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Martin\Zakazky\2024\Gajdos_MOA_Rakovnik_Vytah\"/>
    </mc:Choice>
  </mc:AlternateContent>
  <bookViews>
    <workbookView xWindow="0" yWindow="0" windowWidth="0" windowHeight="0"/>
  </bookViews>
  <sheets>
    <sheet name="Rekapitulace stavby" sheetId="1" r:id="rId1"/>
    <sheet name="01 - Stavební část" sheetId="2" r:id="rId2"/>
    <sheet name="02 - Vedlejší a ostatní n...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'01 - Stavební část'!$C$91:$K$301</definedName>
    <definedName name="_xlnm.Print_Area" localSheetId="1">'01 - Stavební část'!$C$4:$J$39,'01 - Stavební část'!$C$45:$J$73,'01 - Stavební část'!$C$79:$K$301</definedName>
    <definedName name="_xlnm.Print_Titles" localSheetId="1">'01 - Stavební část'!$91:$91</definedName>
    <definedName name="_xlnm._FilterDatabase" localSheetId="2" hidden="1">'02 - Vedlejší a ostatní n...'!$C$83:$K$104</definedName>
    <definedName name="_xlnm.Print_Area" localSheetId="2">'02 - Vedlejší a ostatní n...'!$C$4:$J$39,'02 - Vedlejší a ostatní n...'!$C$45:$J$65,'02 - Vedlejší a ostatní n...'!$C$71:$K$104</definedName>
    <definedName name="_xlnm.Print_Titles" localSheetId="2">'02 - Vedlejší a ostatní n...'!$83:$83</definedName>
    <definedName name="_xlnm.Print_Area" localSheetId="3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3" l="1" r="J37"/>
  <c r="J36"/>
  <c i="1" r="AY56"/>
  <c i="3" r="J35"/>
  <c i="1" r="AX56"/>
  <c i="3" r="BI102"/>
  <c r="BH102"/>
  <c r="BG102"/>
  <c r="BF102"/>
  <c r="T102"/>
  <c r="T101"/>
  <c r="R102"/>
  <c r="R101"/>
  <c r="P102"/>
  <c r="P101"/>
  <c r="BI98"/>
  <c r="BH98"/>
  <c r="BG98"/>
  <c r="BF98"/>
  <c r="T98"/>
  <c r="T97"/>
  <c r="R98"/>
  <c r="R97"/>
  <c r="P98"/>
  <c r="P97"/>
  <c r="BI94"/>
  <c r="BH94"/>
  <c r="BG94"/>
  <c r="BF94"/>
  <c r="T94"/>
  <c r="R94"/>
  <c r="P94"/>
  <c r="BI91"/>
  <c r="BH91"/>
  <c r="BG91"/>
  <c r="BF91"/>
  <c r="T91"/>
  <c r="R91"/>
  <c r="P91"/>
  <c r="BI87"/>
  <c r="BH87"/>
  <c r="BG87"/>
  <c r="BF87"/>
  <c r="T87"/>
  <c r="T86"/>
  <c r="R87"/>
  <c r="R86"/>
  <c r="P87"/>
  <c r="P86"/>
  <c r="J81"/>
  <c r="J80"/>
  <c r="F80"/>
  <c r="F78"/>
  <c r="E76"/>
  <c r="J55"/>
  <c r="J54"/>
  <c r="F54"/>
  <c r="F52"/>
  <c r="E50"/>
  <c r="J18"/>
  <c r="E18"/>
  <c r="F81"/>
  <c r="J17"/>
  <c r="J12"/>
  <c r="J78"/>
  <c r="E7"/>
  <c r="E74"/>
  <c i="2" r="J37"/>
  <c r="J36"/>
  <c i="1" r="AY55"/>
  <c i="2" r="J35"/>
  <c i="1" r="AX55"/>
  <c i="2" r="BI297"/>
  <c r="BH297"/>
  <c r="BG297"/>
  <c r="BF297"/>
  <c r="T297"/>
  <c r="R297"/>
  <c r="P297"/>
  <c r="BI292"/>
  <c r="BH292"/>
  <c r="BG292"/>
  <c r="BF292"/>
  <c r="T292"/>
  <c r="R292"/>
  <c r="P292"/>
  <c r="BI289"/>
  <c r="BH289"/>
  <c r="BG289"/>
  <c r="BF289"/>
  <c r="T289"/>
  <c r="R289"/>
  <c r="P289"/>
  <c r="BI287"/>
  <c r="BH287"/>
  <c r="BG287"/>
  <c r="BF287"/>
  <c r="T287"/>
  <c r="R287"/>
  <c r="P287"/>
  <c r="BI279"/>
  <c r="BH279"/>
  <c r="BG279"/>
  <c r="BF279"/>
  <c r="T279"/>
  <c r="R279"/>
  <c r="P279"/>
  <c r="BI273"/>
  <c r="BH273"/>
  <c r="BG273"/>
  <c r="BF273"/>
  <c r="T273"/>
  <c r="R273"/>
  <c r="P273"/>
  <c r="BI269"/>
  <c r="BH269"/>
  <c r="BG269"/>
  <c r="BF269"/>
  <c r="T269"/>
  <c r="R269"/>
  <c r="P269"/>
  <c r="BI266"/>
  <c r="BH266"/>
  <c r="BG266"/>
  <c r="BF266"/>
  <c r="T266"/>
  <c r="R266"/>
  <c r="P266"/>
  <c r="BI258"/>
  <c r="BH258"/>
  <c r="BG258"/>
  <c r="BF258"/>
  <c r="T258"/>
  <c r="R258"/>
  <c r="P258"/>
  <c r="BI252"/>
  <c r="BH252"/>
  <c r="BG252"/>
  <c r="BF252"/>
  <c r="T252"/>
  <c r="R252"/>
  <c r="P252"/>
  <c r="BI246"/>
  <c r="BH246"/>
  <c r="BG246"/>
  <c r="BF246"/>
  <c r="T246"/>
  <c r="R246"/>
  <c r="P246"/>
  <c r="BI242"/>
  <c r="BH242"/>
  <c r="BG242"/>
  <c r="BF242"/>
  <c r="T242"/>
  <c r="R242"/>
  <c r="P242"/>
  <c r="BI235"/>
  <c r="BH235"/>
  <c r="BG235"/>
  <c r="BF235"/>
  <c r="T235"/>
  <c r="R235"/>
  <c r="P235"/>
  <c r="BI232"/>
  <c r="BH232"/>
  <c r="BG232"/>
  <c r="BF232"/>
  <c r="T232"/>
  <c r="R232"/>
  <c r="P232"/>
  <c r="BI227"/>
  <c r="BH227"/>
  <c r="BG227"/>
  <c r="BF227"/>
  <c r="T227"/>
  <c r="R227"/>
  <c r="P227"/>
  <c r="BI222"/>
  <c r="BH222"/>
  <c r="BG222"/>
  <c r="BF222"/>
  <c r="T222"/>
  <c r="T221"/>
  <c r="R222"/>
  <c r="R221"/>
  <c r="P222"/>
  <c r="P221"/>
  <c r="BI218"/>
  <c r="BH218"/>
  <c r="BG218"/>
  <c r="BF218"/>
  <c r="T218"/>
  <c r="R218"/>
  <c r="P218"/>
  <c r="BI214"/>
  <c r="BH214"/>
  <c r="BG214"/>
  <c r="BF214"/>
  <c r="T214"/>
  <c r="R214"/>
  <c r="P214"/>
  <c r="BI211"/>
  <c r="BH211"/>
  <c r="BG211"/>
  <c r="BF211"/>
  <c r="T211"/>
  <c r="R211"/>
  <c r="P211"/>
  <c r="BI208"/>
  <c r="BH208"/>
  <c r="BG208"/>
  <c r="BF208"/>
  <c r="T208"/>
  <c r="R208"/>
  <c r="P208"/>
  <c r="BI204"/>
  <c r="BH204"/>
  <c r="BG204"/>
  <c r="BF204"/>
  <c r="T204"/>
  <c r="R204"/>
  <c r="P204"/>
  <c r="BI199"/>
  <c r="BH199"/>
  <c r="BG199"/>
  <c r="BF199"/>
  <c r="T199"/>
  <c r="R199"/>
  <c r="P199"/>
  <c r="BI193"/>
  <c r="BH193"/>
  <c r="BG193"/>
  <c r="BF193"/>
  <c r="T193"/>
  <c r="R193"/>
  <c r="P193"/>
  <c r="BI187"/>
  <c r="BH187"/>
  <c r="BG187"/>
  <c r="BF187"/>
  <c r="T187"/>
  <c r="R187"/>
  <c r="P187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1"/>
  <c r="BH171"/>
  <c r="BG171"/>
  <c r="BF171"/>
  <c r="T171"/>
  <c r="R171"/>
  <c r="P171"/>
  <c r="BI168"/>
  <c r="BH168"/>
  <c r="BG168"/>
  <c r="BF168"/>
  <c r="T168"/>
  <c r="R168"/>
  <c r="P168"/>
  <c r="BI165"/>
  <c r="BH165"/>
  <c r="BG165"/>
  <c r="BF165"/>
  <c r="T165"/>
  <c r="R165"/>
  <c r="P165"/>
  <c r="BI158"/>
  <c r="BH158"/>
  <c r="BG158"/>
  <c r="BF158"/>
  <c r="T158"/>
  <c r="R158"/>
  <c r="P158"/>
  <c r="BI152"/>
  <c r="BH152"/>
  <c r="BG152"/>
  <c r="BF152"/>
  <c r="T152"/>
  <c r="R152"/>
  <c r="P152"/>
  <c r="BI149"/>
  <c r="BH149"/>
  <c r="BG149"/>
  <c r="BF149"/>
  <c r="T149"/>
  <c r="R149"/>
  <c r="P149"/>
  <c r="BI144"/>
  <c r="BH144"/>
  <c r="BG144"/>
  <c r="BF144"/>
  <c r="T144"/>
  <c r="R144"/>
  <c r="P144"/>
  <c r="BI141"/>
  <c r="BH141"/>
  <c r="BG141"/>
  <c r="BF141"/>
  <c r="T141"/>
  <c r="R141"/>
  <c r="P141"/>
  <c r="BI136"/>
  <c r="BH136"/>
  <c r="BG136"/>
  <c r="BF136"/>
  <c r="T136"/>
  <c r="R136"/>
  <c r="P136"/>
  <c r="BI131"/>
  <c r="BH131"/>
  <c r="BG131"/>
  <c r="BF131"/>
  <c r="T131"/>
  <c r="R131"/>
  <c r="P131"/>
  <c r="BI125"/>
  <c r="BH125"/>
  <c r="BG125"/>
  <c r="BF125"/>
  <c r="T125"/>
  <c r="R125"/>
  <c r="P125"/>
  <c r="BI118"/>
  <c r="BH118"/>
  <c r="BG118"/>
  <c r="BF118"/>
  <c r="T118"/>
  <c r="R118"/>
  <c r="P118"/>
  <c r="BI112"/>
  <c r="BH112"/>
  <c r="BG112"/>
  <c r="BF112"/>
  <c r="T112"/>
  <c r="R112"/>
  <c r="P112"/>
  <c r="BI107"/>
  <c r="BH107"/>
  <c r="BG107"/>
  <c r="BF107"/>
  <c r="T107"/>
  <c r="R107"/>
  <c r="P107"/>
  <c r="BI100"/>
  <c r="BH100"/>
  <c r="BG100"/>
  <c r="BF100"/>
  <c r="T100"/>
  <c r="R100"/>
  <c r="P100"/>
  <c r="BI95"/>
  <c r="BH95"/>
  <c r="BG95"/>
  <c r="BF95"/>
  <c r="T95"/>
  <c r="R95"/>
  <c r="P95"/>
  <c r="J89"/>
  <c r="J88"/>
  <c r="F88"/>
  <c r="F86"/>
  <c r="E84"/>
  <c r="J55"/>
  <c r="J54"/>
  <c r="F54"/>
  <c r="F52"/>
  <c r="E50"/>
  <c r="J18"/>
  <c r="E18"/>
  <c r="F89"/>
  <c r="J17"/>
  <c r="J12"/>
  <c r="J86"/>
  <c r="E7"/>
  <c r="E82"/>
  <c i="1" r="L50"/>
  <c r="AM50"/>
  <c r="AM49"/>
  <c r="L49"/>
  <c r="AM47"/>
  <c r="L47"/>
  <c r="L45"/>
  <c r="L44"/>
  <c i="2" r="F37"/>
  <c r="J112"/>
  <c i="3" r="BK98"/>
  <c i="2" r="BK279"/>
  <c r="J269"/>
  <c r="J246"/>
  <c r="BK232"/>
  <c r="BK214"/>
  <c r="J193"/>
  <c r="J175"/>
  <c r="BK131"/>
  <c r="BK100"/>
  <c r="J287"/>
  <c r="J266"/>
  <c r="J232"/>
  <c r="J187"/>
  <c r="J152"/>
  <c r="BK95"/>
  <c r="BK193"/>
  <c r="BK136"/>
  <c r="J95"/>
  <c i="3" r="BK102"/>
  <c r="J91"/>
  <c i="2" r="BK211"/>
  <c r="BK199"/>
  <c r="BK171"/>
  <c r="BK158"/>
  <c r="J136"/>
  <c r="BK297"/>
  <c r="BK292"/>
  <c r="BK289"/>
  <c r="BK242"/>
  <c r="J214"/>
  <c r="J181"/>
  <c r="BK168"/>
  <c r="J199"/>
  <c r="J158"/>
  <c r="J131"/>
  <c i="3" r="J98"/>
  <c r="BK91"/>
  <c i="2" r="BK273"/>
  <c r="BK266"/>
  <c r="J242"/>
  <c r="BK227"/>
  <c r="BK208"/>
  <c r="BK181"/>
  <c r="J168"/>
  <c r="BK141"/>
  <c r="BK125"/>
  <c r="BK287"/>
  <c r="J273"/>
  <c r="J252"/>
  <c r="BK222"/>
  <c r="J171"/>
  <c r="BK112"/>
  <c r="J235"/>
  <c r="J165"/>
  <c r="J125"/>
  <c i="3" r="J102"/>
  <c r="BK94"/>
  <c i="2" r="BK204"/>
  <c r="J178"/>
  <c r="BK165"/>
  <c r="J149"/>
  <c r="BK118"/>
  <c r="J297"/>
  <c r="J292"/>
  <c r="J279"/>
  <c r="BK258"/>
  <c r="J227"/>
  <c r="J208"/>
  <c r="BK175"/>
  <c r="J141"/>
  <c r="J118"/>
  <c r="J107"/>
  <c r="BK246"/>
  <c r="J222"/>
  <c r="J204"/>
  <c r="BK187"/>
  <c r="J144"/>
  <c r="J100"/>
  <c i="3" r="J87"/>
  <c i="2" r="J289"/>
  <c r="BK269"/>
  <c r="J258"/>
  <c r="BK235"/>
  <c r="BK218"/>
  <c r="BK152"/>
  <c i="1" r="AS54"/>
  <c i="2" r="J211"/>
  <c r="BK178"/>
  <c r="BK144"/>
  <c r="BK252"/>
  <c r="J218"/>
  <c r="BK149"/>
  <c r="BK107"/>
  <c i="3" r="J94"/>
  <c r="BK87"/>
  <c i="2" l="1" r="P94"/>
  <c r="R106"/>
  <c r="R94"/>
  <c r="P106"/>
  <c r="T94"/>
  <c r="T106"/>
  <c r="BK124"/>
  <c r="J124"/>
  <c r="J63"/>
  <c r="R124"/>
  <c r="BK164"/>
  <c r="J164"/>
  <c r="J64"/>
  <c r="T164"/>
  <c r="BK207"/>
  <c r="J207"/>
  <c r="J65"/>
  <c r="T207"/>
  <c r="P226"/>
  <c r="T226"/>
  <c r="P245"/>
  <c r="T245"/>
  <c r="P286"/>
  <c r="P285"/>
  <c r="T286"/>
  <c r="T285"/>
  <c r="T291"/>
  <c r="P124"/>
  <c r="T124"/>
  <c r="T93"/>
  <c r="P164"/>
  <c r="R164"/>
  <c r="P207"/>
  <c r="R207"/>
  <c r="BK226"/>
  <c r="J226"/>
  <c r="J68"/>
  <c r="R226"/>
  <c r="BK245"/>
  <c r="J245"/>
  <c r="J69"/>
  <c r="R245"/>
  <c r="BK286"/>
  <c r="J286"/>
  <c r="J71"/>
  <c r="R286"/>
  <c r="R285"/>
  <c r="BK291"/>
  <c r="J291"/>
  <c r="J72"/>
  <c r="P291"/>
  <c r="R291"/>
  <c i="3" r="BK90"/>
  <c r="J90"/>
  <c r="J62"/>
  <c r="P90"/>
  <c r="P85"/>
  <c r="P84"/>
  <c i="1" r="AU56"/>
  <c i="3" r="R90"/>
  <c r="R85"/>
  <c r="R84"/>
  <c r="T90"/>
  <c r="T85"/>
  <c r="T84"/>
  <c i="2" r="BK94"/>
  <c r="J94"/>
  <c r="J61"/>
  <c r="BK106"/>
  <c r="J106"/>
  <c r="J62"/>
  <c r="BK221"/>
  <c r="J221"/>
  <c r="J66"/>
  <c i="3" r="BK86"/>
  <c r="J86"/>
  <c r="J61"/>
  <c r="BK97"/>
  <c r="J97"/>
  <c r="J63"/>
  <c r="BK101"/>
  <c r="J101"/>
  <c r="J64"/>
  <c r="J52"/>
  <c r="F55"/>
  <c r="E48"/>
  <c r="BE87"/>
  <c r="BE91"/>
  <c r="BE102"/>
  <c r="BE94"/>
  <c r="BE98"/>
  <c i="2" r="E48"/>
  <c r="J52"/>
  <c r="F55"/>
  <c r="BE131"/>
  <c r="BE136"/>
  <c r="BE144"/>
  <c r="BE204"/>
  <c r="BE222"/>
  <c r="BE235"/>
  <c r="BE242"/>
  <c r="BE258"/>
  <c r="BE266"/>
  <c r="BE100"/>
  <c r="BE107"/>
  <c r="BE118"/>
  <c r="BE141"/>
  <c r="BE158"/>
  <c r="BE171"/>
  <c r="BE181"/>
  <c r="BE218"/>
  <c r="BE246"/>
  <c r="BE269"/>
  <c r="BE273"/>
  <c r="BE279"/>
  <c r="BE287"/>
  <c r="BE297"/>
  <c r="BE95"/>
  <c r="BE112"/>
  <c r="BE125"/>
  <c r="BE149"/>
  <c r="BE152"/>
  <c r="BE165"/>
  <c r="BE168"/>
  <c r="BE175"/>
  <c r="BE178"/>
  <c r="BE187"/>
  <c r="BE193"/>
  <c r="BE199"/>
  <c r="BE208"/>
  <c r="BE211"/>
  <c r="BE214"/>
  <c r="BE227"/>
  <c r="BE232"/>
  <c r="BE252"/>
  <c r="BE289"/>
  <c r="BE292"/>
  <c i="1" r="BD55"/>
  <c i="3" r="F35"/>
  <c i="1" r="BB56"/>
  <c i="3" r="F36"/>
  <c i="1" r="BC56"/>
  <c i="3" r="J34"/>
  <c i="1" r="AW56"/>
  <c i="3" r="F37"/>
  <c i="1" r="BD56"/>
  <c r="BD54"/>
  <c r="W33"/>
  <c i="2" r="F36"/>
  <c i="1" r="BC55"/>
  <c i="2" r="F34"/>
  <c i="1" r="BA55"/>
  <c i="3" r="F34"/>
  <c i="1" r="BA56"/>
  <c i="2" r="J34"/>
  <c i="1" r="AW55"/>
  <c i="2" r="F35"/>
  <c i="1" r="BB55"/>
  <c i="2" l="1" r="P93"/>
  <c r="R93"/>
  <c r="T225"/>
  <c r="T92"/>
  <c r="P225"/>
  <c r="P92"/>
  <c i="1" r="AU55"/>
  <c i="2" r="R225"/>
  <c r="R92"/>
  <c r="BK93"/>
  <c r="J93"/>
  <c r="J60"/>
  <c r="BK225"/>
  <c r="J225"/>
  <c r="J67"/>
  <c r="BK285"/>
  <c r="J285"/>
  <c r="J70"/>
  <c i="3" r="BK85"/>
  <c r="J85"/>
  <c r="J60"/>
  <c i="2" r="J33"/>
  <c i="1" r="AV55"/>
  <c r="AT55"/>
  <c r="BC54"/>
  <c r="AY54"/>
  <c r="BA54"/>
  <c r="AW54"/>
  <c r="AK30"/>
  <c i="3" r="F33"/>
  <c i="1" r="AZ56"/>
  <c i="2" r="F33"/>
  <c i="1" r="AZ55"/>
  <c r="BB54"/>
  <c r="W31"/>
  <c i="3" r="J33"/>
  <c i="1" r="AV56"/>
  <c r="AT56"/>
  <c r="AU54"/>
  <c i="2" l="1" r="BK92"/>
  <c r="J92"/>
  <c r="J59"/>
  <c i="3" r="BK84"/>
  <c r="J84"/>
  <c r="J59"/>
  <c i="1" r="W30"/>
  <c r="AX54"/>
  <c r="W32"/>
  <c r="AZ54"/>
  <c r="W29"/>
  <c i="3" l="1" r="J30"/>
  <c i="1" r="AG56"/>
  <c i="2" r="J30"/>
  <c i="1" r="AG55"/>
  <c r="AV54"/>
  <c r="AK29"/>
  <c i="2" l="1" r="J39"/>
  <c i="3" r="J39"/>
  <c i="1" r="AN55"/>
  <c r="AN56"/>
  <c r="AG54"/>
  <c r="AK26"/>
  <c r="AT54"/>
  <c r="AN54"/>
  <c l="1"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<sst xmlns="http://schemas.openxmlformats.org/spreadsheetml/2006/main">
  <si>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</si>
  <si>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</si>
  <si>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</si>
  <si>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</si>
  <si>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</si>
  <si>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{1d4d2126-5918-43e6-a0f6-3fe50bc1060c}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</si>
  <si>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</si>
  <si>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</si>
  <si>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</si>
  <si>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</si>
  <si>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</si>
  <si>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</si>
  <si>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</si>
  <si>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</si>
  <si>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20240616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</si>
  <si>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</si>
  <si>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</si>
  <si>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Rekonstrukce výtahu, Masarykova obchodní akademie Rakovník, Pražská 1222, Rakovník</t>
  </si>
  <si>
    <t>KSO:</t>
  </si>
  <si>
    <t/>
  </si>
  <si>
    <t>CC-CZ:</t>
  </si>
  <si>
    <t>Místo:</t>
  </si>
  <si>
    <t>Pražská 1222, Rakovník</t>
  </si>
  <si>
    <t>Datum:</t>
  </si>
  <si>
    <t>16. 6. 2024</t>
  </si>
  <si>
    <t>Zadavatel:</t>
  </si>
  <si>
    <t>IČ:</t>
  </si>
  <si>
    <t>Masarykova obchodní akademie,Rakovník,Pražská 1222</t>
  </si>
  <si>
    <t>DIČ:</t>
  </si>
  <si>
    <t>Uchazeč:</t>
  </si>
  <si>
    <t>Vyplň údaj</t>
  </si>
  <si>
    <t>Projektant:</t>
  </si>
  <si>
    <t>Ing. Roman Gajdoš</t>
  </si>
  <si>
    <t>True</t>
  </si>
  <si>
    <t>Zpracovatel:</t>
  </si>
  <si>
    <t>Bc. Martin Frous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</si>
  <si>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</si>
  <si>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</si>
  <si>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</si>
  <si>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</si>
  <si>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</si>
  <si>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</si>
  <si>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</si>
  <si>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</si>
  <si>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</si>
  <si>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</si>
  <si>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</si>
  <si>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</si>
  <si>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</si>
  <si>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</si>
  <si>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</si>
  <si>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</si>
  <si>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</si>
  <si>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</si>
  <si>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</si>
  <si>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</si>
  <si>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</si>
  <si>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</si>
  <si>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</si>
  <si>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</si>
  <si>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</si>
  <si>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</si>
  <si>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</si>
  <si>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</si>
  <si>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</si>
  <si>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</si>
  <si>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</si>
  <si>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</si>
  <si>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</si>
  <si>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</si>
  <si>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</si>
  <si>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</si>
  <si>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</si>
  <si>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</si>
  <si>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</si>
  <si>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</si>
  <si>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</si>
  <si>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</si>
  <si>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</si>
  <si>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</si>
  <si>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</si>
  <si>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{fb7a3a87-4aac-4831-9439-bc3af3c1fbda}</t>
  </si>
  <si>
    <t>2</t>
  </si>
  <si>
    <t>02</t>
  </si>
  <si>
    <t>Vedlejší a ostatní náklady</t>
  </si>
  <si>
    <t>{ba900aea-3759-493d-9d3f-83469b71d8b9}</t>
  </si>
  <si>
    <t>KRYCÍ LIST SOUPISU PRACÍ</t>
  </si>
  <si>
    <t>Objekt:</t>
  </si>
  <si>
    <t>01 - Stavební část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</si>
  <si>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</si>
  <si>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</si>
  <si>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</si>
  <si>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</si>
  <si>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</si>
  <si>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</si>
  <si>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</si>
  <si>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</si>
  <si>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</si>
  <si>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</si>
  <si>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</si>
  <si>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</si>
  <si>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783 - Dokončovací práce - nátěry</t>
  </si>
  <si>
    <t xml:space="preserve">    784 - Dokončovací práce - malby a tapety</t>
  </si>
  <si>
    <t>M - Práce a dodávky M</t>
  </si>
  <si>
    <t xml:space="preserve">    33-M - Montáže dopr.zaříz.,sklad. zař. a váh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</si>
  <si>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</si>
  <si>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</si>
  <si>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</si>
  <si>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</si>
  <si>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</si>
  <si>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</si>
  <si>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</si>
  <si>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</si>
  <si>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</si>
  <si>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</si>
  <si>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</si>
  <si>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</si>
  <si>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</si>
  <si>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</si>
  <si>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</si>
  <si>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</si>
  <si>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</si>
  <si>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Zakládání</t>
  </si>
  <si>
    <t>K</t>
  </si>
  <si>
    <t>273321511</t>
  </si>
  <si>
    <t>Základové desky ze ŽB bez zvýšených nároků na prostředí tř. C 25/30</t>
  </si>
  <si>
    <t>m3</t>
  </si>
  <si>
    <t>CS ÚRS 2024 01</t>
  </si>
  <si>
    <t>4</t>
  </si>
  <si>
    <t>-772129838</t>
  </si>
  <si>
    <t>PP</t>
  </si>
  <si>
    <t>Základy z betonu železového (bez výztuže) desky z betonu bez zvláštních nároků na prostředí tř. C 25/30</t>
  </si>
  <si>
    <t>Online PSC</t>
  </si>
  <si>
    <t>https://podminky.urs.cz/item/CS_URS_2024_01/273321511</t>
  </si>
  <si>
    <t>VV</t>
  </si>
  <si>
    <t>prohlubeň výtahové šachty - ŽB deska</t>
  </si>
  <si>
    <t>2,1*1,7*0,3</t>
  </si>
  <si>
    <t>273361821</t>
  </si>
  <si>
    <t>Výztuž základových desek betonářskou ocelí 10 505 (R)</t>
  </si>
  <si>
    <t>t</t>
  </si>
  <si>
    <t>643858997</t>
  </si>
  <si>
    <t>Výztuž základů desek z betonářské oceli 10 505 (R) nebo BSt 500</t>
  </si>
  <si>
    <t>https://podminky.urs.cz/item/CS_URS_2024_01/273361821</t>
  </si>
  <si>
    <t>vázaná výztuž - 2x síť R 20 100/100</t>
  </si>
  <si>
    <t>2*(2,1*10+1,7*10)*2,47*1,1*0,001</t>
  </si>
  <si>
    <t>Součet</t>
  </si>
  <si>
    <t>3</t>
  </si>
  <si>
    <t>Svislé a kompletní konstrukce</t>
  </si>
  <si>
    <t>310238211</t>
  </si>
  <si>
    <t>Zazdívka otvorů pl přes 0,25 do 1 m2 ve zdivu nadzákladovém cihlami pálenými na MVC</t>
  </si>
  <si>
    <t>547531173</t>
  </si>
  <si>
    <t>Zazdívka otvorů ve zdivu nadzákladovém cihlami pálenými plochy přes 0,25 m2 do 1 m2 na maltu vápenocementovou</t>
  </si>
  <si>
    <t>https://podminky.urs.cz/item/CS_URS_2024_01/310238211</t>
  </si>
  <si>
    <t>zazdívky otvorů po demontáži technologie</t>
  </si>
  <si>
    <t>1,5</t>
  </si>
  <si>
    <t>317944323</t>
  </si>
  <si>
    <t>Válcované nosníky č.14 až 22 dodatečně osazované do připravených otvorů</t>
  </si>
  <si>
    <t>-339260257</t>
  </si>
  <si>
    <t>Válcované nosníky dodatečně osazované do připravených otvorů bez zazdění hlav č. 14 až 22</t>
  </si>
  <si>
    <t>https://podminky.urs.cz/item/CS_URS_2024_01/317944323</t>
  </si>
  <si>
    <t>nové překlady nad vstupními portály</t>
  </si>
  <si>
    <t>5*2*1,5*22*1,05*0,001</t>
  </si>
  <si>
    <t>5</t>
  </si>
  <si>
    <t>346244381</t>
  </si>
  <si>
    <t>Plentování jednostranné v do 200 mm válcovaných nosníků cihlami</t>
  </si>
  <si>
    <t>m2</t>
  </si>
  <si>
    <t>1260228862</t>
  </si>
  <si>
    <t>Plentování ocelových válcovaných nosníků jednostranné cihlami na maltu, výška stojiny do 200 mm</t>
  </si>
  <si>
    <t>https://podminky.urs.cz/item/CS_URS_2024_01/346244381</t>
  </si>
  <si>
    <t>5*2*1,5*0,2</t>
  </si>
  <si>
    <t>6</t>
  </si>
  <si>
    <t>Úpravy povrchů, podlahy a osazování výplní</t>
  </si>
  <si>
    <t>612325223</t>
  </si>
  <si>
    <t>Vápenocementová štuková omítka malých ploch přes 0,25 do 1 m2 na stěnách</t>
  </si>
  <si>
    <t>kus</t>
  </si>
  <si>
    <t>1699062061</t>
  </si>
  <si>
    <t>Vápenocementová omítka jednotlivých malých ploch štuková na stěnách, plochy jednotlivě přes 0,25 do 1 m2</t>
  </si>
  <si>
    <t>https://podminky.urs.cz/item/CS_URS_2024_01/612325223</t>
  </si>
  <si>
    <t>začištění nových překladů nad vstupními portály</t>
  </si>
  <si>
    <t>5*2</t>
  </si>
  <si>
    <t>7</t>
  </si>
  <si>
    <t>612325225</t>
  </si>
  <si>
    <t>Vápenocementová štuková omítka malých ploch přes 1 do 4 m2 na stěnách</t>
  </si>
  <si>
    <t>-1119801752</t>
  </si>
  <si>
    <t>Vápenocementová omítka jednotlivých malých ploch štuková na stěnách, plochy jednotlivě přes 1,0 do 4 m2</t>
  </si>
  <si>
    <t>https://podminky.urs.cz/item/CS_URS_2024_01/612325225</t>
  </si>
  <si>
    <t>začištění zazdívek po demontáži technologie</t>
  </si>
  <si>
    <t>8</t>
  </si>
  <si>
    <t>612325302</t>
  </si>
  <si>
    <t>Vápenocementová štuková omítka ostění nebo nadpraží</t>
  </si>
  <si>
    <t>-1404059283</t>
  </si>
  <si>
    <t>Vápenocementová omítka ostění nebo nadpraží štuková</t>
  </si>
  <si>
    <t>https://podminky.urs.cz/item/CS_URS_2024_01/612325302</t>
  </si>
  <si>
    <t>šachetní dveře</t>
  </si>
  <si>
    <t>5*0,4*(2*2,2+1,18)</t>
  </si>
  <si>
    <t>9</t>
  </si>
  <si>
    <t>619991001</t>
  </si>
  <si>
    <t>Zakrytí podlahy fólií</t>
  </si>
  <si>
    <t>932511639</t>
  </si>
  <si>
    <t>Zakrytí vnitřních ploch před znečištěním fólií včetně pozdějšího odkrytí podlah</t>
  </si>
  <si>
    <t>https://podminky.urs.cz/item/CS_URS_2024_01/619991001</t>
  </si>
  <si>
    <t>10</t>
  </si>
  <si>
    <t>632481213</t>
  </si>
  <si>
    <t>Separační vrstva z PE fólie</t>
  </si>
  <si>
    <t>-1856613143</t>
  </si>
  <si>
    <t>Separační vrstva k oddělení podlahových vrstev z polyetylénové fólie</t>
  </si>
  <si>
    <t>https://podminky.urs.cz/item/CS_URS_2024_01/632481213</t>
  </si>
  <si>
    <t>2,1*1,7</t>
  </si>
  <si>
    <t>11</t>
  </si>
  <si>
    <t>63268211R</t>
  </si>
  <si>
    <t>Vyspravení podlahové vrstvy po osazení šachetních dveří</t>
  </si>
  <si>
    <t>R-položka</t>
  </si>
  <si>
    <t>-1536425799</t>
  </si>
  <si>
    <t>5*1,3*0,5</t>
  </si>
  <si>
    <t>634112117</t>
  </si>
  <si>
    <t>Obvodová dilatace podlahovým páskem z pěnového PE mezi stěnou a mazaninou nebo potěrem v 200 mm</t>
  </si>
  <si>
    <t>m</t>
  </si>
  <si>
    <t>1981832174</t>
  </si>
  <si>
    <t>Obvodová dilatace mezi stěnou a mazaninou nebo potěrem podlahovým páskem z pěnového PE tl. do 10 mm, výšky 200 mm</t>
  </si>
  <si>
    <t>https://podminky.urs.cz/item/CS_URS_2024_01/634112117</t>
  </si>
  <si>
    <t>2*2,1+2*1,7</t>
  </si>
  <si>
    <t>13</t>
  </si>
  <si>
    <t>634663111</t>
  </si>
  <si>
    <t>Výplň dilatačních spar šířky do 10 mm v mazaninách polyuretovou samonivelační hmotou</t>
  </si>
  <si>
    <t>1444413755</t>
  </si>
  <si>
    <t>Výplň dilatačních spar mazanin polyuretanovou samonivelační hmotou, šířka spáry do 10 mm</t>
  </si>
  <si>
    <t>https://podminky.urs.cz/item/CS_URS_2024_01/634663111</t>
  </si>
  <si>
    <t>Ostatní konstrukce a práce, bourání</t>
  </si>
  <si>
    <t>14</t>
  </si>
  <si>
    <t>949101111</t>
  </si>
  <si>
    <t>Lešení pomocné pro objekty pozemních staveb s lešeňovou podlahou v do 1,9 m zatížení do 150 kg/m2</t>
  </si>
  <si>
    <t>556925888</t>
  </si>
  <si>
    <t>Lešení pomocné pracovní pro objekty pozemních staveb pro zatížení do 150 kg/m2, o výšce lešeňové podlahy do 1,9 m</t>
  </si>
  <si>
    <t>https://podminky.urs.cz/item/CS_URS_2024_01/949101111</t>
  </si>
  <si>
    <t>15</t>
  </si>
  <si>
    <t>949311114</t>
  </si>
  <si>
    <t>Montáž lešení trubkového do šachet o půdorysné ploše do 6 m2 v přes 30 do 40 m</t>
  </si>
  <si>
    <t>-483609319</t>
  </si>
  <si>
    <t>Lešení trubkové do šachet (výtahových, potrubních) o půdorysné ploše do 6 m2, výšky přes 30 do 40 m montáž</t>
  </si>
  <si>
    <t>https://podminky.urs.cz/item/CS_URS_2024_01/949311114</t>
  </si>
  <si>
    <t>16</t>
  </si>
  <si>
    <t>949311214</t>
  </si>
  <si>
    <t>Příplatek k lešení trubkovému do šachet do 6 m2 v přes 30 do 40 m za každý den použití</t>
  </si>
  <si>
    <t>-1197877036</t>
  </si>
  <si>
    <t>Lešení trubkové do šachet (výtahových, potrubních) o půdorysné ploše do 6 m2, výšky přes 30 do 40 m příplatek k ceně za každý den použití</t>
  </si>
  <si>
    <t>https://podminky.urs.cz/item/CS_URS_2024_01/949311214</t>
  </si>
  <si>
    <t>21,35*30*2</t>
  </si>
  <si>
    <t>17</t>
  </si>
  <si>
    <t>949311814</t>
  </si>
  <si>
    <t>Demontáž lešení trubkového do šachet o půdorysné ploše do 6 m2 v přes 30 do 40 m</t>
  </si>
  <si>
    <t>-1267809949</t>
  </si>
  <si>
    <t>Lešení trubkové do šachet (výtahových, potrubních) o půdorysné ploše do 6 m2, výšky přes 30 do 40 m demontáž</t>
  </si>
  <si>
    <t>https://podminky.urs.cz/item/CS_URS_2024_01/949311814</t>
  </si>
  <si>
    <t>18</t>
  </si>
  <si>
    <t>952901114</t>
  </si>
  <si>
    <t>Vyčištění budov bytové a občanské výstavby při výšce podlaží přes 4 m</t>
  </si>
  <si>
    <t>574605164</t>
  </si>
  <si>
    <t>Vyčištění budov nebo objektů před předáním do užívání budov bytové nebo občanské výstavby, světlé výšky podlaží přes 4 m</t>
  </si>
  <si>
    <t>https://podminky.urs.cz/item/CS_URS_2024_01/952901114</t>
  </si>
  <si>
    <t>19</t>
  </si>
  <si>
    <t>962052210</t>
  </si>
  <si>
    <t>Bourání zdiva nadzákladového ze ŽB do 1 m3</t>
  </si>
  <si>
    <t>1568996489</t>
  </si>
  <si>
    <t>Bourání zdiva železobetonového nadzákladového, objemu do 1 m3</t>
  </si>
  <si>
    <t>https://podminky.urs.cz/item/CS_URS_2024_01/962052210</t>
  </si>
  <si>
    <t>rozšíření šachetních dveří</t>
  </si>
  <si>
    <t>5*2,2*0,16*0,3</t>
  </si>
  <si>
    <t>20</t>
  </si>
  <si>
    <t>964076221</t>
  </si>
  <si>
    <t>Vybourání válcovaných nosníků ze zdiva betonového nebo kamenného dl do 4 m hmotnosti do 20 kg/m</t>
  </si>
  <si>
    <t>-235660239</t>
  </si>
  <si>
    <t>Vybourání válcovaných nosníků uložených ve zdivu betonovém nebo kamenném na maltu cementovou délky do 4 m, hmotnosti do 20 kg/m</t>
  </si>
  <si>
    <t>https://podminky.urs.cz/item/CS_URS_2024_01/964076221</t>
  </si>
  <si>
    <t>vybourání stávajících překladů nad vstupními portály</t>
  </si>
  <si>
    <t>5*2*1,4*20*0,001</t>
  </si>
  <si>
    <t>977211111</t>
  </si>
  <si>
    <t>Řezání stěnovou pilou betonových nebo ŽB kcí s výztuží průměru do 16 mm hl do 200 mm</t>
  </si>
  <si>
    <t>1911318409</t>
  </si>
  <si>
    <t>Řezání konstrukcí stěnovou pilou betonových nebo železobetonových průměru řezané výztuže do 16 mm hloubka řezu do 200 mm</t>
  </si>
  <si>
    <t>https://podminky.urs.cz/item/CS_URS_2024_01/977211111</t>
  </si>
  <si>
    <t>5*(2*2,2+0,16)</t>
  </si>
  <si>
    <t>22</t>
  </si>
  <si>
    <t>993121111</t>
  </si>
  <si>
    <t>Dovoz a odvoz lešení prostorového lehkého do 10 km včetně naložení a složení</t>
  </si>
  <si>
    <t>1203596386</t>
  </si>
  <si>
    <t>Dovoz a odvoz lešení včetně naložení a složení prostorového lehkého, na vzdálenost do 10 km</t>
  </si>
  <si>
    <t>https://podminky.urs.cz/item/CS_URS_2024_01/993121111</t>
  </si>
  <si>
    <t>3,57*21,35</t>
  </si>
  <si>
    <t>23</t>
  </si>
  <si>
    <t>993121119</t>
  </si>
  <si>
    <t>Příplatek k ceně dovozu a odvozu lešení prostorového lehkého ZKD 10 km přes 10 km</t>
  </si>
  <si>
    <t>1012389119</t>
  </si>
  <si>
    <t>Dovoz a odvoz lešení včetně naložení a složení prostorového lehkého, na vzdálenost Příplatek k ceně za každých dalších i započatých 10 km přes 10 km</t>
  </si>
  <si>
    <t>https://podminky.urs.cz/item/CS_URS_2024_01/993121119</t>
  </si>
  <si>
    <t>997</t>
  </si>
  <si>
    <t>Přesun sutě</t>
  </si>
  <si>
    <t>24</t>
  </si>
  <si>
    <t>997013160</t>
  </si>
  <si>
    <t>Vnitrostaveništní doprava suti a vybouraných hmot pro budovy v přes 30 do 36 m s omezením mechanizace</t>
  </si>
  <si>
    <t>-893699379</t>
  </si>
  <si>
    <t>Vnitrostaveništní doprava suti a vybouraných hmot vodorovně do 50 m s naložením s omezením mechanizace pro budovy a haly výšky přes 30 do 36 m</t>
  </si>
  <si>
    <t>https://podminky.urs.cz/item/CS_URS_2024_01/997013160</t>
  </si>
  <si>
    <t>25</t>
  </si>
  <si>
    <t>997013501</t>
  </si>
  <si>
    <t>Odvoz suti a vybouraných hmot na skládku nebo meziskládku do 1 km se složením</t>
  </si>
  <si>
    <t>-925353251</t>
  </si>
  <si>
    <t>Odvoz suti a vybouraných hmot na skládku nebo meziskládku se složením, na vzdálenost do 1 km</t>
  </si>
  <si>
    <t>https://podminky.urs.cz/item/CS_URS_2024_01/997013501</t>
  </si>
  <si>
    <t>26</t>
  </si>
  <si>
    <t>997013509</t>
  </si>
  <si>
    <t>Příplatek k odvozu suti a vybouraných hmot na skládku ZKD 1 km přes 1 km</t>
  </si>
  <si>
    <t>-1528906002</t>
  </si>
  <si>
    <t>Odvoz suti a vybouraných hmot na skládku nebo meziskládku se složením, na vzdálenost Příplatek k ceně za každý další započatý 1 km přes 1 km</t>
  </si>
  <si>
    <t>https://podminky.urs.cz/item/CS_URS_2024_01/997013509</t>
  </si>
  <si>
    <t>2,872*24</t>
  </si>
  <si>
    <t>27</t>
  </si>
  <si>
    <t>997013631</t>
  </si>
  <si>
    <t>Poplatek za uložení na skládce (skládkovné) stavebního odpadu směsného kód odpadu 17 09 04</t>
  </si>
  <si>
    <t>457126929</t>
  </si>
  <si>
    <t>Poplatek za uložení stavebního odpadu na skládce (skládkovné) směsného stavebního a demoličního zatříděného do Katalogu odpadů pod kódem 17 09 04</t>
  </si>
  <si>
    <t>https://podminky.urs.cz/item/CS_URS_2024_01/997013631</t>
  </si>
  <si>
    <t>998</t>
  </si>
  <si>
    <t>Přesun hmot</t>
  </si>
  <si>
    <t>28</t>
  </si>
  <si>
    <t>998012044</t>
  </si>
  <si>
    <t>Přesun hmot pro budovy monolitické s omezením mechanizace pro budovy v přes 24 do 36 m</t>
  </si>
  <si>
    <t>476568939</t>
  </si>
  <si>
    <t>Přesun hmot pro budovy občanské výstavby, bydlení, výrobu a služby s nosnou svislou konstrukcí monolitickou betonovou tyčovou nebo plošnou s jakýkoliv obvodovým pláštěm kromě vyzdívaného vodorovná dopravní vzdálenost do 100 m s omezením mechanizace pro budovy výšky přes 24 do 36 m</t>
  </si>
  <si>
    <t>https://podminky.urs.cz/item/CS_URS_2024_01/998012044</t>
  </si>
  <si>
    <t>PSV</t>
  </si>
  <si>
    <t>Práce a dodávky PSV</t>
  </si>
  <si>
    <t>783</t>
  </si>
  <si>
    <t>Dokončovací práce - nátěry</t>
  </si>
  <si>
    <t>29</t>
  </si>
  <si>
    <t>783901453</t>
  </si>
  <si>
    <t>Vysátí betonových podlah před provedením nátěru</t>
  </si>
  <si>
    <t>-857362102</t>
  </si>
  <si>
    <t>Příprava podkladu betonových podlah před provedením nátěru vysátím</t>
  </si>
  <si>
    <t>https://podminky.urs.cz/item/CS_URS_2024_01/783901453</t>
  </si>
  <si>
    <t>30</t>
  </si>
  <si>
    <t>783901551</t>
  </si>
  <si>
    <t>Omytí tlakovou vodou betonových podlah před provedením nátěru</t>
  </si>
  <si>
    <t>1083963582</t>
  </si>
  <si>
    <t>Příprava podkladu betonových podlah před provedením nátěru omytím tlakovou vodou</t>
  </si>
  <si>
    <t>https://podminky.urs.cz/item/CS_URS_2024_01/783901551</t>
  </si>
  <si>
    <t>31</t>
  </si>
  <si>
    <t>783913161</t>
  </si>
  <si>
    <t>Penetrační syntetický nátěr pórovitých betonových podlah</t>
  </si>
  <si>
    <t>2028957225</t>
  </si>
  <si>
    <t>Penetrační nátěr betonových podlah pórovitých ( např. z cihelné dlažby, betonu apod.) syntetický</t>
  </si>
  <si>
    <t>https://podminky.urs.cz/item/CS_URS_2024_01/783913161</t>
  </si>
  <si>
    <t>prohlubeň výtahové šachty - ŽB deska + 100 mm soklík</t>
  </si>
  <si>
    <t>0,1*(2*2,1+2*1,7)</t>
  </si>
  <si>
    <t>32</t>
  </si>
  <si>
    <t>783917161</t>
  </si>
  <si>
    <t>Krycí dvojnásobný syntetický nátěr betonové podlahy</t>
  </si>
  <si>
    <t>756277121</t>
  </si>
  <si>
    <t>Krycí (uzavírací) nátěr betonových podlah dvojnásobný syntetický</t>
  </si>
  <si>
    <t>https://podminky.urs.cz/item/CS_URS_2024_01/783917161</t>
  </si>
  <si>
    <t>784</t>
  </si>
  <si>
    <t>Dokončovací práce - malby a tapety</t>
  </si>
  <si>
    <t>33</t>
  </si>
  <si>
    <t>784111005</t>
  </si>
  <si>
    <t>Oprášení (ometení ) podkladu v místnostech v přes 5,00 m</t>
  </si>
  <si>
    <t>1355783291</t>
  </si>
  <si>
    <t>Oprášení (ometení) podkladu v místnostech výšky přes 5,00 m</t>
  </si>
  <si>
    <t>https://podminky.urs.cz/item/CS_URS_2024_01/784111005</t>
  </si>
  <si>
    <t>zazdívky po demontáži technologie</t>
  </si>
  <si>
    <t>2*4</t>
  </si>
  <si>
    <t>34</t>
  </si>
  <si>
    <t>784111015</t>
  </si>
  <si>
    <t>Obroušení podkladu omítnutého v místnostech v přes 5,00 m</t>
  </si>
  <si>
    <t>538592576</t>
  </si>
  <si>
    <t>Obroušení podkladu omítky v místnostech výšky přes 5,00 m</t>
  </si>
  <si>
    <t>https://podminky.urs.cz/item/CS_URS_2024_01/784111015</t>
  </si>
  <si>
    <t>35</t>
  </si>
  <si>
    <t>784111045</t>
  </si>
  <si>
    <t>Omytí podkladu s odmaštěním v místnostech v přes 5,00 m</t>
  </si>
  <si>
    <t>1288026986</t>
  </si>
  <si>
    <t>Omytí podkladu omytí omytím s odmaštěním a následným opláchnutím v místnostech výšky přes 5,00 m</t>
  </si>
  <si>
    <t>https://podminky.urs.cz/item/CS_URS_2024_01/784111045</t>
  </si>
  <si>
    <t>výtahová šachta</t>
  </si>
  <si>
    <t>21,35*(2*1,7+2*2,1)</t>
  </si>
  <si>
    <t>1,7*2,1</t>
  </si>
  <si>
    <t>-5*1,18*2,2</t>
  </si>
  <si>
    <t>36</t>
  </si>
  <si>
    <t>784171101</t>
  </si>
  <si>
    <t>Zakrytí vnitřních podlah včetně pozdějšího odkrytí</t>
  </si>
  <si>
    <t>1124854258</t>
  </si>
  <si>
    <t>Zakrytí nemalovaných ploch (materiál ve specifikaci) včetně pozdějšího odkrytí podlah</t>
  </si>
  <si>
    <t>https://podminky.urs.cz/item/CS_URS_2024_01/784171101</t>
  </si>
  <si>
    <t>37</t>
  </si>
  <si>
    <t>M</t>
  </si>
  <si>
    <t>58124844</t>
  </si>
  <si>
    <t>fólie pro malířské potřeby zakrývací tl 25µ 4x5m</t>
  </si>
  <si>
    <t>1277633836</t>
  </si>
  <si>
    <t>50</t>
  </si>
  <si>
    <t>50*1,05 'Přepočtené koeficientem množství</t>
  </si>
  <si>
    <t>38</t>
  </si>
  <si>
    <t>784181125</t>
  </si>
  <si>
    <t>Hloubková jednonásobná bezbarvá penetrace podkladu v místnostech v přes 5,00 m</t>
  </si>
  <si>
    <t>-1638278956</t>
  </si>
  <si>
    <t>Penetrace podkladu jednonásobná hloubková akrylátová bezbarvá v místnostech výšky přes 5,00 m</t>
  </si>
  <si>
    <t>https://podminky.urs.cz/item/CS_URS_2024_01/784181125</t>
  </si>
  <si>
    <t>152,85+2*4</t>
  </si>
  <si>
    <t>39</t>
  </si>
  <si>
    <t>784211125</t>
  </si>
  <si>
    <t>Dvojnásobné bílé malby ze směsí za mokra středně oděruvzdorných v místnostech v přes 5,00 m</t>
  </si>
  <si>
    <t>677357811</t>
  </si>
  <si>
    <t>Malby z malířských směsí oděruvzdorných za mokra dvojnásobné, bílé za mokra oděruvzdorné středně v místnostech výšky přes 5,00 m</t>
  </si>
  <si>
    <t>https://podminky.urs.cz/item/CS_URS_2024_01/784211125</t>
  </si>
  <si>
    <t>Práce a dodávky M</t>
  </si>
  <si>
    <t>33-M</t>
  </si>
  <si>
    <t>Montáže dopr.zaříz.,sklad. zař. a váh</t>
  </si>
  <si>
    <t>40</t>
  </si>
  <si>
    <t>33100000R</t>
  </si>
  <si>
    <t>Demontáž stávajícího výtahu</t>
  </si>
  <si>
    <t>soubor</t>
  </si>
  <si>
    <t>64</t>
  </si>
  <si>
    <t>1835051380</t>
  </si>
  <si>
    <t>41</t>
  </si>
  <si>
    <t>33100001R</t>
  </si>
  <si>
    <t>Dodávka a montáž nového výtahu ve specifikaci dle projektové dokumentace</t>
  </si>
  <si>
    <t>879665607</t>
  </si>
  <si>
    <t>HZS</t>
  </si>
  <si>
    <t>Hodinové zúčtovací sazby</t>
  </si>
  <si>
    <t>42</t>
  </si>
  <si>
    <t>HZS1291</t>
  </si>
  <si>
    <t>Hodinová zúčtovací sazba pomocný stavební dělník</t>
  </si>
  <si>
    <t>hod</t>
  </si>
  <si>
    <t>512</t>
  </si>
  <si>
    <t>-805232677</t>
  </si>
  <si>
    <t>Hodinové zúčtovací sazby profesí HSV zemní a pomocné práce pomocný stavební dělník</t>
  </si>
  <si>
    <t>https://podminky.urs.cz/item/CS_URS_2024_01/HZS1291</t>
  </si>
  <si>
    <t>průběžný úklid budovy</t>
  </si>
  <si>
    <t>43</t>
  </si>
  <si>
    <t>HZS4211</t>
  </si>
  <si>
    <t>Hodinová zúčtovací sazba revizní technik</t>
  </si>
  <si>
    <t>1286705222</t>
  </si>
  <si>
    <t>Hodinové zúčtovací sazby ostatních profesí revizní a kontrolní činnost revizní technik</t>
  </si>
  <si>
    <t>https://podminky.urs.cz/item/CS_URS_2024_01/HZS4211</t>
  </si>
  <si>
    <t>revize a revizní zpráva</t>
  </si>
  <si>
    <t>02 - Vedlejší a ostatní náklady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</si>
  <si>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</si>
  <si>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</si>
  <si>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</si>
  <si>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</si>
  <si>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</si>
  <si>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VRN</t>
  </si>
  <si>
    <t>Vedlejší rozpočtové náklady</t>
  </si>
  <si>
    <t>VRN3</t>
  </si>
  <si>
    <t>Zařízení staveniště</t>
  </si>
  <si>
    <t>030001000</t>
  </si>
  <si>
    <t>Kč</t>
  </si>
  <si>
    <t>1024</t>
  </si>
  <si>
    <t>1190717833</t>
  </si>
  <si>
    <t>https://podminky.urs.cz/item/CS_URS_2024_01/030001000</t>
  </si>
  <si>
    <t>VRN4</t>
  </si>
  <si>
    <t>Inženýrská činnost</t>
  </si>
  <si>
    <t>045203000</t>
  </si>
  <si>
    <t>Kompletační činnost</t>
  </si>
  <si>
    <t>1511907029</t>
  </si>
  <si>
    <t>https://podminky.urs.cz/item/CS_URS_2024_01/045203000</t>
  </si>
  <si>
    <t>045303000</t>
  </si>
  <si>
    <t>Koordinační činnost</t>
  </si>
  <si>
    <t>883235940</t>
  </si>
  <si>
    <t>https://podminky.urs.cz/item/CS_URS_2024_01/045303000</t>
  </si>
  <si>
    <t>VRN6</t>
  </si>
  <si>
    <t>Územní vlivy</t>
  </si>
  <si>
    <t>065002000</t>
  </si>
  <si>
    <t>Mimostaveništní doprava materiálů</t>
  </si>
  <si>
    <t>612866377</t>
  </si>
  <si>
    <t>https://podminky.urs.cz/item/CS_URS_2024_01/065002000</t>
  </si>
  <si>
    <t>VRN7</t>
  </si>
  <si>
    <t>Provozní vlivy</t>
  </si>
  <si>
    <t>071103000</t>
  </si>
  <si>
    <t>Provoz investora</t>
  </si>
  <si>
    <t>-1555395032</t>
  </si>
  <si>
    <t>https://podminky.urs.cz/item/CS_URS_2024_01/071103000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</si>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</sst>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273321511" TargetMode="External" /><Relationship Id="rId2" Type="http://schemas.openxmlformats.org/officeDocument/2006/relationships/hyperlink" Target="https://podminky.urs.cz/item/CS_URS_2024_01/273361821" TargetMode="External" /><Relationship Id="rId3" Type="http://schemas.openxmlformats.org/officeDocument/2006/relationships/hyperlink" Target="https://podminky.urs.cz/item/CS_URS_2024_01/310238211" TargetMode="External" /><Relationship Id="rId4" Type="http://schemas.openxmlformats.org/officeDocument/2006/relationships/hyperlink" Target="https://podminky.urs.cz/item/CS_URS_2024_01/317944323" TargetMode="External" /><Relationship Id="rId5" Type="http://schemas.openxmlformats.org/officeDocument/2006/relationships/hyperlink" Target="https://podminky.urs.cz/item/CS_URS_2024_01/346244381" TargetMode="External" /><Relationship Id="rId6" Type="http://schemas.openxmlformats.org/officeDocument/2006/relationships/hyperlink" Target="https://podminky.urs.cz/item/CS_URS_2024_01/612325223" TargetMode="External" /><Relationship Id="rId7" Type="http://schemas.openxmlformats.org/officeDocument/2006/relationships/hyperlink" Target="https://podminky.urs.cz/item/CS_URS_2024_01/612325225" TargetMode="External" /><Relationship Id="rId8" Type="http://schemas.openxmlformats.org/officeDocument/2006/relationships/hyperlink" Target="https://podminky.urs.cz/item/CS_URS_2024_01/612325302" TargetMode="External" /><Relationship Id="rId9" Type="http://schemas.openxmlformats.org/officeDocument/2006/relationships/hyperlink" Target="https://podminky.urs.cz/item/CS_URS_2024_01/619991001" TargetMode="External" /><Relationship Id="rId10" Type="http://schemas.openxmlformats.org/officeDocument/2006/relationships/hyperlink" Target="https://podminky.urs.cz/item/CS_URS_2024_01/632481213" TargetMode="External" /><Relationship Id="rId11" Type="http://schemas.openxmlformats.org/officeDocument/2006/relationships/hyperlink" Target="https://podminky.urs.cz/item/CS_URS_2024_01/634112117" TargetMode="External" /><Relationship Id="rId12" Type="http://schemas.openxmlformats.org/officeDocument/2006/relationships/hyperlink" Target="https://podminky.urs.cz/item/CS_URS_2024_01/634663111" TargetMode="External" /><Relationship Id="rId13" Type="http://schemas.openxmlformats.org/officeDocument/2006/relationships/hyperlink" Target="https://podminky.urs.cz/item/CS_URS_2024_01/949101111" TargetMode="External" /><Relationship Id="rId14" Type="http://schemas.openxmlformats.org/officeDocument/2006/relationships/hyperlink" Target="https://podminky.urs.cz/item/CS_URS_2024_01/949311114" TargetMode="External" /><Relationship Id="rId15" Type="http://schemas.openxmlformats.org/officeDocument/2006/relationships/hyperlink" Target="https://podminky.urs.cz/item/CS_URS_2024_01/949311214" TargetMode="External" /><Relationship Id="rId16" Type="http://schemas.openxmlformats.org/officeDocument/2006/relationships/hyperlink" Target="https://podminky.urs.cz/item/CS_URS_2024_01/949311814" TargetMode="External" /><Relationship Id="rId17" Type="http://schemas.openxmlformats.org/officeDocument/2006/relationships/hyperlink" Target="https://podminky.urs.cz/item/CS_URS_2024_01/952901114" TargetMode="External" /><Relationship Id="rId18" Type="http://schemas.openxmlformats.org/officeDocument/2006/relationships/hyperlink" Target="https://podminky.urs.cz/item/CS_URS_2024_01/962052210" TargetMode="External" /><Relationship Id="rId19" Type="http://schemas.openxmlformats.org/officeDocument/2006/relationships/hyperlink" Target="https://podminky.urs.cz/item/CS_URS_2024_01/964076221" TargetMode="External" /><Relationship Id="rId20" Type="http://schemas.openxmlformats.org/officeDocument/2006/relationships/hyperlink" Target="https://podminky.urs.cz/item/CS_URS_2024_01/977211111" TargetMode="External" /><Relationship Id="rId21" Type="http://schemas.openxmlformats.org/officeDocument/2006/relationships/hyperlink" Target="https://podminky.urs.cz/item/CS_URS_2024_01/993121111" TargetMode="External" /><Relationship Id="rId22" Type="http://schemas.openxmlformats.org/officeDocument/2006/relationships/hyperlink" Target="https://podminky.urs.cz/item/CS_URS_2024_01/993121119" TargetMode="External" /><Relationship Id="rId23" Type="http://schemas.openxmlformats.org/officeDocument/2006/relationships/hyperlink" Target="https://podminky.urs.cz/item/CS_URS_2024_01/997013160" TargetMode="External" /><Relationship Id="rId24" Type="http://schemas.openxmlformats.org/officeDocument/2006/relationships/hyperlink" Target="https://podminky.urs.cz/item/CS_URS_2024_01/997013501" TargetMode="External" /><Relationship Id="rId25" Type="http://schemas.openxmlformats.org/officeDocument/2006/relationships/hyperlink" Target="https://podminky.urs.cz/item/CS_URS_2024_01/997013509" TargetMode="External" /><Relationship Id="rId26" Type="http://schemas.openxmlformats.org/officeDocument/2006/relationships/hyperlink" Target="https://podminky.urs.cz/item/CS_URS_2024_01/997013631" TargetMode="External" /><Relationship Id="rId27" Type="http://schemas.openxmlformats.org/officeDocument/2006/relationships/hyperlink" Target="https://podminky.urs.cz/item/CS_URS_2024_01/998012044" TargetMode="External" /><Relationship Id="rId28" Type="http://schemas.openxmlformats.org/officeDocument/2006/relationships/hyperlink" Target="https://podminky.urs.cz/item/CS_URS_2024_01/783901453" TargetMode="External" /><Relationship Id="rId29" Type="http://schemas.openxmlformats.org/officeDocument/2006/relationships/hyperlink" Target="https://podminky.urs.cz/item/CS_URS_2024_01/783901551" TargetMode="External" /><Relationship Id="rId30" Type="http://schemas.openxmlformats.org/officeDocument/2006/relationships/hyperlink" Target="https://podminky.urs.cz/item/CS_URS_2024_01/783913161" TargetMode="External" /><Relationship Id="rId31" Type="http://schemas.openxmlformats.org/officeDocument/2006/relationships/hyperlink" Target="https://podminky.urs.cz/item/CS_URS_2024_01/783917161" TargetMode="External" /><Relationship Id="rId32" Type="http://schemas.openxmlformats.org/officeDocument/2006/relationships/hyperlink" Target="https://podminky.urs.cz/item/CS_URS_2024_01/784111005" TargetMode="External" /><Relationship Id="rId33" Type="http://schemas.openxmlformats.org/officeDocument/2006/relationships/hyperlink" Target="https://podminky.urs.cz/item/CS_URS_2024_01/784111015" TargetMode="External" /><Relationship Id="rId34" Type="http://schemas.openxmlformats.org/officeDocument/2006/relationships/hyperlink" Target="https://podminky.urs.cz/item/CS_URS_2024_01/784111045" TargetMode="External" /><Relationship Id="rId35" Type="http://schemas.openxmlformats.org/officeDocument/2006/relationships/hyperlink" Target="https://podminky.urs.cz/item/CS_URS_2024_01/784171101" TargetMode="External" /><Relationship Id="rId36" Type="http://schemas.openxmlformats.org/officeDocument/2006/relationships/hyperlink" Target="https://podminky.urs.cz/item/CS_URS_2024_01/784181125" TargetMode="External" /><Relationship Id="rId37" Type="http://schemas.openxmlformats.org/officeDocument/2006/relationships/hyperlink" Target="https://podminky.urs.cz/item/CS_URS_2024_01/784211125" TargetMode="External" /><Relationship Id="rId38" Type="http://schemas.openxmlformats.org/officeDocument/2006/relationships/hyperlink" Target="https://podminky.urs.cz/item/CS_URS_2024_01/HZS1291" TargetMode="External" /><Relationship Id="rId39" Type="http://schemas.openxmlformats.org/officeDocument/2006/relationships/hyperlink" Target="https://podminky.urs.cz/item/CS_URS_2024_01/HZS4211" TargetMode="External" /><Relationship Id="rId4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30001000" TargetMode="External" /><Relationship Id="rId2" Type="http://schemas.openxmlformats.org/officeDocument/2006/relationships/hyperlink" Target="https://podminky.urs.cz/item/CS_URS_2024_01/045203000" TargetMode="External" /><Relationship Id="rId3" Type="http://schemas.openxmlformats.org/officeDocument/2006/relationships/hyperlink" Target="https://podminky.urs.cz/item/CS_URS_2024_01/045303000" TargetMode="External" /><Relationship Id="rId4" Type="http://schemas.openxmlformats.org/officeDocument/2006/relationships/hyperlink" Target="https://podminky.urs.cz/item/CS_URS_2024_01/065002000" TargetMode="External" /><Relationship Id="rId5" Type="http://schemas.openxmlformats.org/officeDocument/2006/relationships/hyperlink" Target="https://podminky.urs.cz/item/CS_URS_2024_01/071103000" TargetMode="External" /><Relationship Id="rId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33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20240616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Rekonstrukce výtahu, Masarykova obchodní akademie Rakovník, Pražská 1222, Rakovník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Pražská 1222, Rakovník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16. 6. 2024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Masarykova obchodní akademie,Rakovník,Pražská 1222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Ing. Roman Gajdoš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Bc. Martin Frous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ROUND(SUM(AG55:AG56),2)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ROUND(SUM(AS55:AS56),2)</f>
        <v>0</v>
      </c>
      <c r="AT54" s="108">
        <f>ROUND(SUM(AV54:AW54),2)</f>
        <v>0</v>
      </c>
      <c r="AU54" s="109">
        <f>ROUND(SUM(AU55:AU56),5)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ROUND(SUM(AZ55:AZ56),2)</f>
        <v>0</v>
      </c>
      <c r="BA54" s="108">
        <f>ROUND(SUM(BA55:BA56),2)</f>
        <v>0</v>
      </c>
      <c r="BB54" s="108">
        <f>ROUND(SUM(BB55:BB56),2)</f>
        <v>0</v>
      </c>
      <c r="BC54" s="108">
        <f>ROUND(SUM(BC55:BC56),2)</f>
        <v>0</v>
      </c>
      <c r="BD54" s="110">
        <f>ROUND(SUM(BD55:BD56),2)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16.5" customHeight="1">
      <c r="A55" s="113" t="s">
        <v>76</v>
      </c>
      <c r="B55" s="114"/>
      <c r="C55" s="115"/>
      <c r="D55" s="116" t="s">
        <v>77</v>
      </c>
      <c r="E55" s="116"/>
      <c r="F55" s="116"/>
      <c r="G55" s="116"/>
      <c r="H55" s="116"/>
      <c r="I55" s="117"/>
      <c r="J55" s="116" t="s">
        <v>78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'01 - Stavební část'!J30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79</v>
      </c>
      <c r="AR55" s="120"/>
      <c r="AS55" s="121">
        <v>0</v>
      </c>
      <c r="AT55" s="122">
        <f>ROUND(SUM(AV55:AW55),2)</f>
        <v>0</v>
      </c>
      <c r="AU55" s="123">
        <f>'01 - Stavební část'!P92</f>
        <v>0</v>
      </c>
      <c r="AV55" s="122">
        <f>'01 - Stavební část'!J33</f>
        <v>0</v>
      </c>
      <c r="AW55" s="122">
        <f>'01 - Stavební část'!J34</f>
        <v>0</v>
      </c>
      <c r="AX55" s="122">
        <f>'01 - Stavební část'!J35</f>
        <v>0</v>
      </c>
      <c r="AY55" s="122">
        <f>'01 - Stavební část'!J36</f>
        <v>0</v>
      </c>
      <c r="AZ55" s="122">
        <f>'01 - Stavební část'!F33</f>
        <v>0</v>
      </c>
      <c r="BA55" s="122">
        <f>'01 - Stavební část'!F34</f>
        <v>0</v>
      </c>
      <c r="BB55" s="122">
        <f>'01 - Stavební část'!F35</f>
        <v>0</v>
      </c>
      <c r="BC55" s="122">
        <f>'01 - Stavební část'!F36</f>
        <v>0</v>
      </c>
      <c r="BD55" s="124">
        <f>'01 - Stavební část'!F37</f>
        <v>0</v>
      </c>
      <c r="BE55" s="7"/>
      <c r="BT55" s="125" t="s">
        <v>80</v>
      </c>
      <c r="BV55" s="125" t="s">
        <v>74</v>
      </c>
      <c r="BW55" s="125" t="s">
        <v>81</v>
      </c>
      <c r="BX55" s="125" t="s">
        <v>5</v>
      </c>
      <c r="CL55" s="125" t="s">
        <v>19</v>
      </c>
      <c r="CM55" s="125" t="s">
        <v>82</v>
      </c>
    </row>
    <row r="56" s="7" customFormat="1" ht="16.5" customHeight="1">
      <c r="A56" s="113" t="s">
        <v>76</v>
      </c>
      <c r="B56" s="114"/>
      <c r="C56" s="115"/>
      <c r="D56" s="116" t="s">
        <v>83</v>
      </c>
      <c r="E56" s="116"/>
      <c r="F56" s="116"/>
      <c r="G56" s="116"/>
      <c r="H56" s="116"/>
      <c r="I56" s="117"/>
      <c r="J56" s="116" t="s">
        <v>84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'02 - Vedlejší a ostatní n...'!J30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79</v>
      </c>
      <c r="AR56" s="120"/>
      <c r="AS56" s="126">
        <v>0</v>
      </c>
      <c r="AT56" s="127">
        <f>ROUND(SUM(AV56:AW56),2)</f>
        <v>0</v>
      </c>
      <c r="AU56" s="128">
        <f>'02 - Vedlejší a ostatní n...'!P84</f>
        <v>0</v>
      </c>
      <c r="AV56" s="127">
        <f>'02 - Vedlejší a ostatní n...'!J33</f>
        <v>0</v>
      </c>
      <c r="AW56" s="127">
        <f>'02 - Vedlejší a ostatní n...'!J34</f>
        <v>0</v>
      </c>
      <c r="AX56" s="127">
        <f>'02 - Vedlejší a ostatní n...'!J35</f>
        <v>0</v>
      </c>
      <c r="AY56" s="127">
        <f>'02 - Vedlejší a ostatní n...'!J36</f>
        <v>0</v>
      </c>
      <c r="AZ56" s="127">
        <f>'02 - Vedlejší a ostatní n...'!F33</f>
        <v>0</v>
      </c>
      <c r="BA56" s="127">
        <f>'02 - Vedlejší a ostatní n...'!F34</f>
        <v>0</v>
      </c>
      <c r="BB56" s="127">
        <f>'02 - Vedlejší a ostatní n...'!F35</f>
        <v>0</v>
      </c>
      <c r="BC56" s="127">
        <f>'02 - Vedlejší a ostatní n...'!F36</f>
        <v>0</v>
      </c>
      <c r="BD56" s="129">
        <f>'02 - Vedlejší a ostatní n...'!F37</f>
        <v>0</v>
      </c>
      <c r="BE56" s="7"/>
      <c r="BT56" s="125" t="s">
        <v>80</v>
      </c>
      <c r="BV56" s="125" t="s">
        <v>74</v>
      </c>
      <c r="BW56" s="125" t="s">
        <v>85</v>
      </c>
      <c r="BX56" s="125" t="s">
        <v>5</v>
      </c>
      <c r="CL56" s="125" t="s">
        <v>19</v>
      </c>
      <c r="CM56" s="125" t="s">
        <v>82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yna6499O3rluFouNB/ie37/Xjt2qAuoW1Nq0AqP5JYq6SuvpmULQvEpVuBD1eJMhR1Tz+OusnJwT/a5mtRZK2A==" hashValue="p0zP23C05qtGM/8Zxe0IFP1rHJmgRJL39vsA2mUCu0m3Ebmtx3iOM3V01HaEF0UM5AC0TRskTl0boGE6ttWBMA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01 - Stavební část'!C2" display="/"/>
    <hyperlink ref="A56" location="'02 - Vedlejší a ostatní 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86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Rekonstrukce výtahu, Masarykova obchodní akademie Rakovník, Pražská 1222, Rakovník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87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88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16. 6. 2024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ROUND(J92,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ROUND((SUM(BE92:BE301)),  2)</f>
        <v>0</v>
      </c>
      <c r="G33" s="40"/>
      <c r="H33" s="40"/>
      <c r="I33" s="150">
        <v>0.20999999999999999</v>
      </c>
      <c r="J33" s="149">
        <f>ROUND(((SUM(BE92:BE301))*I33),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ROUND((SUM(BF92:BF301)),  2)</f>
        <v>0</v>
      </c>
      <c r="G34" s="40"/>
      <c r="H34" s="40"/>
      <c r="I34" s="150">
        <v>0.12</v>
      </c>
      <c r="J34" s="149">
        <f>ROUND(((SUM(BF92:BF301))*I34),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ROUND((SUM(BG92:BG301)),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ROUND((SUM(BH92:BH301)),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ROUND((SUM(BI92:BI301)),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89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Rekonstrukce výtahu, Masarykova obchodní akademie Rakovník, Pražská 1222, Rakovník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87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01 - Stavební část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Pražská 1222, Rakovník</v>
      </c>
      <c r="G52" s="42"/>
      <c r="H52" s="42"/>
      <c r="I52" s="34" t="s">
        <v>23</v>
      </c>
      <c r="J52" s="74" t="str">
        <f>IF(J12="","",J12)</f>
        <v>16. 6. 2024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Masarykova obchodní akademie,Rakovník,Pražská 1222</v>
      </c>
      <c r="G54" s="42"/>
      <c r="H54" s="42"/>
      <c r="I54" s="34" t="s">
        <v>31</v>
      </c>
      <c r="J54" s="38" t="str">
        <f>E21</f>
        <v>Ing. Roman Gajdoš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90</v>
      </c>
      <c r="D57" s="164"/>
      <c r="E57" s="164"/>
      <c r="F57" s="164"/>
      <c r="G57" s="164"/>
      <c r="H57" s="164"/>
      <c r="I57" s="164"/>
      <c r="J57" s="165" t="s">
        <v>91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J92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92</v>
      </c>
    </row>
    <row r="60" s="9" customFormat="1" ht="24.96" customHeight="1">
      <c r="A60" s="9"/>
      <c r="B60" s="167"/>
      <c r="C60" s="168"/>
      <c r="D60" s="169" t="s">
        <v>93</v>
      </c>
      <c r="E60" s="170"/>
      <c r="F60" s="170"/>
      <c r="G60" s="170"/>
      <c r="H60" s="170"/>
      <c r="I60" s="170"/>
      <c r="J60" s="171">
        <f>J93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94</v>
      </c>
      <c r="E61" s="176"/>
      <c r="F61" s="176"/>
      <c r="G61" s="176"/>
      <c r="H61" s="176"/>
      <c r="I61" s="176"/>
      <c r="J61" s="177">
        <f>J94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95</v>
      </c>
      <c r="E62" s="176"/>
      <c r="F62" s="176"/>
      <c r="G62" s="176"/>
      <c r="H62" s="176"/>
      <c r="I62" s="176"/>
      <c r="J62" s="177">
        <f>J106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96</v>
      </c>
      <c r="E63" s="176"/>
      <c r="F63" s="176"/>
      <c r="G63" s="176"/>
      <c r="H63" s="176"/>
      <c r="I63" s="176"/>
      <c r="J63" s="177">
        <f>J124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97</v>
      </c>
      <c r="E64" s="176"/>
      <c r="F64" s="176"/>
      <c r="G64" s="176"/>
      <c r="H64" s="176"/>
      <c r="I64" s="176"/>
      <c r="J64" s="177">
        <f>J164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98</v>
      </c>
      <c r="E65" s="176"/>
      <c r="F65" s="176"/>
      <c r="G65" s="176"/>
      <c r="H65" s="176"/>
      <c r="I65" s="176"/>
      <c r="J65" s="177">
        <f>J207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99</v>
      </c>
      <c r="E66" s="176"/>
      <c r="F66" s="176"/>
      <c r="G66" s="176"/>
      <c r="H66" s="176"/>
      <c r="I66" s="176"/>
      <c r="J66" s="177">
        <f>J221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7"/>
      <c r="C67" s="168"/>
      <c r="D67" s="169" t="s">
        <v>100</v>
      </c>
      <c r="E67" s="170"/>
      <c r="F67" s="170"/>
      <c r="G67" s="170"/>
      <c r="H67" s="170"/>
      <c r="I67" s="170"/>
      <c r="J67" s="171">
        <f>J225</f>
        <v>0</v>
      </c>
      <c r="K67" s="168"/>
      <c r="L67" s="172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3"/>
      <c r="C68" s="174"/>
      <c r="D68" s="175" t="s">
        <v>101</v>
      </c>
      <c r="E68" s="176"/>
      <c r="F68" s="176"/>
      <c r="G68" s="176"/>
      <c r="H68" s="176"/>
      <c r="I68" s="176"/>
      <c r="J68" s="177">
        <f>J226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102</v>
      </c>
      <c r="E69" s="176"/>
      <c r="F69" s="176"/>
      <c r="G69" s="176"/>
      <c r="H69" s="176"/>
      <c r="I69" s="176"/>
      <c r="J69" s="177">
        <f>J245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7"/>
      <c r="C70" s="168"/>
      <c r="D70" s="169" t="s">
        <v>103</v>
      </c>
      <c r="E70" s="170"/>
      <c r="F70" s="170"/>
      <c r="G70" s="170"/>
      <c r="H70" s="170"/>
      <c r="I70" s="170"/>
      <c r="J70" s="171">
        <f>J285</f>
        <v>0</v>
      </c>
      <c r="K70" s="168"/>
      <c r="L70" s="17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73"/>
      <c r="C71" s="174"/>
      <c r="D71" s="175" t="s">
        <v>104</v>
      </c>
      <c r="E71" s="176"/>
      <c r="F71" s="176"/>
      <c r="G71" s="176"/>
      <c r="H71" s="176"/>
      <c r="I71" s="176"/>
      <c r="J71" s="177">
        <f>J286</f>
        <v>0</v>
      </c>
      <c r="K71" s="174"/>
      <c r="L71" s="17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67"/>
      <c r="C72" s="168"/>
      <c r="D72" s="169" t="s">
        <v>105</v>
      </c>
      <c r="E72" s="170"/>
      <c r="F72" s="170"/>
      <c r="G72" s="170"/>
      <c r="H72" s="170"/>
      <c r="I72" s="170"/>
      <c r="J72" s="171">
        <f>J291</f>
        <v>0</v>
      </c>
      <c r="K72" s="168"/>
      <c r="L72" s="172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2" customFormat="1" ht="21.84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8" s="2" customFormat="1" ht="6.96" customHeight="1">
      <c r="A78" s="40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4.96" customHeight="1">
      <c r="A79" s="40"/>
      <c r="B79" s="41"/>
      <c r="C79" s="25" t="s">
        <v>106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16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6.25" customHeight="1">
      <c r="A82" s="40"/>
      <c r="B82" s="41"/>
      <c r="C82" s="42"/>
      <c r="D82" s="42"/>
      <c r="E82" s="162" t="str">
        <f>E7</f>
        <v>Rekonstrukce výtahu, Masarykova obchodní akademie Rakovník, Pražská 1222, Rakovník</v>
      </c>
      <c r="F82" s="34"/>
      <c r="G82" s="34"/>
      <c r="H82" s="34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87</v>
      </c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E9</f>
        <v>01 - Stavební část</v>
      </c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F12</f>
        <v>Pražská 1222, Rakovník</v>
      </c>
      <c r="G86" s="42"/>
      <c r="H86" s="42"/>
      <c r="I86" s="34" t="s">
        <v>23</v>
      </c>
      <c r="J86" s="74" t="str">
        <f>IF(J12="","",J12)</f>
        <v>16. 6. 2024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2"/>
      <c r="E88" s="42"/>
      <c r="F88" s="29" t="str">
        <f>E15</f>
        <v>Masarykova obchodní akademie,Rakovník,Pražská 1222</v>
      </c>
      <c r="G88" s="42"/>
      <c r="H88" s="42"/>
      <c r="I88" s="34" t="s">
        <v>31</v>
      </c>
      <c r="J88" s="38" t="str">
        <f>E21</f>
        <v>Ing. Roman Gajdoš</v>
      </c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29</v>
      </c>
      <c r="D89" s="42"/>
      <c r="E89" s="42"/>
      <c r="F89" s="29" t="str">
        <f>IF(E18="","",E18)</f>
        <v>Vyplň údaj</v>
      </c>
      <c r="G89" s="42"/>
      <c r="H89" s="42"/>
      <c r="I89" s="34" t="s">
        <v>34</v>
      </c>
      <c r="J89" s="38" t="str">
        <f>E24</f>
        <v>Bc. Martin Frous</v>
      </c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79"/>
      <c r="B91" s="180"/>
      <c r="C91" s="181" t="s">
        <v>107</v>
      </c>
      <c r="D91" s="182" t="s">
        <v>57</v>
      </c>
      <c r="E91" s="182" t="s">
        <v>53</v>
      </c>
      <c r="F91" s="182" t="s">
        <v>54</v>
      </c>
      <c r="G91" s="182" t="s">
        <v>108</v>
      </c>
      <c r="H91" s="182" t="s">
        <v>109</v>
      </c>
      <c r="I91" s="182" t="s">
        <v>110</v>
      </c>
      <c r="J91" s="182" t="s">
        <v>91</v>
      </c>
      <c r="K91" s="183" t="s">
        <v>111</v>
      </c>
      <c r="L91" s="184"/>
      <c r="M91" s="94" t="s">
        <v>19</v>
      </c>
      <c r="N91" s="95" t="s">
        <v>42</v>
      </c>
      <c r="O91" s="95" t="s">
        <v>112</v>
      </c>
      <c r="P91" s="95" t="s">
        <v>113</v>
      </c>
      <c r="Q91" s="95" t="s">
        <v>114</v>
      </c>
      <c r="R91" s="95" t="s">
        <v>115</v>
      </c>
      <c r="S91" s="95" t="s">
        <v>116</v>
      </c>
      <c r="T91" s="96" t="s">
        <v>117</v>
      </c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</row>
    <row r="92" s="2" customFormat="1" ht="22.8" customHeight="1">
      <c r="A92" s="40"/>
      <c r="B92" s="41"/>
      <c r="C92" s="101" t="s">
        <v>118</v>
      </c>
      <c r="D92" s="42"/>
      <c r="E92" s="42"/>
      <c r="F92" s="42"/>
      <c r="G92" s="42"/>
      <c r="H92" s="42"/>
      <c r="I92" s="42"/>
      <c r="J92" s="185">
        <f>BK92</f>
        <v>0</v>
      </c>
      <c r="K92" s="42"/>
      <c r="L92" s="46"/>
      <c r="M92" s="97"/>
      <c r="N92" s="186"/>
      <c r="O92" s="98"/>
      <c r="P92" s="187">
        <f>P93+P225+P285+P291</f>
        <v>0</v>
      </c>
      <c r="Q92" s="98"/>
      <c r="R92" s="187">
        <f>R93+R225+R285+R291</f>
        <v>7.9034590899999992</v>
      </c>
      <c r="S92" s="98"/>
      <c r="T92" s="188">
        <f>T93+T225+T285+T291</f>
        <v>2.87514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71</v>
      </c>
      <c r="AU92" s="19" t="s">
        <v>92</v>
      </c>
      <c r="BK92" s="189">
        <f>BK93+BK225+BK285+BK291</f>
        <v>0</v>
      </c>
    </row>
    <row r="93" s="12" customFormat="1" ht="25.92" customHeight="1">
      <c r="A93" s="12"/>
      <c r="B93" s="190"/>
      <c r="C93" s="191"/>
      <c r="D93" s="192" t="s">
        <v>71</v>
      </c>
      <c r="E93" s="193" t="s">
        <v>119</v>
      </c>
      <c r="F93" s="193" t="s">
        <v>120</v>
      </c>
      <c r="G93" s="191"/>
      <c r="H93" s="191"/>
      <c r="I93" s="194"/>
      <c r="J93" s="195">
        <f>BK93</f>
        <v>0</v>
      </c>
      <c r="K93" s="191"/>
      <c r="L93" s="196"/>
      <c r="M93" s="197"/>
      <c r="N93" s="198"/>
      <c r="O93" s="198"/>
      <c r="P93" s="199">
        <f>P94+P106+P124+P164+P207+P221</f>
        <v>0</v>
      </c>
      <c r="Q93" s="198"/>
      <c r="R93" s="199">
        <f>R94+R106+R124+R164+R207+R221</f>
        <v>7.8236963899999994</v>
      </c>
      <c r="S93" s="198"/>
      <c r="T93" s="200">
        <f>T94+T106+T124+T164+T207+T221</f>
        <v>1.6224400000000001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80</v>
      </c>
      <c r="AT93" s="202" t="s">
        <v>71</v>
      </c>
      <c r="AU93" s="202" t="s">
        <v>72</v>
      </c>
      <c r="AY93" s="201" t="s">
        <v>121</v>
      </c>
      <c r="BK93" s="203">
        <f>BK94+BK106+BK124+BK164+BK207+BK221</f>
        <v>0</v>
      </c>
    </row>
    <row r="94" s="12" customFormat="1" ht="22.8" customHeight="1">
      <c r="A94" s="12"/>
      <c r="B94" s="190"/>
      <c r="C94" s="191"/>
      <c r="D94" s="192" t="s">
        <v>71</v>
      </c>
      <c r="E94" s="204" t="s">
        <v>82</v>
      </c>
      <c r="F94" s="204" t="s">
        <v>122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SUM(P95:P105)</f>
        <v>0</v>
      </c>
      <c r="Q94" s="198"/>
      <c r="R94" s="199">
        <f>SUM(R95:R105)</f>
        <v>2.8979904899999998</v>
      </c>
      <c r="S94" s="198"/>
      <c r="T94" s="200">
        <f>SUM(T95:T105)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80</v>
      </c>
      <c r="AT94" s="202" t="s">
        <v>71</v>
      </c>
      <c r="AU94" s="202" t="s">
        <v>80</v>
      </c>
      <c r="AY94" s="201" t="s">
        <v>121</v>
      </c>
      <c r="BK94" s="203">
        <f>SUM(BK95:BK105)</f>
        <v>0</v>
      </c>
    </row>
    <row r="95" s="2" customFormat="1" ht="24.15" customHeight="1">
      <c r="A95" s="40"/>
      <c r="B95" s="41"/>
      <c r="C95" s="206" t="s">
        <v>80</v>
      </c>
      <c r="D95" s="206" t="s">
        <v>123</v>
      </c>
      <c r="E95" s="207" t="s">
        <v>124</v>
      </c>
      <c r="F95" s="208" t="s">
        <v>125</v>
      </c>
      <c r="G95" s="209" t="s">
        <v>126</v>
      </c>
      <c r="H95" s="210">
        <v>1.071</v>
      </c>
      <c r="I95" s="211"/>
      <c r="J95" s="212">
        <f>ROUND(I95*H95,2)</f>
        <v>0</v>
      </c>
      <c r="K95" s="208" t="s">
        <v>127</v>
      </c>
      <c r="L95" s="46"/>
      <c r="M95" s="213" t="s">
        <v>19</v>
      </c>
      <c r="N95" s="214" t="s">
        <v>43</v>
      </c>
      <c r="O95" s="86"/>
      <c r="P95" s="215">
        <f>O95*H95</f>
        <v>0</v>
      </c>
      <c r="Q95" s="215">
        <v>2.5018699999999998</v>
      </c>
      <c r="R95" s="215">
        <f>Q95*H95</f>
        <v>2.6795027699999996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128</v>
      </c>
      <c r="AT95" s="217" t="s">
        <v>123</v>
      </c>
      <c r="AU95" s="217" t="s">
        <v>82</v>
      </c>
      <c r="AY95" s="19" t="s">
        <v>121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80</v>
      </c>
      <c r="BK95" s="218">
        <f>ROUND(I95*H95,2)</f>
        <v>0</v>
      </c>
      <c r="BL95" s="19" t="s">
        <v>128</v>
      </c>
      <c r="BM95" s="217" t="s">
        <v>129</v>
      </c>
    </row>
    <row r="96" s="2" customFormat="1">
      <c r="A96" s="40"/>
      <c r="B96" s="41"/>
      <c r="C96" s="42"/>
      <c r="D96" s="219" t="s">
        <v>130</v>
      </c>
      <c r="E96" s="42"/>
      <c r="F96" s="220" t="s">
        <v>131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130</v>
      </c>
      <c r="AU96" s="19" t="s">
        <v>82</v>
      </c>
    </row>
    <row r="97" s="2" customFormat="1">
      <c r="A97" s="40"/>
      <c r="B97" s="41"/>
      <c r="C97" s="42"/>
      <c r="D97" s="224" t="s">
        <v>132</v>
      </c>
      <c r="E97" s="42"/>
      <c r="F97" s="225" t="s">
        <v>133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132</v>
      </c>
      <c r="AU97" s="19" t="s">
        <v>82</v>
      </c>
    </row>
    <row r="98" s="13" customFormat="1">
      <c r="A98" s="13"/>
      <c r="B98" s="226"/>
      <c r="C98" s="227"/>
      <c r="D98" s="219" t="s">
        <v>134</v>
      </c>
      <c r="E98" s="228" t="s">
        <v>19</v>
      </c>
      <c r="F98" s="229" t="s">
        <v>135</v>
      </c>
      <c r="G98" s="227"/>
      <c r="H98" s="228" t="s">
        <v>19</v>
      </c>
      <c r="I98" s="230"/>
      <c r="J98" s="227"/>
      <c r="K98" s="227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134</v>
      </c>
      <c r="AU98" s="235" t="s">
        <v>82</v>
      </c>
      <c r="AV98" s="13" t="s">
        <v>80</v>
      </c>
      <c r="AW98" s="13" t="s">
        <v>33</v>
      </c>
      <c r="AX98" s="13" t="s">
        <v>72</v>
      </c>
      <c r="AY98" s="235" t="s">
        <v>121</v>
      </c>
    </row>
    <row r="99" s="14" customFormat="1">
      <c r="A99" s="14"/>
      <c r="B99" s="236"/>
      <c r="C99" s="237"/>
      <c r="D99" s="219" t="s">
        <v>134</v>
      </c>
      <c r="E99" s="238" t="s">
        <v>19</v>
      </c>
      <c r="F99" s="239" t="s">
        <v>136</v>
      </c>
      <c r="G99" s="237"/>
      <c r="H99" s="240">
        <v>1.071</v>
      </c>
      <c r="I99" s="241"/>
      <c r="J99" s="237"/>
      <c r="K99" s="237"/>
      <c r="L99" s="242"/>
      <c r="M99" s="243"/>
      <c r="N99" s="244"/>
      <c r="O99" s="244"/>
      <c r="P99" s="244"/>
      <c r="Q99" s="244"/>
      <c r="R99" s="244"/>
      <c r="S99" s="244"/>
      <c r="T99" s="245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6" t="s">
        <v>134</v>
      </c>
      <c r="AU99" s="246" t="s">
        <v>82</v>
      </c>
      <c r="AV99" s="14" t="s">
        <v>82</v>
      </c>
      <c r="AW99" s="14" t="s">
        <v>33</v>
      </c>
      <c r="AX99" s="14" t="s">
        <v>80</v>
      </c>
      <c r="AY99" s="246" t="s">
        <v>121</v>
      </c>
    </row>
    <row r="100" s="2" customFormat="1" ht="21.75" customHeight="1">
      <c r="A100" s="40"/>
      <c r="B100" s="41"/>
      <c r="C100" s="206" t="s">
        <v>82</v>
      </c>
      <c r="D100" s="206" t="s">
        <v>123</v>
      </c>
      <c r="E100" s="207" t="s">
        <v>137</v>
      </c>
      <c r="F100" s="208" t="s">
        <v>138</v>
      </c>
      <c r="G100" s="209" t="s">
        <v>139</v>
      </c>
      <c r="H100" s="210">
        <v>0.20599999999999999</v>
      </c>
      <c r="I100" s="211"/>
      <c r="J100" s="212">
        <f>ROUND(I100*H100,2)</f>
        <v>0</v>
      </c>
      <c r="K100" s="208" t="s">
        <v>127</v>
      </c>
      <c r="L100" s="46"/>
      <c r="M100" s="213" t="s">
        <v>19</v>
      </c>
      <c r="N100" s="214" t="s">
        <v>43</v>
      </c>
      <c r="O100" s="86"/>
      <c r="P100" s="215">
        <f>O100*H100</f>
        <v>0</v>
      </c>
      <c r="Q100" s="215">
        <v>1.0606199999999999</v>
      </c>
      <c r="R100" s="215">
        <f>Q100*H100</f>
        <v>0.21848771999999997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128</v>
      </c>
      <c r="AT100" s="217" t="s">
        <v>123</v>
      </c>
      <c r="AU100" s="217" t="s">
        <v>82</v>
      </c>
      <c r="AY100" s="19" t="s">
        <v>121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80</v>
      </c>
      <c r="BK100" s="218">
        <f>ROUND(I100*H100,2)</f>
        <v>0</v>
      </c>
      <c r="BL100" s="19" t="s">
        <v>128</v>
      </c>
      <c r="BM100" s="217" t="s">
        <v>140</v>
      </c>
    </row>
    <row r="101" s="2" customFormat="1">
      <c r="A101" s="40"/>
      <c r="B101" s="41"/>
      <c r="C101" s="42"/>
      <c r="D101" s="219" t="s">
        <v>130</v>
      </c>
      <c r="E101" s="42"/>
      <c r="F101" s="220" t="s">
        <v>141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130</v>
      </c>
      <c r="AU101" s="19" t="s">
        <v>82</v>
      </c>
    </row>
    <row r="102" s="2" customFormat="1">
      <c r="A102" s="40"/>
      <c r="B102" s="41"/>
      <c r="C102" s="42"/>
      <c r="D102" s="224" t="s">
        <v>132</v>
      </c>
      <c r="E102" s="42"/>
      <c r="F102" s="225" t="s">
        <v>142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132</v>
      </c>
      <c r="AU102" s="19" t="s">
        <v>82</v>
      </c>
    </row>
    <row r="103" s="13" customFormat="1">
      <c r="A103" s="13"/>
      <c r="B103" s="226"/>
      <c r="C103" s="227"/>
      <c r="D103" s="219" t="s">
        <v>134</v>
      </c>
      <c r="E103" s="228" t="s">
        <v>19</v>
      </c>
      <c r="F103" s="229" t="s">
        <v>143</v>
      </c>
      <c r="G103" s="227"/>
      <c r="H103" s="228" t="s">
        <v>19</v>
      </c>
      <c r="I103" s="230"/>
      <c r="J103" s="227"/>
      <c r="K103" s="227"/>
      <c r="L103" s="231"/>
      <c r="M103" s="232"/>
      <c r="N103" s="233"/>
      <c r="O103" s="233"/>
      <c r="P103" s="233"/>
      <c r="Q103" s="233"/>
      <c r="R103" s="233"/>
      <c r="S103" s="233"/>
      <c r="T103" s="23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5" t="s">
        <v>134</v>
      </c>
      <c r="AU103" s="235" t="s">
        <v>82</v>
      </c>
      <c r="AV103" s="13" t="s">
        <v>80</v>
      </c>
      <c r="AW103" s="13" t="s">
        <v>33</v>
      </c>
      <c r="AX103" s="13" t="s">
        <v>72</v>
      </c>
      <c r="AY103" s="235" t="s">
        <v>121</v>
      </c>
    </row>
    <row r="104" s="14" customFormat="1">
      <c r="A104" s="14"/>
      <c r="B104" s="236"/>
      <c r="C104" s="237"/>
      <c r="D104" s="219" t="s">
        <v>134</v>
      </c>
      <c r="E104" s="238" t="s">
        <v>19</v>
      </c>
      <c r="F104" s="239" t="s">
        <v>144</v>
      </c>
      <c r="G104" s="237"/>
      <c r="H104" s="240">
        <v>0.20599999999999999</v>
      </c>
      <c r="I104" s="241"/>
      <c r="J104" s="237"/>
      <c r="K104" s="237"/>
      <c r="L104" s="242"/>
      <c r="M104" s="243"/>
      <c r="N104" s="244"/>
      <c r="O104" s="244"/>
      <c r="P104" s="244"/>
      <c r="Q104" s="244"/>
      <c r="R104" s="244"/>
      <c r="S104" s="244"/>
      <c r="T104" s="24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6" t="s">
        <v>134</v>
      </c>
      <c r="AU104" s="246" t="s">
        <v>82</v>
      </c>
      <c r="AV104" s="14" t="s">
        <v>82</v>
      </c>
      <c r="AW104" s="14" t="s">
        <v>33</v>
      </c>
      <c r="AX104" s="14" t="s">
        <v>72</v>
      </c>
      <c r="AY104" s="246" t="s">
        <v>121</v>
      </c>
    </row>
    <row r="105" s="15" customFormat="1">
      <c r="A105" s="15"/>
      <c r="B105" s="247"/>
      <c r="C105" s="248"/>
      <c r="D105" s="219" t="s">
        <v>134</v>
      </c>
      <c r="E105" s="249" t="s">
        <v>19</v>
      </c>
      <c r="F105" s="250" t="s">
        <v>145</v>
      </c>
      <c r="G105" s="248"/>
      <c r="H105" s="251">
        <v>0.20599999999999999</v>
      </c>
      <c r="I105" s="252"/>
      <c r="J105" s="248"/>
      <c r="K105" s="248"/>
      <c r="L105" s="253"/>
      <c r="M105" s="254"/>
      <c r="N105" s="255"/>
      <c r="O105" s="255"/>
      <c r="P105" s="255"/>
      <c r="Q105" s="255"/>
      <c r="R105" s="255"/>
      <c r="S105" s="255"/>
      <c r="T105" s="256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57" t="s">
        <v>134</v>
      </c>
      <c r="AU105" s="257" t="s">
        <v>82</v>
      </c>
      <c r="AV105" s="15" t="s">
        <v>128</v>
      </c>
      <c r="AW105" s="15" t="s">
        <v>33</v>
      </c>
      <c r="AX105" s="15" t="s">
        <v>80</v>
      </c>
      <c r="AY105" s="257" t="s">
        <v>121</v>
      </c>
    </row>
    <row r="106" s="12" customFormat="1" ht="22.8" customHeight="1">
      <c r="A106" s="12"/>
      <c r="B106" s="190"/>
      <c r="C106" s="191"/>
      <c r="D106" s="192" t="s">
        <v>71</v>
      </c>
      <c r="E106" s="204" t="s">
        <v>146</v>
      </c>
      <c r="F106" s="204" t="s">
        <v>147</v>
      </c>
      <c r="G106" s="191"/>
      <c r="H106" s="191"/>
      <c r="I106" s="194"/>
      <c r="J106" s="205">
        <f>BK106</f>
        <v>0</v>
      </c>
      <c r="K106" s="191"/>
      <c r="L106" s="196"/>
      <c r="M106" s="197"/>
      <c r="N106" s="198"/>
      <c r="O106" s="198"/>
      <c r="P106" s="199">
        <f>SUM(P107:P123)</f>
        <v>0</v>
      </c>
      <c r="Q106" s="198"/>
      <c r="R106" s="199">
        <f>SUM(R107:R123)</f>
        <v>3.7290199999999998</v>
      </c>
      <c r="S106" s="198"/>
      <c r="T106" s="200">
        <f>SUM(T107:T123)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1" t="s">
        <v>80</v>
      </c>
      <c r="AT106" s="202" t="s">
        <v>71</v>
      </c>
      <c r="AU106" s="202" t="s">
        <v>80</v>
      </c>
      <c r="AY106" s="201" t="s">
        <v>121</v>
      </c>
      <c r="BK106" s="203">
        <f>SUM(BK107:BK123)</f>
        <v>0</v>
      </c>
    </row>
    <row r="107" s="2" customFormat="1" ht="24.15" customHeight="1">
      <c r="A107" s="40"/>
      <c r="B107" s="41"/>
      <c r="C107" s="206" t="s">
        <v>146</v>
      </c>
      <c r="D107" s="206" t="s">
        <v>123</v>
      </c>
      <c r="E107" s="207" t="s">
        <v>148</v>
      </c>
      <c r="F107" s="208" t="s">
        <v>149</v>
      </c>
      <c r="G107" s="209" t="s">
        <v>126</v>
      </c>
      <c r="H107" s="210">
        <v>1.5</v>
      </c>
      <c r="I107" s="211"/>
      <c r="J107" s="212">
        <f>ROUND(I107*H107,2)</f>
        <v>0</v>
      </c>
      <c r="K107" s="208" t="s">
        <v>127</v>
      </c>
      <c r="L107" s="46"/>
      <c r="M107" s="213" t="s">
        <v>19</v>
      </c>
      <c r="N107" s="214" t="s">
        <v>43</v>
      </c>
      <c r="O107" s="86"/>
      <c r="P107" s="215">
        <f>O107*H107</f>
        <v>0</v>
      </c>
      <c r="Q107" s="215">
        <v>1.8775</v>
      </c>
      <c r="R107" s="215">
        <f>Q107*H107</f>
        <v>2.8162500000000001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128</v>
      </c>
      <c r="AT107" s="217" t="s">
        <v>123</v>
      </c>
      <c r="AU107" s="217" t="s">
        <v>82</v>
      </c>
      <c r="AY107" s="19" t="s">
        <v>121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80</v>
      </c>
      <c r="BK107" s="218">
        <f>ROUND(I107*H107,2)</f>
        <v>0</v>
      </c>
      <c r="BL107" s="19" t="s">
        <v>128</v>
      </c>
      <c r="BM107" s="217" t="s">
        <v>150</v>
      </c>
    </row>
    <row r="108" s="2" customFormat="1">
      <c r="A108" s="40"/>
      <c r="B108" s="41"/>
      <c r="C108" s="42"/>
      <c r="D108" s="219" t="s">
        <v>130</v>
      </c>
      <c r="E108" s="42"/>
      <c r="F108" s="220" t="s">
        <v>151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130</v>
      </c>
      <c r="AU108" s="19" t="s">
        <v>82</v>
      </c>
    </row>
    <row r="109" s="2" customFormat="1">
      <c r="A109" s="40"/>
      <c r="B109" s="41"/>
      <c r="C109" s="42"/>
      <c r="D109" s="224" t="s">
        <v>132</v>
      </c>
      <c r="E109" s="42"/>
      <c r="F109" s="225" t="s">
        <v>152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132</v>
      </c>
      <c r="AU109" s="19" t="s">
        <v>82</v>
      </c>
    </row>
    <row r="110" s="13" customFormat="1">
      <c r="A110" s="13"/>
      <c r="B110" s="226"/>
      <c r="C110" s="227"/>
      <c r="D110" s="219" t="s">
        <v>134</v>
      </c>
      <c r="E110" s="228" t="s">
        <v>19</v>
      </c>
      <c r="F110" s="229" t="s">
        <v>153</v>
      </c>
      <c r="G110" s="227"/>
      <c r="H110" s="228" t="s">
        <v>19</v>
      </c>
      <c r="I110" s="230"/>
      <c r="J110" s="227"/>
      <c r="K110" s="227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134</v>
      </c>
      <c r="AU110" s="235" t="s">
        <v>82</v>
      </c>
      <c r="AV110" s="13" t="s">
        <v>80</v>
      </c>
      <c r="AW110" s="13" t="s">
        <v>33</v>
      </c>
      <c r="AX110" s="13" t="s">
        <v>72</v>
      </c>
      <c r="AY110" s="235" t="s">
        <v>121</v>
      </c>
    </row>
    <row r="111" s="14" customFormat="1">
      <c r="A111" s="14"/>
      <c r="B111" s="236"/>
      <c r="C111" s="237"/>
      <c r="D111" s="219" t="s">
        <v>134</v>
      </c>
      <c r="E111" s="238" t="s">
        <v>19</v>
      </c>
      <c r="F111" s="239" t="s">
        <v>154</v>
      </c>
      <c r="G111" s="237"/>
      <c r="H111" s="240">
        <v>1.5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6" t="s">
        <v>134</v>
      </c>
      <c r="AU111" s="246" t="s">
        <v>82</v>
      </c>
      <c r="AV111" s="14" t="s">
        <v>82</v>
      </c>
      <c r="AW111" s="14" t="s">
        <v>33</v>
      </c>
      <c r="AX111" s="14" t="s">
        <v>80</v>
      </c>
      <c r="AY111" s="246" t="s">
        <v>121</v>
      </c>
    </row>
    <row r="112" s="2" customFormat="1" ht="24.15" customHeight="1">
      <c r="A112" s="40"/>
      <c r="B112" s="41"/>
      <c r="C112" s="206" t="s">
        <v>128</v>
      </c>
      <c r="D112" s="206" t="s">
        <v>123</v>
      </c>
      <c r="E112" s="207" t="s">
        <v>155</v>
      </c>
      <c r="F112" s="208" t="s">
        <v>156</v>
      </c>
      <c r="G112" s="209" t="s">
        <v>139</v>
      </c>
      <c r="H112" s="210">
        <v>0.34699999999999998</v>
      </c>
      <c r="I112" s="211"/>
      <c r="J112" s="212">
        <f>ROUND(I112*H112,2)</f>
        <v>0</v>
      </c>
      <c r="K112" s="208" t="s">
        <v>127</v>
      </c>
      <c r="L112" s="46"/>
      <c r="M112" s="213" t="s">
        <v>19</v>
      </c>
      <c r="N112" s="214" t="s">
        <v>43</v>
      </c>
      <c r="O112" s="86"/>
      <c r="P112" s="215">
        <f>O112*H112</f>
        <v>0</v>
      </c>
      <c r="Q112" s="215">
        <v>1.0900000000000001</v>
      </c>
      <c r="R112" s="215">
        <f>Q112*H112</f>
        <v>0.37823000000000001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128</v>
      </c>
      <c r="AT112" s="217" t="s">
        <v>123</v>
      </c>
      <c r="AU112" s="217" t="s">
        <v>82</v>
      </c>
      <c r="AY112" s="19" t="s">
        <v>121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80</v>
      </c>
      <c r="BK112" s="218">
        <f>ROUND(I112*H112,2)</f>
        <v>0</v>
      </c>
      <c r="BL112" s="19" t="s">
        <v>128</v>
      </c>
      <c r="BM112" s="217" t="s">
        <v>157</v>
      </c>
    </row>
    <row r="113" s="2" customFormat="1">
      <c r="A113" s="40"/>
      <c r="B113" s="41"/>
      <c r="C113" s="42"/>
      <c r="D113" s="219" t="s">
        <v>130</v>
      </c>
      <c r="E113" s="42"/>
      <c r="F113" s="220" t="s">
        <v>158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130</v>
      </c>
      <c r="AU113" s="19" t="s">
        <v>82</v>
      </c>
    </row>
    <row r="114" s="2" customFormat="1">
      <c r="A114" s="40"/>
      <c r="B114" s="41"/>
      <c r="C114" s="42"/>
      <c r="D114" s="224" t="s">
        <v>132</v>
      </c>
      <c r="E114" s="42"/>
      <c r="F114" s="225" t="s">
        <v>159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132</v>
      </c>
      <c r="AU114" s="19" t="s">
        <v>82</v>
      </c>
    </row>
    <row r="115" s="13" customFormat="1">
      <c r="A115" s="13"/>
      <c r="B115" s="226"/>
      <c r="C115" s="227"/>
      <c r="D115" s="219" t="s">
        <v>134</v>
      </c>
      <c r="E115" s="228" t="s">
        <v>19</v>
      </c>
      <c r="F115" s="229" t="s">
        <v>160</v>
      </c>
      <c r="G115" s="227"/>
      <c r="H115" s="228" t="s">
        <v>19</v>
      </c>
      <c r="I115" s="230"/>
      <c r="J115" s="227"/>
      <c r="K115" s="227"/>
      <c r="L115" s="231"/>
      <c r="M115" s="232"/>
      <c r="N115" s="233"/>
      <c r="O115" s="233"/>
      <c r="P115" s="233"/>
      <c r="Q115" s="233"/>
      <c r="R115" s="233"/>
      <c r="S115" s="233"/>
      <c r="T115" s="23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5" t="s">
        <v>134</v>
      </c>
      <c r="AU115" s="235" t="s">
        <v>82</v>
      </c>
      <c r="AV115" s="13" t="s">
        <v>80</v>
      </c>
      <c r="AW115" s="13" t="s">
        <v>33</v>
      </c>
      <c r="AX115" s="13" t="s">
        <v>72</v>
      </c>
      <c r="AY115" s="235" t="s">
        <v>121</v>
      </c>
    </row>
    <row r="116" s="14" customFormat="1">
      <c r="A116" s="14"/>
      <c r="B116" s="236"/>
      <c r="C116" s="237"/>
      <c r="D116" s="219" t="s">
        <v>134</v>
      </c>
      <c r="E116" s="238" t="s">
        <v>19</v>
      </c>
      <c r="F116" s="239" t="s">
        <v>161</v>
      </c>
      <c r="G116" s="237"/>
      <c r="H116" s="240">
        <v>0.34699999999999998</v>
      </c>
      <c r="I116" s="241"/>
      <c r="J116" s="237"/>
      <c r="K116" s="237"/>
      <c r="L116" s="242"/>
      <c r="M116" s="243"/>
      <c r="N116" s="244"/>
      <c r="O116" s="244"/>
      <c r="P116" s="244"/>
      <c r="Q116" s="244"/>
      <c r="R116" s="244"/>
      <c r="S116" s="244"/>
      <c r="T116" s="24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6" t="s">
        <v>134</v>
      </c>
      <c r="AU116" s="246" t="s">
        <v>82</v>
      </c>
      <c r="AV116" s="14" t="s">
        <v>82</v>
      </c>
      <c r="AW116" s="14" t="s">
        <v>33</v>
      </c>
      <c r="AX116" s="14" t="s">
        <v>72</v>
      </c>
      <c r="AY116" s="246" t="s">
        <v>121</v>
      </c>
    </row>
    <row r="117" s="15" customFormat="1">
      <c r="A117" s="15"/>
      <c r="B117" s="247"/>
      <c r="C117" s="248"/>
      <c r="D117" s="219" t="s">
        <v>134</v>
      </c>
      <c r="E117" s="249" t="s">
        <v>19</v>
      </c>
      <c r="F117" s="250" t="s">
        <v>145</v>
      </c>
      <c r="G117" s="248"/>
      <c r="H117" s="251">
        <v>0.34699999999999998</v>
      </c>
      <c r="I117" s="252"/>
      <c r="J117" s="248"/>
      <c r="K117" s="248"/>
      <c r="L117" s="253"/>
      <c r="M117" s="254"/>
      <c r="N117" s="255"/>
      <c r="O117" s="255"/>
      <c r="P117" s="255"/>
      <c r="Q117" s="255"/>
      <c r="R117" s="255"/>
      <c r="S117" s="255"/>
      <c r="T117" s="256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57" t="s">
        <v>134</v>
      </c>
      <c r="AU117" s="257" t="s">
        <v>82</v>
      </c>
      <c r="AV117" s="15" t="s">
        <v>128</v>
      </c>
      <c r="AW117" s="15" t="s">
        <v>33</v>
      </c>
      <c r="AX117" s="15" t="s">
        <v>80</v>
      </c>
      <c r="AY117" s="257" t="s">
        <v>121</v>
      </c>
    </row>
    <row r="118" s="2" customFormat="1" ht="24.15" customHeight="1">
      <c r="A118" s="40"/>
      <c r="B118" s="41"/>
      <c r="C118" s="206" t="s">
        <v>162</v>
      </c>
      <c r="D118" s="206" t="s">
        <v>123</v>
      </c>
      <c r="E118" s="207" t="s">
        <v>163</v>
      </c>
      <c r="F118" s="208" t="s">
        <v>164</v>
      </c>
      <c r="G118" s="209" t="s">
        <v>165</v>
      </c>
      <c r="H118" s="210">
        <v>3</v>
      </c>
      <c r="I118" s="211"/>
      <c r="J118" s="212">
        <f>ROUND(I118*H118,2)</f>
        <v>0</v>
      </c>
      <c r="K118" s="208" t="s">
        <v>127</v>
      </c>
      <c r="L118" s="46"/>
      <c r="M118" s="213" t="s">
        <v>19</v>
      </c>
      <c r="N118" s="214" t="s">
        <v>43</v>
      </c>
      <c r="O118" s="86"/>
      <c r="P118" s="215">
        <f>O118*H118</f>
        <v>0</v>
      </c>
      <c r="Q118" s="215">
        <v>0.17818000000000001</v>
      </c>
      <c r="R118" s="215">
        <f>Q118*H118</f>
        <v>0.53454000000000002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128</v>
      </c>
      <c r="AT118" s="217" t="s">
        <v>123</v>
      </c>
      <c r="AU118" s="217" t="s">
        <v>82</v>
      </c>
      <c r="AY118" s="19" t="s">
        <v>121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80</v>
      </c>
      <c r="BK118" s="218">
        <f>ROUND(I118*H118,2)</f>
        <v>0</v>
      </c>
      <c r="BL118" s="19" t="s">
        <v>128</v>
      </c>
      <c r="BM118" s="217" t="s">
        <v>166</v>
      </c>
    </row>
    <row r="119" s="2" customFormat="1">
      <c r="A119" s="40"/>
      <c r="B119" s="41"/>
      <c r="C119" s="42"/>
      <c r="D119" s="219" t="s">
        <v>130</v>
      </c>
      <c r="E119" s="42"/>
      <c r="F119" s="220" t="s">
        <v>167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130</v>
      </c>
      <c r="AU119" s="19" t="s">
        <v>82</v>
      </c>
    </row>
    <row r="120" s="2" customFormat="1">
      <c r="A120" s="40"/>
      <c r="B120" s="41"/>
      <c r="C120" s="42"/>
      <c r="D120" s="224" t="s">
        <v>132</v>
      </c>
      <c r="E120" s="42"/>
      <c r="F120" s="225" t="s">
        <v>168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132</v>
      </c>
      <c r="AU120" s="19" t="s">
        <v>82</v>
      </c>
    </row>
    <row r="121" s="13" customFormat="1">
      <c r="A121" s="13"/>
      <c r="B121" s="226"/>
      <c r="C121" s="227"/>
      <c r="D121" s="219" t="s">
        <v>134</v>
      </c>
      <c r="E121" s="228" t="s">
        <v>19</v>
      </c>
      <c r="F121" s="229" t="s">
        <v>160</v>
      </c>
      <c r="G121" s="227"/>
      <c r="H121" s="228" t="s">
        <v>19</v>
      </c>
      <c r="I121" s="230"/>
      <c r="J121" s="227"/>
      <c r="K121" s="227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134</v>
      </c>
      <c r="AU121" s="235" t="s">
        <v>82</v>
      </c>
      <c r="AV121" s="13" t="s">
        <v>80</v>
      </c>
      <c r="AW121" s="13" t="s">
        <v>33</v>
      </c>
      <c r="AX121" s="13" t="s">
        <v>72</v>
      </c>
      <c r="AY121" s="235" t="s">
        <v>121</v>
      </c>
    </row>
    <row r="122" s="14" customFormat="1">
      <c r="A122" s="14"/>
      <c r="B122" s="236"/>
      <c r="C122" s="237"/>
      <c r="D122" s="219" t="s">
        <v>134</v>
      </c>
      <c r="E122" s="238" t="s">
        <v>19</v>
      </c>
      <c r="F122" s="239" t="s">
        <v>169</v>
      </c>
      <c r="G122" s="237"/>
      <c r="H122" s="240">
        <v>3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134</v>
      </c>
      <c r="AU122" s="246" t="s">
        <v>82</v>
      </c>
      <c r="AV122" s="14" t="s">
        <v>82</v>
      </c>
      <c r="AW122" s="14" t="s">
        <v>33</v>
      </c>
      <c r="AX122" s="14" t="s">
        <v>72</v>
      </c>
      <c r="AY122" s="246" t="s">
        <v>121</v>
      </c>
    </row>
    <row r="123" s="15" customFormat="1">
      <c r="A123" s="15"/>
      <c r="B123" s="247"/>
      <c r="C123" s="248"/>
      <c r="D123" s="219" t="s">
        <v>134</v>
      </c>
      <c r="E123" s="249" t="s">
        <v>19</v>
      </c>
      <c r="F123" s="250" t="s">
        <v>145</v>
      </c>
      <c r="G123" s="248"/>
      <c r="H123" s="251">
        <v>3</v>
      </c>
      <c r="I123" s="252"/>
      <c r="J123" s="248"/>
      <c r="K123" s="248"/>
      <c r="L123" s="253"/>
      <c r="M123" s="254"/>
      <c r="N123" s="255"/>
      <c r="O123" s="255"/>
      <c r="P123" s="255"/>
      <c r="Q123" s="255"/>
      <c r="R123" s="255"/>
      <c r="S123" s="255"/>
      <c r="T123" s="256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T123" s="257" t="s">
        <v>134</v>
      </c>
      <c r="AU123" s="257" t="s">
        <v>82</v>
      </c>
      <c r="AV123" s="15" t="s">
        <v>128</v>
      </c>
      <c r="AW123" s="15" t="s">
        <v>33</v>
      </c>
      <c r="AX123" s="15" t="s">
        <v>80</v>
      </c>
      <c r="AY123" s="257" t="s">
        <v>121</v>
      </c>
    </row>
    <row r="124" s="12" customFormat="1" ht="22.8" customHeight="1">
      <c r="A124" s="12"/>
      <c r="B124" s="190"/>
      <c r="C124" s="191"/>
      <c r="D124" s="192" t="s">
        <v>71</v>
      </c>
      <c r="E124" s="204" t="s">
        <v>170</v>
      </c>
      <c r="F124" s="204" t="s">
        <v>171</v>
      </c>
      <c r="G124" s="191"/>
      <c r="H124" s="191"/>
      <c r="I124" s="194"/>
      <c r="J124" s="205">
        <f>BK124</f>
        <v>0</v>
      </c>
      <c r="K124" s="191"/>
      <c r="L124" s="196"/>
      <c r="M124" s="197"/>
      <c r="N124" s="198"/>
      <c r="O124" s="198"/>
      <c r="P124" s="199">
        <f>SUM(P125:P163)</f>
        <v>0</v>
      </c>
      <c r="Q124" s="198"/>
      <c r="R124" s="199">
        <f>SUM(R125:R163)</f>
        <v>1.1863619000000001</v>
      </c>
      <c r="S124" s="198"/>
      <c r="T124" s="200">
        <f>SUM(T125:T163)</f>
        <v>0.0030000000000000001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1" t="s">
        <v>80</v>
      </c>
      <c r="AT124" s="202" t="s">
        <v>71</v>
      </c>
      <c r="AU124" s="202" t="s">
        <v>80</v>
      </c>
      <c r="AY124" s="201" t="s">
        <v>121</v>
      </c>
      <c r="BK124" s="203">
        <f>SUM(BK125:BK163)</f>
        <v>0</v>
      </c>
    </row>
    <row r="125" s="2" customFormat="1" ht="24.15" customHeight="1">
      <c r="A125" s="40"/>
      <c r="B125" s="41"/>
      <c r="C125" s="206" t="s">
        <v>170</v>
      </c>
      <c r="D125" s="206" t="s">
        <v>123</v>
      </c>
      <c r="E125" s="207" t="s">
        <v>172</v>
      </c>
      <c r="F125" s="208" t="s">
        <v>173</v>
      </c>
      <c r="G125" s="209" t="s">
        <v>174</v>
      </c>
      <c r="H125" s="210">
        <v>10</v>
      </c>
      <c r="I125" s="211"/>
      <c r="J125" s="212">
        <f>ROUND(I125*H125,2)</f>
        <v>0</v>
      </c>
      <c r="K125" s="208" t="s">
        <v>127</v>
      </c>
      <c r="L125" s="46"/>
      <c r="M125" s="213" t="s">
        <v>19</v>
      </c>
      <c r="N125" s="214" t="s">
        <v>43</v>
      </c>
      <c r="O125" s="86"/>
      <c r="P125" s="215">
        <f>O125*H125</f>
        <v>0</v>
      </c>
      <c r="Q125" s="215">
        <v>0.041500000000000002</v>
      </c>
      <c r="R125" s="215">
        <f>Q125*H125</f>
        <v>0.41500000000000004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128</v>
      </c>
      <c r="AT125" s="217" t="s">
        <v>123</v>
      </c>
      <c r="AU125" s="217" t="s">
        <v>82</v>
      </c>
      <c r="AY125" s="19" t="s">
        <v>121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80</v>
      </c>
      <c r="BK125" s="218">
        <f>ROUND(I125*H125,2)</f>
        <v>0</v>
      </c>
      <c r="BL125" s="19" t="s">
        <v>128</v>
      </c>
      <c r="BM125" s="217" t="s">
        <v>175</v>
      </c>
    </row>
    <row r="126" s="2" customFormat="1">
      <c r="A126" s="40"/>
      <c r="B126" s="41"/>
      <c r="C126" s="42"/>
      <c r="D126" s="219" t="s">
        <v>130</v>
      </c>
      <c r="E126" s="42"/>
      <c r="F126" s="220" t="s">
        <v>176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130</v>
      </c>
      <c r="AU126" s="19" t="s">
        <v>82</v>
      </c>
    </row>
    <row r="127" s="2" customFormat="1">
      <c r="A127" s="40"/>
      <c r="B127" s="41"/>
      <c r="C127" s="42"/>
      <c r="D127" s="224" t="s">
        <v>132</v>
      </c>
      <c r="E127" s="42"/>
      <c r="F127" s="225" t="s">
        <v>177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132</v>
      </c>
      <c r="AU127" s="19" t="s">
        <v>82</v>
      </c>
    </row>
    <row r="128" s="13" customFormat="1">
      <c r="A128" s="13"/>
      <c r="B128" s="226"/>
      <c r="C128" s="227"/>
      <c r="D128" s="219" t="s">
        <v>134</v>
      </c>
      <c r="E128" s="228" t="s">
        <v>19</v>
      </c>
      <c r="F128" s="229" t="s">
        <v>178</v>
      </c>
      <c r="G128" s="227"/>
      <c r="H128" s="228" t="s">
        <v>19</v>
      </c>
      <c r="I128" s="230"/>
      <c r="J128" s="227"/>
      <c r="K128" s="227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134</v>
      </c>
      <c r="AU128" s="235" t="s">
        <v>82</v>
      </c>
      <c r="AV128" s="13" t="s">
        <v>80</v>
      </c>
      <c r="AW128" s="13" t="s">
        <v>33</v>
      </c>
      <c r="AX128" s="13" t="s">
        <v>72</v>
      </c>
      <c r="AY128" s="235" t="s">
        <v>121</v>
      </c>
    </row>
    <row r="129" s="14" customFormat="1">
      <c r="A129" s="14"/>
      <c r="B129" s="236"/>
      <c r="C129" s="237"/>
      <c r="D129" s="219" t="s">
        <v>134</v>
      </c>
      <c r="E129" s="238" t="s">
        <v>19</v>
      </c>
      <c r="F129" s="239" t="s">
        <v>179</v>
      </c>
      <c r="G129" s="237"/>
      <c r="H129" s="240">
        <v>10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134</v>
      </c>
      <c r="AU129" s="246" t="s">
        <v>82</v>
      </c>
      <c r="AV129" s="14" t="s">
        <v>82</v>
      </c>
      <c r="AW129" s="14" t="s">
        <v>33</v>
      </c>
      <c r="AX129" s="14" t="s">
        <v>72</v>
      </c>
      <c r="AY129" s="246" t="s">
        <v>121</v>
      </c>
    </row>
    <row r="130" s="15" customFormat="1">
      <c r="A130" s="15"/>
      <c r="B130" s="247"/>
      <c r="C130" s="248"/>
      <c r="D130" s="219" t="s">
        <v>134</v>
      </c>
      <c r="E130" s="249" t="s">
        <v>19</v>
      </c>
      <c r="F130" s="250" t="s">
        <v>145</v>
      </c>
      <c r="G130" s="248"/>
      <c r="H130" s="251">
        <v>10</v>
      </c>
      <c r="I130" s="252"/>
      <c r="J130" s="248"/>
      <c r="K130" s="248"/>
      <c r="L130" s="253"/>
      <c r="M130" s="254"/>
      <c r="N130" s="255"/>
      <c r="O130" s="255"/>
      <c r="P130" s="255"/>
      <c r="Q130" s="255"/>
      <c r="R130" s="255"/>
      <c r="S130" s="255"/>
      <c r="T130" s="256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57" t="s">
        <v>134</v>
      </c>
      <c r="AU130" s="257" t="s">
        <v>82</v>
      </c>
      <c r="AV130" s="15" t="s">
        <v>128</v>
      </c>
      <c r="AW130" s="15" t="s">
        <v>33</v>
      </c>
      <c r="AX130" s="15" t="s">
        <v>80</v>
      </c>
      <c r="AY130" s="257" t="s">
        <v>121</v>
      </c>
    </row>
    <row r="131" s="2" customFormat="1" ht="24.15" customHeight="1">
      <c r="A131" s="40"/>
      <c r="B131" s="41"/>
      <c r="C131" s="206" t="s">
        <v>180</v>
      </c>
      <c r="D131" s="206" t="s">
        <v>123</v>
      </c>
      <c r="E131" s="207" t="s">
        <v>181</v>
      </c>
      <c r="F131" s="208" t="s">
        <v>182</v>
      </c>
      <c r="G131" s="209" t="s">
        <v>174</v>
      </c>
      <c r="H131" s="210">
        <v>2</v>
      </c>
      <c r="I131" s="211"/>
      <c r="J131" s="212">
        <f>ROUND(I131*H131,2)</f>
        <v>0</v>
      </c>
      <c r="K131" s="208" t="s">
        <v>127</v>
      </c>
      <c r="L131" s="46"/>
      <c r="M131" s="213" t="s">
        <v>19</v>
      </c>
      <c r="N131" s="214" t="s">
        <v>43</v>
      </c>
      <c r="O131" s="86"/>
      <c r="P131" s="215">
        <f>O131*H131</f>
        <v>0</v>
      </c>
      <c r="Q131" s="215">
        <v>0.1575</v>
      </c>
      <c r="R131" s="215">
        <f>Q131*H131</f>
        <v>0.315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128</v>
      </c>
      <c r="AT131" s="217" t="s">
        <v>123</v>
      </c>
      <c r="AU131" s="217" t="s">
        <v>82</v>
      </c>
      <c r="AY131" s="19" t="s">
        <v>121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80</v>
      </c>
      <c r="BK131" s="218">
        <f>ROUND(I131*H131,2)</f>
        <v>0</v>
      </c>
      <c r="BL131" s="19" t="s">
        <v>128</v>
      </c>
      <c r="BM131" s="217" t="s">
        <v>183</v>
      </c>
    </row>
    <row r="132" s="2" customFormat="1">
      <c r="A132" s="40"/>
      <c r="B132" s="41"/>
      <c r="C132" s="42"/>
      <c r="D132" s="219" t="s">
        <v>130</v>
      </c>
      <c r="E132" s="42"/>
      <c r="F132" s="220" t="s">
        <v>184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130</v>
      </c>
      <c r="AU132" s="19" t="s">
        <v>82</v>
      </c>
    </row>
    <row r="133" s="2" customFormat="1">
      <c r="A133" s="40"/>
      <c r="B133" s="41"/>
      <c r="C133" s="42"/>
      <c r="D133" s="224" t="s">
        <v>132</v>
      </c>
      <c r="E133" s="42"/>
      <c r="F133" s="225" t="s">
        <v>185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132</v>
      </c>
      <c r="AU133" s="19" t="s">
        <v>82</v>
      </c>
    </row>
    <row r="134" s="13" customFormat="1">
      <c r="A134" s="13"/>
      <c r="B134" s="226"/>
      <c r="C134" s="227"/>
      <c r="D134" s="219" t="s">
        <v>134</v>
      </c>
      <c r="E134" s="228" t="s">
        <v>19</v>
      </c>
      <c r="F134" s="229" t="s">
        <v>186</v>
      </c>
      <c r="G134" s="227"/>
      <c r="H134" s="228" t="s">
        <v>19</v>
      </c>
      <c r="I134" s="230"/>
      <c r="J134" s="227"/>
      <c r="K134" s="227"/>
      <c r="L134" s="231"/>
      <c r="M134" s="232"/>
      <c r="N134" s="233"/>
      <c r="O134" s="233"/>
      <c r="P134" s="233"/>
      <c r="Q134" s="233"/>
      <c r="R134" s="233"/>
      <c r="S134" s="233"/>
      <c r="T134" s="23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5" t="s">
        <v>134</v>
      </c>
      <c r="AU134" s="235" t="s">
        <v>82</v>
      </c>
      <c r="AV134" s="13" t="s">
        <v>80</v>
      </c>
      <c r="AW134" s="13" t="s">
        <v>33</v>
      </c>
      <c r="AX134" s="13" t="s">
        <v>72</v>
      </c>
      <c r="AY134" s="235" t="s">
        <v>121</v>
      </c>
    </row>
    <row r="135" s="14" customFormat="1">
      <c r="A135" s="14"/>
      <c r="B135" s="236"/>
      <c r="C135" s="237"/>
      <c r="D135" s="219" t="s">
        <v>134</v>
      </c>
      <c r="E135" s="238" t="s">
        <v>19</v>
      </c>
      <c r="F135" s="239" t="s">
        <v>82</v>
      </c>
      <c r="G135" s="237"/>
      <c r="H135" s="240">
        <v>2</v>
      </c>
      <c r="I135" s="241"/>
      <c r="J135" s="237"/>
      <c r="K135" s="237"/>
      <c r="L135" s="242"/>
      <c r="M135" s="243"/>
      <c r="N135" s="244"/>
      <c r="O135" s="244"/>
      <c r="P135" s="244"/>
      <c r="Q135" s="244"/>
      <c r="R135" s="244"/>
      <c r="S135" s="244"/>
      <c r="T135" s="24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6" t="s">
        <v>134</v>
      </c>
      <c r="AU135" s="246" t="s">
        <v>82</v>
      </c>
      <c r="AV135" s="14" t="s">
        <v>82</v>
      </c>
      <c r="AW135" s="14" t="s">
        <v>33</v>
      </c>
      <c r="AX135" s="14" t="s">
        <v>80</v>
      </c>
      <c r="AY135" s="246" t="s">
        <v>121</v>
      </c>
    </row>
    <row r="136" s="2" customFormat="1" ht="24.15" customHeight="1">
      <c r="A136" s="40"/>
      <c r="B136" s="41"/>
      <c r="C136" s="206" t="s">
        <v>187</v>
      </c>
      <c r="D136" s="206" t="s">
        <v>123</v>
      </c>
      <c r="E136" s="207" t="s">
        <v>188</v>
      </c>
      <c r="F136" s="208" t="s">
        <v>189</v>
      </c>
      <c r="G136" s="209" t="s">
        <v>165</v>
      </c>
      <c r="H136" s="210">
        <v>11.16</v>
      </c>
      <c r="I136" s="211"/>
      <c r="J136" s="212">
        <f>ROUND(I136*H136,2)</f>
        <v>0</v>
      </c>
      <c r="K136" s="208" t="s">
        <v>127</v>
      </c>
      <c r="L136" s="46"/>
      <c r="M136" s="213" t="s">
        <v>19</v>
      </c>
      <c r="N136" s="214" t="s">
        <v>43</v>
      </c>
      <c r="O136" s="86"/>
      <c r="P136" s="215">
        <f>O136*H136</f>
        <v>0</v>
      </c>
      <c r="Q136" s="215">
        <v>0.033579999999999999</v>
      </c>
      <c r="R136" s="215">
        <f>Q136*H136</f>
        <v>0.3747528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128</v>
      </c>
      <c r="AT136" s="217" t="s">
        <v>123</v>
      </c>
      <c r="AU136" s="217" t="s">
        <v>82</v>
      </c>
      <c r="AY136" s="19" t="s">
        <v>121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80</v>
      </c>
      <c r="BK136" s="218">
        <f>ROUND(I136*H136,2)</f>
        <v>0</v>
      </c>
      <c r="BL136" s="19" t="s">
        <v>128</v>
      </c>
      <c r="BM136" s="217" t="s">
        <v>190</v>
      </c>
    </row>
    <row r="137" s="2" customFormat="1">
      <c r="A137" s="40"/>
      <c r="B137" s="41"/>
      <c r="C137" s="42"/>
      <c r="D137" s="219" t="s">
        <v>130</v>
      </c>
      <c r="E137" s="42"/>
      <c r="F137" s="220" t="s">
        <v>191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130</v>
      </c>
      <c r="AU137" s="19" t="s">
        <v>82</v>
      </c>
    </row>
    <row r="138" s="2" customFormat="1">
      <c r="A138" s="40"/>
      <c r="B138" s="41"/>
      <c r="C138" s="42"/>
      <c r="D138" s="224" t="s">
        <v>132</v>
      </c>
      <c r="E138" s="42"/>
      <c r="F138" s="225" t="s">
        <v>192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132</v>
      </c>
      <c r="AU138" s="19" t="s">
        <v>82</v>
      </c>
    </row>
    <row r="139" s="13" customFormat="1">
      <c r="A139" s="13"/>
      <c r="B139" s="226"/>
      <c r="C139" s="227"/>
      <c r="D139" s="219" t="s">
        <v>134</v>
      </c>
      <c r="E139" s="228" t="s">
        <v>19</v>
      </c>
      <c r="F139" s="229" t="s">
        <v>193</v>
      </c>
      <c r="G139" s="227"/>
      <c r="H139" s="228" t="s">
        <v>19</v>
      </c>
      <c r="I139" s="230"/>
      <c r="J139" s="227"/>
      <c r="K139" s="227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134</v>
      </c>
      <c r="AU139" s="235" t="s">
        <v>82</v>
      </c>
      <c r="AV139" s="13" t="s">
        <v>80</v>
      </c>
      <c r="AW139" s="13" t="s">
        <v>33</v>
      </c>
      <c r="AX139" s="13" t="s">
        <v>72</v>
      </c>
      <c r="AY139" s="235" t="s">
        <v>121</v>
      </c>
    </row>
    <row r="140" s="14" customFormat="1">
      <c r="A140" s="14"/>
      <c r="B140" s="236"/>
      <c r="C140" s="237"/>
      <c r="D140" s="219" t="s">
        <v>134</v>
      </c>
      <c r="E140" s="238" t="s">
        <v>19</v>
      </c>
      <c r="F140" s="239" t="s">
        <v>194</v>
      </c>
      <c r="G140" s="237"/>
      <c r="H140" s="240">
        <v>11.16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134</v>
      </c>
      <c r="AU140" s="246" t="s">
        <v>82</v>
      </c>
      <c r="AV140" s="14" t="s">
        <v>82</v>
      </c>
      <c r="AW140" s="14" t="s">
        <v>33</v>
      </c>
      <c r="AX140" s="14" t="s">
        <v>80</v>
      </c>
      <c r="AY140" s="246" t="s">
        <v>121</v>
      </c>
    </row>
    <row r="141" s="2" customFormat="1" ht="16.5" customHeight="1">
      <c r="A141" s="40"/>
      <c r="B141" s="41"/>
      <c r="C141" s="206" t="s">
        <v>195</v>
      </c>
      <c r="D141" s="206" t="s">
        <v>123</v>
      </c>
      <c r="E141" s="207" t="s">
        <v>196</v>
      </c>
      <c r="F141" s="208" t="s">
        <v>197</v>
      </c>
      <c r="G141" s="209" t="s">
        <v>165</v>
      </c>
      <c r="H141" s="210">
        <v>50</v>
      </c>
      <c r="I141" s="211"/>
      <c r="J141" s="212">
        <f>ROUND(I141*H141,2)</f>
        <v>0</v>
      </c>
      <c r="K141" s="208" t="s">
        <v>127</v>
      </c>
      <c r="L141" s="46"/>
      <c r="M141" s="213" t="s">
        <v>19</v>
      </c>
      <c r="N141" s="214" t="s">
        <v>43</v>
      </c>
      <c r="O141" s="86"/>
      <c r="P141" s="215">
        <f>O141*H141</f>
        <v>0</v>
      </c>
      <c r="Q141" s="215">
        <v>6.0000000000000002E-05</v>
      </c>
      <c r="R141" s="215">
        <f>Q141*H141</f>
        <v>0.0030000000000000001</v>
      </c>
      <c r="S141" s="215">
        <v>6.0000000000000002E-05</v>
      </c>
      <c r="T141" s="216">
        <f>S141*H141</f>
        <v>0.0030000000000000001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128</v>
      </c>
      <c r="AT141" s="217" t="s">
        <v>123</v>
      </c>
      <c r="AU141" s="217" t="s">
        <v>82</v>
      </c>
      <c r="AY141" s="19" t="s">
        <v>121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80</v>
      </c>
      <c r="BK141" s="218">
        <f>ROUND(I141*H141,2)</f>
        <v>0</v>
      </c>
      <c r="BL141" s="19" t="s">
        <v>128</v>
      </c>
      <c r="BM141" s="217" t="s">
        <v>198</v>
      </c>
    </row>
    <row r="142" s="2" customFormat="1">
      <c r="A142" s="40"/>
      <c r="B142" s="41"/>
      <c r="C142" s="42"/>
      <c r="D142" s="219" t="s">
        <v>130</v>
      </c>
      <c r="E142" s="42"/>
      <c r="F142" s="220" t="s">
        <v>199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130</v>
      </c>
      <c r="AU142" s="19" t="s">
        <v>82</v>
      </c>
    </row>
    <row r="143" s="2" customFormat="1">
      <c r="A143" s="40"/>
      <c r="B143" s="41"/>
      <c r="C143" s="42"/>
      <c r="D143" s="224" t="s">
        <v>132</v>
      </c>
      <c r="E143" s="42"/>
      <c r="F143" s="225" t="s">
        <v>200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132</v>
      </c>
      <c r="AU143" s="19" t="s">
        <v>82</v>
      </c>
    </row>
    <row r="144" s="2" customFormat="1" ht="16.5" customHeight="1">
      <c r="A144" s="40"/>
      <c r="B144" s="41"/>
      <c r="C144" s="206" t="s">
        <v>201</v>
      </c>
      <c r="D144" s="206" t="s">
        <v>123</v>
      </c>
      <c r="E144" s="207" t="s">
        <v>202</v>
      </c>
      <c r="F144" s="208" t="s">
        <v>203</v>
      </c>
      <c r="G144" s="209" t="s">
        <v>165</v>
      </c>
      <c r="H144" s="210">
        <v>3.5699999999999998</v>
      </c>
      <c r="I144" s="211"/>
      <c r="J144" s="212">
        <f>ROUND(I144*H144,2)</f>
        <v>0</v>
      </c>
      <c r="K144" s="208" t="s">
        <v>127</v>
      </c>
      <c r="L144" s="46"/>
      <c r="M144" s="213" t="s">
        <v>19</v>
      </c>
      <c r="N144" s="214" t="s">
        <v>43</v>
      </c>
      <c r="O144" s="86"/>
      <c r="P144" s="215">
        <f>O144*H144</f>
        <v>0</v>
      </c>
      <c r="Q144" s="215">
        <v>0.00012999999999999999</v>
      </c>
      <c r="R144" s="215">
        <f>Q144*H144</f>
        <v>0.00046409999999999995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128</v>
      </c>
      <c r="AT144" s="217" t="s">
        <v>123</v>
      </c>
      <c r="AU144" s="217" t="s">
        <v>82</v>
      </c>
      <c r="AY144" s="19" t="s">
        <v>121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80</v>
      </c>
      <c r="BK144" s="218">
        <f>ROUND(I144*H144,2)</f>
        <v>0</v>
      </c>
      <c r="BL144" s="19" t="s">
        <v>128</v>
      </c>
      <c r="BM144" s="217" t="s">
        <v>204</v>
      </c>
    </row>
    <row r="145" s="2" customFormat="1">
      <c r="A145" s="40"/>
      <c r="B145" s="41"/>
      <c r="C145" s="42"/>
      <c r="D145" s="219" t="s">
        <v>130</v>
      </c>
      <c r="E145" s="42"/>
      <c r="F145" s="220" t="s">
        <v>205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130</v>
      </c>
      <c r="AU145" s="19" t="s">
        <v>82</v>
      </c>
    </row>
    <row r="146" s="2" customFormat="1">
      <c r="A146" s="40"/>
      <c r="B146" s="41"/>
      <c r="C146" s="42"/>
      <c r="D146" s="224" t="s">
        <v>132</v>
      </c>
      <c r="E146" s="42"/>
      <c r="F146" s="225" t="s">
        <v>206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132</v>
      </c>
      <c r="AU146" s="19" t="s">
        <v>82</v>
      </c>
    </row>
    <row r="147" s="13" customFormat="1">
      <c r="A147" s="13"/>
      <c r="B147" s="226"/>
      <c r="C147" s="227"/>
      <c r="D147" s="219" t="s">
        <v>134</v>
      </c>
      <c r="E147" s="228" t="s">
        <v>19</v>
      </c>
      <c r="F147" s="229" t="s">
        <v>135</v>
      </c>
      <c r="G147" s="227"/>
      <c r="H147" s="228" t="s">
        <v>19</v>
      </c>
      <c r="I147" s="230"/>
      <c r="J147" s="227"/>
      <c r="K147" s="227"/>
      <c r="L147" s="231"/>
      <c r="M147" s="232"/>
      <c r="N147" s="233"/>
      <c r="O147" s="233"/>
      <c r="P147" s="233"/>
      <c r="Q147" s="233"/>
      <c r="R147" s="233"/>
      <c r="S147" s="233"/>
      <c r="T147" s="23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5" t="s">
        <v>134</v>
      </c>
      <c r="AU147" s="235" t="s">
        <v>82</v>
      </c>
      <c r="AV147" s="13" t="s">
        <v>80</v>
      </c>
      <c r="AW147" s="13" t="s">
        <v>33</v>
      </c>
      <c r="AX147" s="13" t="s">
        <v>72</v>
      </c>
      <c r="AY147" s="235" t="s">
        <v>121</v>
      </c>
    </row>
    <row r="148" s="14" customFormat="1">
      <c r="A148" s="14"/>
      <c r="B148" s="236"/>
      <c r="C148" s="237"/>
      <c r="D148" s="219" t="s">
        <v>134</v>
      </c>
      <c r="E148" s="238" t="s">
        <v>19</v>
      </c>
      <c r="F148" s="239" t="s">
        <v>207</v>
      </c>
      <c r="G148" s="237"/>
      <c r="H148" s="240">
        <v>3.5699999999999998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134</v>
      </c>
      <c r="AU148" s="246" t="s">
        <v>82</v>
      </c>
      <c r="AV148" s="14" t="s">
        <v>82</v>
      </c>
      <c r="AW148" s="14" t="s">
        <v>33</v>
      </c>
      <c r="AX148" s="14" t="s">
        <v>80</v>
      </c>
      <c r="AY148" s="246" t="s">
        <v>121</v>
      </c>
    </row>
    <row r="149" s="2" customFormat="1" ht="24.15" customHeight="1">
      <c r="A149" s="40"/>
      <c r="B149" s="41"/>
      <c r="C149" s="206" t="s">
        <v>208</v>
      </c>
      <c r="D149" s="206" t="s">
        <v>123</v>
      </c>
      <c r="E149" s="207" t="s">
        <v>209</v>
      </c>
      <c r="F149" s="208" t="s">
        <v>210</v>
      </c>
      <c r="G149" s="209" t="s">
        <v>165</v>
      </c>
      <c r="H149" s="210">
        <v>3.25</v>
      </c>
      <c r="I149" s="211"/>
      <c r="J149" s="212">
        <f>ROUND(I149*H149,2)</f>
        <v>0</v>
      </c>
      <c r="K149" s="208" t="s">
        <v>211</v>
      </c>
      <c r="L149" s="46"/>
      <c r="M149" s="213" t="s">
        <v>19</v>
      </c>
      <c r="N149" s="214" t="s">
        <v>43</v>
      </c>
      <c r="O149" s="86"/>
      <c r="P149" s="215">
        <f>O149*H149</f>
        <v>0</v>
      </c>
      <c r="Q149" s="215">
        <v>0.023460000000000002</v>
      </c>
      <c r="R149" s="215">
        <f>Q149*H149</f>
        <v>0.076245000000000007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128</v>
      </c>
      <c r="AT149" s="217" t="s">
        <v>123</v>
      </c>
      <c r="AU149" s="217" t="s">
        <v>82</v>
      </c>
      <c r="AY149" s="19" t="s">
        <v>121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80</v>
      </c>
      <c r="BK149" s="218">
        <f>ROUND(I149*H149,2)</f>
        <v>0</v>
      </c>
      <c r="BL149" s="19" t="s">
        <v>128</v>
      </c>
      <c r="BM149" s="217" t="s">
        <v>212</v>
      </c>
    </row>
    <row r="150" s="2" customFormat="1">
      <c r="A150" s="40"/>
      <c r="B150" s="41"/>
      <c r="C150" s="42"/>
      <c r="D150" s="219" t="s">
        <v>130</v>
      </c>
      <c r="E150" s="42"/>
      <c r="F150" s="220" t="s">
        <v>210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130</v>
      </c>
      <c r="AU150" s="19" t="s">
        <v>82</v>
      </c>
    </row>
    <row r="151" s="14" customFormat="1">
      <c r="A151" s="14"/>
      <c r="B151" s="236"/>
      <c r="C151" s="237"/>
      <c r="D151" s="219" t="s">
        <v>134</v>
      </c>
      <c r="E151" s="238" t="s">
        <v>19</v>
      </c>
      <c r="F151" s="239" t="s">
        <v>213</v>
      </c>
      <c r="G151" s="237"/>
      <c r="H151" s="240">
        <v>3.25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6" t="s">
        <v>134</v>
      </c>
      <c r="AU151" s="246" t="s">
        <v>82</v>
      </c>
      <c r="AV151" s="14" t="s">
        <v>82</v>
      </c>
      <c r="AW151" s="14" t="s">
        <v>33</v>
      </c>
      <c r="AX151" s="14" t="s">
        <v>80</v>
      </c>
      <c r="AY151" s="246" t="s">
        <v>121</v>
      </c>
    </row>
    <row r="152" s="2" customFormat="1" ht="33" customHeight="1">
      <c r="A152" s="40"/>
      <c r="B152" s="41"/>
      <c r="C152" s="206" t="s">
        <v>8</v>
      </c>
      <c r="D152" s="206" t="s">
        <v>123</v>
      </c>
      <c r="E152" s="207" t="s">
        <v>214</v>
      </c>
      <c r="F152" s="208" t="s">
        <v>215</v>
      </c>
      <c r="G152" s="209" t="s">
        <v>216</v>
      </c>
      <c r="H152" s="210">
        <v>7.5999999999999996</v>
      </c>
      <c r="I152" s="211"/>
      <c r="J152" s="212">
        <f>ROUND(I152*H152,2)</f>
        <v>0</v>
      </c>
      <c r="K152" s="208" t="s">
        <v>127</v>
      </c>
      <c r="L152" s="46"/>
      <c r="M152" s="213" t="s">
        <v>19</v>
      </c>
      <c r="N152" s="214" t="s">
        <v>43</v>
      </c>
      <c r="O152" s="86"/>
      <c r="P152" s="215">
        <f>O152*H152</f>
        <v>0</v>
      </c>
      <c r="Q152" s="215">
        <v>2.0000000000000002E-05</v>
      </c>
      <c r="R152" s="215">
        <f>Q152*H152</f>
        <v>0.00015200000000000001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128</v>
      </c>
      <c r="AT152" s="217" t="s">
        <v>123</v>
      </c>
      <c r="AU152" s="217" t="s">
        <v>82</v>
      </c>
      <c r="AY152" s="19" t="s">
        <v>121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80</v>
      </c>
      <c r="BK152" s="218">
        <f>ROUND(I152*H152,2)</f>
        <v>0</v>
      </c>
      <c r="BL152" s="19" t="s">
        <v>128</v>
      </c>
      <c r="BM152" s="217" t="s">
        <v>217</v>
      </c>
    </row>
    <row r="153" s="2" customFormat="1">
      <c r="A153" s="40"/>
      <c r="B153" s="41"/>
      <c r="C153" s="42"/>
      <c r="D153" s="219" t="s">
        <v>130</v>
      </c>
      <c r="E153" s="42"/>
      <c r="F153" s="220" t="s">
        <v>218</v>
      </c>
      <c r="G153" s="42"/>
      <c r="H153" s="42"/>
      <c r="I153" s="221"/>
      <c r="J153" s="42"/>
      <c r="K153" s="42"/>
      <c r="L153" s="46"/>
      <c r="M153" s="222"/>
      <c r="N153" s="223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130</v>
      </c>
      <c r="AU153" s="19" t="s">
        <v>82</v>
      </c>
    </row>
    <row r="154" s="2" customFormat="1">
      <c r="A154" s="40"/>
      <c r="B154" s="41"/>
      <c r="C154" s="42"/>
      <c r="D154" s="224" t="s">
        <v>132</v>
      </c>
      <c r="E154" s="42"/>
      <c r="F154" s="225" t="s">
        <v>219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132</v>
      </c>
      <c r="AU154" s="19" t="s">
        <v>82</v>
      </c>
    </row>
    <row r="155" s="13" customFormat="1">
      <c r="A155" s="13"/>
      <c r="B155" s="226"/>
      <c r="C155" s="227"/>
      <c r="D155" s="219" t="s">
        <v>134</v>
      </c>
      <c r="E155" s="228" t="s">
        <v>19</v>
      </c>
      <c r="F155" s="229" t="s">
        <v>135</v>
      </c>
      <c r="G155" s="227"/>
      <c r="H155" s="228" t="s">
        <v>19</v>
      </c>
      <c r="I155" s="230"/>
      <c r="J155" s="227"/>
      <c r="K155" s="227"/>
      <c r="L155" s="231"/>
      <c r="M155" s="232"/>
      <c r="N155" s="233"/>
      <c r="O155" s="233"/>
      <c r="P155" s="233"/>
      <c r="Q155" s="233"/>
      <c r="R155" s="233"/>
      <c r="S155" s="233"/>
      <c r="T155" s="23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5" t="s">
        <v>134</v>
      </c>
      <c r="AU155" s="235" t="s">
        <v>82</v>
      </c>
      <c r="AV155" s="13" t="s">
        <v>80</v>
      </c>
      <c r="AW155" s="13" t="s">
        <v>33</v>
      </c>
      <c r="AX155" s="13" t="s">
        <v>72</v>
      </c>
      <c r="AY155" s="235" t="s">
        <v>121</v>
      </c>
    </row>
    <row r="156" s="14" customFormat="1">
      <c r="A156" s="14"/>
      <c r="B156" s="236"/>
      <c r="C156" s="237"/>
      <c r="D156" s="219" t="s">
        <v>134</v>
      </c>
      <c r="E156" s="238" t="s">
        <v>19</v>
      </c>
      <c r="F156" s="239" t="s">
        <v>220</v>
      </c>
      <c r="G156" s="237"/>
      <c r="H156" s="240">
        <v>7.5999999999999996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6" t="s">
        <v>134</v>
      </c>
      <c r="AU156" s="246" t="s">
        <v>82</v>
      </c>
      <c r="AV156" s="14" t="s">
        <v>82</v>
      </c>
      <c r="AW156" s="14" t="s">
        <v>33</v>
      </c>
      <c r="AX156" s="14" t="s">
        <v>72</v>
      </c>
      <c r="AY156" s="246" t="s">
        <v>121</v>
      </c>
    </row>
    <row r="157" s="15" customFormat="1">
      <c r="A157" s="15"/>
      <c r="B157" s="247"/>
      <c r="C157" s="248"/>
      <c r="D157" s="219" t="s">
        <v>134</v>
      </c>
      <c r="E157" s="249" t="s">
        <v>19</v>
      </c>
      <c r="F157" s="250" t="s">
        <v>145</v>
      </c>
      <c r="G157" s="248"/>
      <c r="H157" s="251">
        <v>7.5999999999999996</v>
      </c>
      <c r="I157" s="252"/>
      <c r="J157" s="248"/>
      <c r="K157" s="248"/>
      <c r="L157" s="253"/>
      <c r="M157" s="254"/>
      <c r="N157" s="255"/>
      <c r="O157" s="255"/>
      <c r="P157" s="255"/>
      <c r="Q157" s="255"/>
      <c r="R157" s="255"/>
      <c r="S157" s="255"/>
      <c r="T157" s="256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57" t="s">
        <v>134</v>
      </c>
      <c r="AU157" s="257" t="s">
        <v>82</v>
      </c>
      <c r="AV157" s="15" t="s">
        <v>128</v>
      </c>
      <c r="AW157" s="15" t="s">
        <v>33</v>
      </c>
      <c r="AX157" s="15" t="s">
        <v>80</v>
      </c>
      <c r="AY157" s="257" t="s">
        <v>121</v>
      </c>
    </row>
    <row r="158" s="2" customFormat="1" ht="24.15" customHeight="1">
      <c r="A158" s="40"/>
      <c r="B158" s="41"/>
      <c r="C158" s="206" t="s">
        <v>221</v>
      </c>
      <c r="D158" s="206" t="s">
        <v>123</v>
      </c>
      <c r="E158" s="207" t="s">
        <v>222</v>
      </c>
      <c r="F158" s="208" t="s">
        <v>223</v>
      </c>
      <c r="G158" s="209" t="s">
        <v>216</v>
      </c>
      <c r="H158" s="210">
        <v>7.5999999999999996</v>
      </c>
      <c r="I158" s="211"/>
      <c r="J158" s="212">
        <f>ROUND(I158*H158,2)</f>
        <v>0</v>
      </c>
      <c r="K158" s="208" t="s">
        <v>127</v>
      </c>
      <c r="L158" s="46"/>
      <c r="M158" s="213" t="s">
        <v>19</v>
      </c>
      <c r="N158" s="214" t="s">
        <v>43</v>
      </c>
      <c r="O158" s="86"/>
      <c r="P158" s="215">
        <f>O158*H158</f>
        <v>0</v>
      </c>
      <c r="Q158" s="215">
        <v>0.00023000000000000001</v>
      </c>
      <c r="R158" s="215">
        <f>Q158*H158</f>
        <v>0.001748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128</v>
      </c>
      <c r="AT158" s="217" t="s">
        <v>123</v>
      </c>
      <c r="AU158" s="217" t="s">
        <v>82</v>
      </c>
      <c r="AY158" s="19" t="s">
        <v>121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80</v>
      </c>
      <c r="BK158" s="218">
        <f>ROUND(I158*H158,2)</f>
        <v>0</v>
      </c>
      <c r="BL158" s="19" t="s">
        <v>128</v>
      </c>
      <c r="BM158" s="217" t="s">
        <v>224</v>
      </c>
    </row>
    <row r="159" s="2" customFormat="1">
      <c r="A159" s="40"/>
      <c r="B159" s="41"/>
      <c r="C159" s="42"/>
      <c r="D159" s="219" t="s">
        <v>130</v>
      </c>
      <c r="E159" s="42"/>
      <c r="F159" s="220" t="s">
        <v>225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130</v>
      </c>
      <c r="AU159" s="19" t="s">
        <v>82</v>
      </c>
    </row>
    <row r="160" s="2" customFormat="1">
      <c r="A160" s="40"/>
      <c r="B160" s="41"/>
      <c r="C160" s="42"/>
      <c r="D160" s="224" t="s">
        <v>132</v>
      </c>
      <c r="E160" s="42"/>
      <c r="F160" s="225" t="s">
        <v>226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132</v>
      </c>
      <c r="AU160" s="19" t="s">
        <v>82</v>
      </c>
    </row>
    <row r="161" s="13" customFormat="1">
      <c r="A161" s="13"/>
      <c r="B161" s="226"/>
      <c r="C161" s="227"/>
      <c r="D161" s="219" t="s">
        <v>134</v>
      </c>
      <c r="E161" s="228" t="s">
        <v>19</v>
      </c>
      <c r="F161" s="229" t="s">
        <v>135</v>
      </c>
      <c r="G161" s="227"/>
      <c r="H161" s="228" t="s">
        <v>19</v>
      </c>
      <c r="I161" s="230"/>
      <c r="J161" s="227"/>
      <c r="K161" s="227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134</v>
      </c>
      <c r="AU161" s="235" t="s">
        <v>82</v>
      </c>
      <c r="AV161" s="13" t="s">
        <v>80</v>
      </c>
      <c r="AW161" s="13" t="s">
        <v>33</v>
      </c>
      <c r="AX161" s="13" t="s">
        <v>72</v>
      </c>
      <c r="AY161" s="235" t="s">
        <v>121</v>
      </c>
    </row>
    <row r="162" s="14" customFormat="1">
      <c r="A162" s="14"/>
      <c r="B162" s="236"/>
      <c r="C162" s="237"/>
      <c r="D162" s="219" t="s">
        <v>134</v>
      </c>
      <c r="E162" s="238" t="s">
        <v>19</v>
      </c>
      <c r="F162" s="239" t="s">
        <v>220</v>
      </c>
      <c r="G162" s="237"/>
      <c r="H162" s="240">
        <v>7.5999999999999996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6" t="s">
        <v>134</v>
      </c>
      <c r="AU162" s="246" t="s">
        <v>82</v>
      </c>
      <c r="AV162" s="14" t="s">
        <v>82</v>
      </c>
      <c r="AW162" s="14" t="s">
        <v>33</v>
      </c>
      <c r="AX162" s="14" t="s">
        <v>72</v>
      </c>
      <c r="AY162" s="246" t="s">
        <v>121</v>
      </c>
    </row>
    <row r="163" s="15" customFormat="1">
      <c r="A163" s="15"/>
      <c r="B163" s="247"/>
      <c r="C163" s="248"/>
      <c r="D163" s="219" t="s">
        <v>134</v>
      </c>
      <c r="E163" s="249" t="s">
        <v>19</v>
      </c>
      <c r="F163" s="250" t="s">
        <v>145</v>
      </c>
      <c r="G163" s="248"/>
      <c r="H163" s="251">
        <v>7.5999999999999996</v>
      </c>
      <c r="I163" s="252"/>
      <c r="J163" s="248"/>
      <c r="K163" s="248"/>
      <c r="L163" s="253"/>
      <c r="M163" s="254"/>
      <c r="N163" s="255"/>
      <c r="O163" s="255"/>
      <c r="P163" s="255"/>
      <c r="Q163" s="255"/>
      <c r="R163" s="255"/>
      <c r="S163" s="255"/>
      <c r="T163" s="256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57" t="s">
        <v>134</v>
      </c>
      <c r="AU163" s="257" t="s">
        <v>82</v>
      </c>
      <c r="AV163" s="15" t="s">
        <v>128</v>
      </c>
      <c r="AW163" s="15" t="s">
        <v>33</v>
      </c>
      <c r="AX163" s="15" t="s">
        <v>80</v>
      </c>
      <c r="AY163" s="257" t="s">
        <v>121</v>
      </c>
    </row>
    <row r="164" s="12" customFormat="1" ht="22.8" customHeight="1">
      <c r="A164" s="12"/>
      <c r="B164" s="190"/>
      <c r="C164" s="191"/>
      <c r="D164" s="192" t="s">
        <v>71</v>
      </c>
      <c r="E164" s="204" t="s">
        <v>195</v>
      </c>
      <c r="F164" s="204" t="s">
        <v>227</v>
      </c>
      <c r="G164" s="191"/>
      <c r="H164" s="191"/>
      <c r="I164" s="194"/>
      <c r="J164" s="205">
        <f>BK164</f>
        <v>0</v>
      </c>
      <c r="K164" s="191"/>
      <c r="L164" s="196"/>
      <c r="M164" s="197"/>
      <c r="N164" s="198"/>
      <c r="O164" s="198"/>
      <c r="P164" s="199">
        <f>SUM(P165:P206)</f>
        <v>0</v>
      </c>
      <c r="Q164" s="198"/>
      <c r="R164" s="199">
        <f>SUM(R165:R206)</f>
        <v>0.010324</v>
      </c>
      <c r="S164" s="198"/>
      <c r="T164" s="200">
        <f>SUM(T165:T206)</f>
        <v>1.6194400000000002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1" t="s">
        <v>80</v>
      </c>
      <c r="AT164" s="202" t="s">
        <v>71</v>
      </c>
      <c r="AU164" s="202" t="s">
        <v>80</v>
      </c>
      <c r="AY164" s="201" t="s">
        <v>121</v>
      </c>
      <c r="BK164" s="203">
        <f>SUM(BK165:BK206)</f>
        <v>0</v>
      </c>
    </row>
    <row r="165" s="2" customFormat="1" ht="33" customHeight="1">
      <c r="A165" s="40"/>
      <c r="B165" s="41"/>
      <c r="C165" s="206" t="s">
        <v>228</v>
      </c>
      <c r="D165" s="206" t="s">
        <v>123</v>
      </c>
      <c r="E165" s="207" t="s">
        <v>229</v>
      </c>
      <c r="F165" s="208" t="s">
        <v>230</v>
      </c>
      <c r="G165" s="209" t="s">
        <v>165</v>
      </c>
      <c r="H165" s="210">
        <v>50</v>
      </c>
      <c r="I165" s="211"/>
      <c r="J165" s="212">
        <f>ROUND(I165*H165,2)</f>
        <v>0</v>
      </c>
      <c r="K165" s="208" t="s">
        <v>127</v>
      </c>
      <c r="L165" s="46"/>
      <c r="M165" s="213" t="s">
        <v>19</v>
      </c>
      <c r="N165" s="214" t="s">
        <v>43</v>
      </c>
      <c r="O165" s="86"/>
      <c r="P165" s="215">
        <f>O165*H165</f>
        <v>0</v>
      </c>
      <c r="Q165" s="215">
        <v>0.00012999999999999999</v>
      </c>
      <c r="R165" s="215">
        <f>Q165*H165</f>
        <v>0.0064999999999999997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128</v>
      </c>
      <c r="AT165" s="217" t="s">
        <v>123</v>
      </c>
      <c r="AU165" s="217" t="s">
        <v>82</v>
      </c>
      <c r="AY165" s="19" t="s">
        <v>121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80</v>
      </c>
      <c r="BK165" s="218">
        <f>ROUND(I165*H165,2)</f>
        <v>0</v>
      </c>
      <c r="BL165" s="19" t="s">
        <v>128</v>
      </c>
      <c r="BM165" s="217" t="s">
        <v>231</v>
      </c>
    </row>
    <row r="166" s="2" customFormat="1">
      <c r="A166" s="40"/>
      <c r="B166" s="41"/>
      <c r="C166" s="42"/>
      <c r="D166" s="219" t="s">
        <v>130</v>
      </c>
      <c r="E166" s="42"/>
      <c r="F166" s="220" t="s">
        <v>232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130</v>
      </c>
      <c r="AU166" s="19" t="s">
        <v>82</v>
      </c>
    </row>
    <row r="167" s="2" customFormat="1">
      <c r="A167" s="40"/>
      <c r="B167" s="41"/>
      <c r="C167" s="42"/>
      <c r="D167" s="224" t="s">
        <v>132</v>
      </c>
      <c r="E167" s="42"/>
      <c r="F167" s="225" t="s">
        <v>233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132</v>
      </c>
      <c r="AU167" s="19" t="s">
        <v>82</v>
      </c>
    </row>
    <row r="168" s="2" customFormat="1" ht="24.15" customHeight="1">
      <c r="A168" s="40"/>
      <c r="B168" s="41"/>
      <c r="C168" s="206" t="s">
        <v>234</v>
      </c>
      <c r="D168" s="206" t="s">
        <v>123</v>
      </c>
      <c r="E168" s="207" t="s">
        <v>235</v>
      </c>
      <c r="F168" s="208" t="s">
        <v>236</v>
      </c>
      <c r="G168" s="209" t="s">
        <v>216</v>
      </c>
      <c r="H168" s="210">
        <v>21.350000000000001</v>
      </c>
      <c r="I168" s="211"/>
      <c r="J168" s="212">
        <f>ROUND(I168*H168,2)</f>
        <v>0</v>
      </c>
      <c r="K168" s="208" t="s">
        <v>127</v>
      </c>
      <c r="L168" s="46"/>
      <c r="M168" s="213" t="s">
        <v>19</v>
      </c>
      <c r="N168" s="214" t="s">
        <v>43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128</v>
      </c>
      <c r="AT168" s="217" t="s">
        <v>123</v>
      </c>
      <c r="AU168" s="217" t="s">
        <v>82</v>
      </c>
      <c r="AY168" s="19" t="s">
        <v>121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80</v>
      </c>
      <c r="BK168" s="218">
        <f>ROUND(I168*H168,2)</f>
        <v>0</v>
      </c>
      <c r="BL168" s="19" t="s">
        <v>128</v>
      </c>
      <c r="BM168" s="217" t="s">
        <v>237</v>
      </c>
    </row>
    <row r="169" s="2" customFormat="1">
      <c r="A169" s="40"/>
      <c r="B169" s="41"/>
      <c r="C169" s="42"/>
      <c r="D169" s="219" t="s">
        <v>130</v>
      </c>
      <c r="E169" s="42"/>
      <c r="F169" s="220" t="s">
        <v>238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130</v>
      </c>
      <c r="AU169" s="19" t="s">
        <v>82</v>
      </c>
    </row>
    <row r="170" s="2" customFormat="1">
      <c r="A170" s="40"/>
      <c r="B170" s="41"/>
      <c r="C170" s="42"/>
      <c r="D170" s="224" t="s">
        <v>132</v>
      </c>
      <c r="E170" s="42"/>
      <c r="F170" s="225" t="s">
        <v>239</v>
      </c>
      <c r="G170" s="42"/>
      <c r="H170" s="42"/>
      <c r="I170" s="221"/>
      <c r="J170" s="42"/>
      <c r="K170" s="42"/>
      <c r="L170" s="46"/>
      <c r="M170" s="222"/>
      <c r="N170" s="223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132</v>
      </c>
      <c r="AU170" s="19" t="s">
        <v>82</v>
      </c>
    </row>
    <row r="171" s="2" customFormat="1" ht="24.15" customHeight="1">
      <c r="A171" s="40"/>
      <c r="B171" s="41"/>
      <c r="C171" s="206" t="s">
        <v>240</v>
      </c>
      <c r="D171" s="206" t="s">
        <v>123</v>
      </c>
      <c r="E171" s="207" t="s">
        <v>241</v>
      </c>
      <c r="F171" s="208" t="s">
        <v>242</v>
      </c>
      <c r="G171" s="209" t="s">
        <v>216</v>
      </c>
      <c r="H171" s="210">
        <v>1281</v>
      </c>
      <c r="I171" s="211"/>
      <c r="J171" s="212">
        <f>ROUND(I171*H171,2)</f>
        <v>0</v>
      </c>
      <c r="K171" s="208" t="s">
        <v>127</v>
      </c>
      <c r="L171" s="46"/>
      <c r="M171" s="213" t="s">
        <v>19</v>
      </c>
      <c r="N171" s="214" t="s">
        <v>43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128</v>
      </c>
      <c r="AT171" s="217" t="s">
        <v>123</v>
      </c>
      <c r="AU171" s="217" t="s">
        <v>82</v>
      </c>
      <c r="AY171" s="19" t="s">
        <v>121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80</v>
      </c>
      <c r="BK171" s="218">
        <f>ROUND(I171*H171,2)</f>
        <v>0</v>
      </c>
      <c r="BL171" s="19" t="s">
        <v>128</v>
      </c>
      <c r="BM171" s="217" t="s">
        <v>243</v>
      </c>
    </row>
    <row r="172" s="2" customFormat="1">
      <c r="A172" s="40"/>
      <c r="B172" s="41"/>
      <c r="C172" s="42"/>
      <c r="D172" s="219" t="s">
        <v>130</v>
      </c>
      <c r="E172" s="42"/>
      <c r="F172" s="220" t="s">
        <v>244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130</v>
      </c>
      <c r="AU172" s="19" t="s">
        <v>82</v>
      </c>
    </row>
    <row r="173" s="2" customFormat="1">
      <c r="A173" s="40"/>
      <c r="B173" s="41"/>
      <c r="C173" s="42"/>
      <c r="D173" s="224" t="s">
        <v>132</v>
      </c>
      <c r="E173" s="42"/>
      <c r="F173" s="225" t="s">
        <v>245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132</v>
      </c>
      <c r="AU173" s="19" t="s">
        <v>82</v>
      </c>
    </row>
    <row r="174" s="14" customFormat="1">
      <c r="A174" s="14"/>
      <c r="B174" s="236"/>
      <c r="C174" s="237"/>
      <c r="D174" s="219" t="s">
        <v>134</v>
      </c>
      <c r="E174" s="238" t="s">
        <v>19</v>
      </c>
      <c r="F174" s="239" t="s">
        <v>246</v>
      </c>
      <c r="G174" s="237"/>
      <c r="H174" s="240">
        <v>1281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6" t="s">
        <v>134</v>
      </c>
      <c r="AU174" s="246" t="s">
        <v>82</v>
      </c>
      <c r="AV174" s="14" t="s">
        <v>82</v>
      </c>
      <c r="AW174" s="14" t="s">
        <v>33</v>
      </c>
      <c r="AX174" s="14" t="s">
        <v>80</v>
      </c>
      <c r="AY174" s="246" t="s">
        <v>121</v>
      </c>
    </row>
    <row r="175" s="2" customFormat="1" ht="24.15" customHeight="1">
      <c r="A175" s="40"/>
      <c r="B175" s="41"/>
      <c r="C175" s="206" t="s">
        <v>247</v>
      </c>
      <c r="D175" s="206" t="s">
        <v>123</v>
      </c>
      <c r="E175" s="207" t="s">
        <v>248</v>
      </c>
      <c r="F175" s="208" t="s">
        <v>249</v>
      </c>
      <c r="G175" s="209" t="s">
        <v>216</v>
      </c>
      <c r="H175" s="210">
        <v>21.350000000000001</v>
      </c>
      <c r="I175" s="211"/>
      <c r="J175" s="212">
        <f>ROUND(I175*H175,2)</f>
        <v>0</v>
      </c>
      <c r="K175" s="208" t="s">
        <v>127</v>
      </c>
      <c r="L175" s="46"/>
      <c r="M175" s="213" t="s">
        <v>19</v>
      </c>
      <c r="N175" s="214" t="s">
        <v>43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128</v>
      </c>
      <c r="AT175" s="217" t="s">
        <v>123</v>
      </c>
      <c r="AU175" s="217" t="s">
        <v>82</v>
      </c>
      <c r="AY175" s="19" t="s">
        <v>121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80</v>
      </c>
      <c r="BK175" s="218">
        <f>ROUND(I175*H175,2)</f>
        <v>0</v>
      </c>
      <c r="BL175" s="19" t="s">
        <v>128</v>
      </c>
      <c r="BM175" s="217" t="s">
        <v>250</v>
      </c>
    </row>
    <row r="176" s="2" customFormat="1">
      <c r="A176" s="40"/>
      <c r="B176" s="41"/>
      <c r="C176" s="42"/>
      <c r="D176" s="219" t="s">
        <v>130</v>
      </c>
      <c r="E176" s="42"/>
      <c r="F176" s="220" t="s">
        <v>251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130</v>
      </c>
      <c r="AU176" s="19" t="s">
        <v>82</v>
      </c>
    </row>
    <row r="177" s="2" customFormat="1">
      <c r="A177" s="40"/>
      <c r="B177" s="41"/>
      <c r="C177" s="42"/>
      <c r="D177" s="224" t="s">
        <v>132</v>
      </c>
      <c r="E177" s="42"/>
      <c r="F177" s="225" t="s">
        <v>252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132</v>
      </c>
      <c r="AU177" s="19" t="s">
        <v>82</v>
      </c>
    </row>
    <row r="178" s="2" customFormat="1" ht="24.15" customHeight="1">
      <c r="A178" s="40"/>
      <c r="B178" s="41"/>
      <c r="C178" s="206" t="s">
        <v>253</v>
      </c>
      <c r="D178" s="206" t="s">
        <v>123</v>
      </c>
      <c r="E178" s="207" t="s">
        <v>254</v>
      </c>
      <c r="F178" s="208" t="s">
        <v>255</v>
      </c>
      <c r="G178" s="209" t="s">
        <v>165</v>
      </c>
      <c r="H178" s="210">
        <v>50</v>
      </c>
      <c r="I178" s="211"/>
      <c r="J178" s="212">
        <f>ROUND(I178*H178,2)</f>
        <v>0</v>
      </c>
      <c r="K178" s="208" t="s">
        <v>127</v>
      </c>
      <c r="L178" s="46"/>
      <c r="M178" s="213" t="s">
        <v>19</v>
      </c>
      <c r="N178" s="214" t="s">
        <v>43</v>
      </c>
      <c r="O178" s="86"/>
      <c r="P178" s="215">
        <f>O178*H178</f>
        <v>0</v>
      </c>
      <c r="Q178" s="215">
        <v>4.0000000000000003E-05</v>
      </c>
      <c r="R178" s="215">
        <f>Q178*H178</f>
        <v>0.002</v>
      </c>
      <c r="S178" s="215">
        <v>0</v>
      </c>
      <c r="T178" s="216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17" t="s">
        <v>128</v>
      </c>
      <c r="AT178" s="217" t="s">
        <v>123</v>
      </c>
      <c r="AU178" s="217" t="s">
        <v>82</v>
      </c>
      <c r="AY178" s="19" t="s">
        <v>121</v>
      </c>
      <c r="BE178" s="218">
        <f>IF(N178="základní",J178,0)</f>
        <v>0</v>
      </c>
      <c r="BF178" s="218">
        <f>IF(N178="snížená",J178,0)</f>
        <v>0</v>
      </c>
      <c r="BG178" s="218">
        <f>IF(N178="zákl. přenesená",J178,0)</f>
        <v>0</v>
      </c>
      <c r="BH178" s="218">
        <f>IF(N178="sníž. přenesená",J178,0)</f>
        <v>0</v>
      </c>
      <c r="BI178" s="218">
        <f>IF(N178="nulová",J178,0)</f>
        <v>0</v>
      </c>
      <c r="BJ178" s="19" t="s">
        <v>80</v>
      </c>
      <c r="BK178" s="218">
        <f>ROUND(I178*H178,2)</f>
        <v>0</v>
      </c>
      <c r="BL178" s="19" t="s">
        <v>128</v>
      </c>
      <c r="BM178" s="217" t="s">
        <v>256</v>
      </c>
    </row>
    <row r="179" s="2" customFormat="1">
      <c r="A179" s="40"/>
      <c r="B179" s="41"/>
      <c r="C179" s="42"/>
      <c r="D179" s="219" t="s">
        <v>130</v>
      </c>
      <c r="E179" s="42"/>
      <c r="F179" s="220" t="s">
        <v>257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130</v>
      </c>
      <c r="AU179" s="19" t="s">
        <v>82</v>
      </c>
    </row>
    <row r="180" s="2" customFormat="1">
      <c r="A180" s="40"/>
      <c r="B180" s="41"/>
      <c r="C180" s="42"/>
      <c r="D180" s="224" t="s">
        <v>132</v>
      </c>
      <c r="E180" s="42"/>
      <c r="F180" s="225" t="s">
        <v>258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132</v>
      </c>
      <c r="AU180" s="19" t="s">
        <v>82</v>
      </c>
    </row>
    <row r="181" s="2" customFormat="1" ht="16.5" customHeight="1">
      <c r="A181" s="40"/>
      <c r="B181" s="41"/>
      <c r="C181" s="206" t="s">
        <v>259</v>
      </c>
      <c r="D181" s="206" t="s">
        <v>123</v>
      </c>
      <c r="E181" s="207" t="s">
        <v>260</v>
      </c>
      <c r="F181" s="208" t="s">
        <v>261</v>
      </c>
      <c r="G181" s="209" t="s">
        <v>126</v>
      </c>
      <c r="H181" s="210">
        <v>0.52800000000000002</v>
      </c>
      <c r="I181" s="211"/>
      <c r="J181" s="212">
        <f>ROUND(I181*H181,2)</f>
        <v>0</v>
      </c>
      <c r="K181" s="208" t="s">
        <v>127</v>
      </c>
      <c r="L181" s="46"/>
      <c r="M181" s="213" t="s">
        <v>19</v>
      </c>
      <c r="N181" s="214" t="s">
        <v>43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2.3999999999999999</v>
      </c>
      <c r="T181" s="216">
        <f>S181*H181</f>
        <v>1.2672000000000001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128</v>
      </c>
      <c r="AT181" s="217" t="s">
        <v>123</v>
      </c>
      <c r="AU181" s="217" t="s">
        <v>82</v>
      </c>
      <c r="AY181" s="19" t="s">
        <v>121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80</v>
      </c>
      <c r="BK181" s="218">
        <f>ROUND(I181*H181,2)</f>
        <v>0</v>
      </c>
      <c r="BL181" s="19" t="s">
        <v>128</v>
      </c>
      <c r="BM181" s="217" t="s">
        <v>262</v>
      </c>
    </row>
    <row r="182" s="2" customFormat="1">
      <c r="A182" s="40"/>
      <c r="B182" s="41"/>
      <c r="C182" s="42"/>
      <c r="D182" s="219" t="s">
        <v>130</v>
      </c>
      <c r="E182" s="42"/>
      <c r="F182" s="220" t="s">
        <v>263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130</v>
      </c>
      <c r="AU182" s="19" t="s">
        <v>82</v>
      </c>
    </row>
    <row r="183" s="2" customFormat="1">
      <c r="A183" s="40"/>
      <c r="B183" s="41"/>
      <c r="C183" s="42"/>
      <c r="D183" s="224" t="s">
        <v>132</v>
      </c>
      <c r="E183" s="42"/>
      <c r="F183" s="225" t="s">
        <v>264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132</v>
      </c>
      <c r="AU183" s="19" t="s">
        <v>82</v>
      </c>
    </row>
    <row r="184" s="13" customFormat="1">
      <c r="A184" s="13"/>
      <c r="B184" s="226"/>
      <c r="C184" s="227"/>
      <c r="D184" s="219" t="s">
        <v>134</v>
      </c>
      <c r="E184" s="228" t="s">
        <v>19</v>
      </c>
      <c r="F184" s="229" t="s">
        <v>265</v>
      </c>
      <c r="G184" s="227"/>
      <c r="H184" s="228" t="s">
        <v>19</v>
      </c>
      <c r="I184" s="230"/>
      <c r="J184" s="227"/>
      <c r="K184" s="227"/>
      <c r="L184" s="231"/>
      <c r="M184" s="232"/>
      <c r="N184" s="233"/>
      <c r="O184" s="233"/>
      <c r="P184" s="233"/>
      <c r="Q184" s="233"/>
      <c r="R184" s="233"/>
      <c r="S184" s="233"/>
      <c r="T184" s="23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5" t="s">
        <v>134</v>
      </c>
      <c r="AU184" s="235" t="s">
        <v>82</v>
      </c>
      <c r="AV184" s="13" t="s">
        <v>80</v>
      </c>
      <c r="AW184" s="13" t="s">
        <v>33</v>
      </c>
      <c r="AX184" s="13" t="s">
        <v>72</v>
      </c>
      <c r="AY184" s="235" t="s">
        <v>121</v>
      </c>
    </row>
    <row r="185" s="14" customFormat="1">
      <c r="A185" s="14"/>
      <c r="B185" s="236"/>
      <c r="C185" s="237"/>
      <c r="D185" s="219" t="s">
        <v>134</v>
      </c>
      <c r="E185" s="238" t="s">
        <v>19</v>
      </c>
      <c r="F185" s="239" t="s">
        <v>266</v>
      </c>
      <c r="G185" s="237"/>
      <c r="H185" s="240">
        <v>0.52800000000000002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6" t="s">
        <v>134</v>
      </c>
      <c r="AU185" s="246" t="s">
        <v>82</v>
      </c>
      <c r="AV185" s="14" t="s">
        <v>82</v>
      </c>
      <c r="AW185" s="14" t="s">
        <v>33</v>
      </c>
      <c r="AX185" s="14" t="s">
        <v>72</v>
      </c>
      <c r="AY185" s="246" t="s">
        <v>121</v>
      </c>
    </row>
    <row r="186" s="15" customFormat="1">
      <c r="A186" s="15"/>
      <c r="B186" s="247"/>
      <c r="C186" s="248"/>
      <c r="D186" s="219" t="s">
        <v>134</v>
      </c>
      <c r="E186" s="249" t="s">
        <v>19</v>
      </c>
      <c r="F186" s="250" t="s">
        <v>145</v>
      </c>
      <c r="G186" s="248"/>
      <c r="H186" s="251">
        <v>0.52800000000000002</v>
      </c>
      <c r="I186" s="252"/>
      <c r="J186" s="248"/>
      <c r="K186" s="248"/>
      <c r="L186" s="253"/>
      <c r="M186" s="254"/>
      <c r="N186" s="255"/>
      <c r="O186" s="255"/>
      <c r="P186" s="255"/>
      <c r="Q186" s="255"/>
      <c r="R186" s="255"/>
      <c r="S186" s="255"/>
      <c r="T186" s="256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57" t="s">
        <v>134</v>
      </c>
      <c r="AU186" s="257" t="s">
        <v>82</v>
      </c>
      <c r="AV186" s="15" t="s">
        <v>128</v>
      </c>
      <c r="AW186" s="15" t="s">
        <v>33</v>
      </c>
      <c r="AX186" s="15" t="s">
        <v>80</v>
      </c>
      <c r="AY186" s="257" t="s">
        <v>121</v>
      </c>
    </row>
    <row r="187" s="2" customFormat="1" ht="33" customHeight="1">
      <c r="A187" s="40"/>
      <c r="B187" s="41"/>
      <c r="C187" s="206" t="s">
        <v>267</v>
      </c>
      <c r="D187" s="206" t="s">
        <v>123</v>
      </c>
      <c r="E187" s="207" t="s">
        <v>268</v>
      </c>
      <c r="F187" s="208" t="s">
        <v>269</v>
      </c>
      <c r="G187" s="209" t="s">
        <v>139</v>
      </c>
      <c r="H187" s="210">
        <v>0.28000000000000003</v>
      </c>
      <c r="I187" s="211"/>
      <c r="J187" s="212">
        <f>ROUND(I187*H187,2)</f>
        <v>0</v>
      </c>
      <c r="K187" s="208" t="s">
        <v>127</v>
      </c>
      <c r="L187" s="46"/>
      <c r="M187" s="213" t="s">
        <v>19</v>
      </c>
      <c r="N187" s="214" t="s">
        <v>43</v>
      </c>
      <c r="O187" s="86"/>
      <c r="P187" s="215">
        <f>O187*H187</f>
        <v>0</v>
      </c>
      <c r="Q187" s="215">
        <v>0</v>
      </c>
      <c r="R187" s="215">
        <f>Q187*H187</f>
        <v>0</v>
      </c>
      <c r="S187" s="215">
        <v>1.258</v>
      </c>
      <c r="T187" s="216">
        <f>S187*H187</f>
        <v>0.35224000000000005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128</v>
      </c>
      <c r="AT187" s="217" t="s">
        <v>123</v>
      </c>
      <c r="AU187" s="217" t="s">
        <v>82</v>
      </c>
      <c r="AY187" s="19" t="s">
        <v>121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80</v>
      </c>
      <c r="BK187" s="218">
        <f>ROUND(I187*H187,2)</f>
        <v>0</v>
      </c>
      <c r="BL187" s="19" t="s">
        <v>128</v>
      </c>
      <c r="BM187" s="217" t="s">
        <v>270</v>
      </c>
    </row>
    <row r="188" s="2" customFormat="1">
      <c r="A188" s="40"/>
      <c r="B188" s="41"/>
      <c r="C188" s="42"/>
      <c r="D188" s="219" t="s">
        <v>130</v>
      </c>
      <c r="E188" s="42"/>
      <c r="F188" s="220" t="s">
        <v>271</v>
      </c>
      <c r="G188" s="42"/>
      <c r="H188" s="42"/>
      <c r="I188" s="221"/>
      <c r="J188" s="42"/>
      <c r="K188" s="42"/>
      <c r="L188" s="46"/>
      <c r="M188" s="222"/>
      <c r="N188" s="223"/>
      <c r="O188" s="86"/>
      <c r="P188" s="86"/>
      <c r="Q188" s="86"/>
      <c r="R188" s="86"/>
      <c r="S188" s="86"/>
      <c r="T188" s="87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19" t="s">
        <v>130</v>
      </c>
      <c r="AU188" s="19" t="s">
        <v>82</v>
      </c>
    </row>
    <row r="189" s="2" customFormat="1">
      <c r="A189" s="40"/>
      <c r="B189" s="41"/>
      <c r="C189" s="42"/>
      <c r="D189" s="224" t="s">
        <v>132</v>
      </c>
      <c r="E189" s="42"/>
      <c r="F189" s="225" t="s">
        <v>272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132</v>
      </c>
      <c r="AU189" s="19" t="s">
        <v>82</v>
      </c>
    </row>
    <row r="190" s="13" customFormat="1">
      <c r="A190" s="13"/>
      <c r="B190" s="226"/>
      <c r="C190" s="227"/>
      <c r="D190" s="219" t="s">
        <v>134</v>
      </c>
      <c r="E190" s="228" t="s">
        <v>19</v>
      </c>
      <c r="F190" s="229" t="s">
        <v>273</v>
      </c>
      <c r="G190" s="227"/>
      <c r="H190" s="228" t="s">
        <v>19</v>
      </c>
      <c r="I190" s="230"/>
      <c r="J190" s="227"/>
      <c r="K190" s="227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134</v>
      </c>
      <c r="AU190" s="235" t="s">
        <v>82</v>
      </c>
      <c r="AV190" s="13" t="s">
        <v>80</v>
      </c>
      <c r="AW190" s="13" t="s">
        <v>33</v>
      </c>
      <c r="AX190" s="13" t="s">
        <v>72</v>
      </c>
      <c r="AY190" s="235" t="s">
        <v>121</v>
      </c>
    </row>
    <row r="191" s="14" customFormat="1">
      <c r="A191" s="14"/>
      <c r="B191" s="236"/>
      <c r="C191" s="237"/>
      <c r="D191" s="219" t="s">
        <v>134</v>
      </c>
      <c r="E191" s="238" t="s">
        <v>19</v>
      </c>
      <c r="F191" s="239" t="s">
        <v>274</v>
      </c>
      <c r="G191" s="237"/>
      <c r="H191" s="240">
        <v>0.28000000000000003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134</v>
      </c>
      <c r="AU191" s="246" t="s">
        <v>82</v>
      </c>
      <c r="AV191" s="14" t="s">
        <v>82</v>
      </c>
      <c r="AW191" s="14" t="s">
        <v>33</v>
      </c>
      <c r="AX191" s="14" t="s">
        <v>72</v>
      </c>
      <c r="AY191" s="246" t="s">
        <v>121</v>
      </c>
    </row>
    <row r="192" s="15" customFormat="1">
      <c r="A192" s="15"/>
      <c r="B192" s="247"/>
      <c r="C192" s="248"/>
      <c r="D192" s="219" t="s">
        <v>134</v>
      </c>
      <c r="E192" s="249" t="s">
        <v>19</v>
      </c>
      <c r="F192" s="250" t="s">
        <v>145</v>
      </c>
      <c r="G192" s="248"/>
      <c r="H192" s="251">
        <v>0.28000000000000003</v>
      </c>
      <c r="I192" s="252"/>
      <c r="J192" s="248"/>
      <c r="K192" s="248"/>
      <c r="L192" s="253"/>
      <c r="M192" s="254"/>
      <c r="N192" s="255"/>
      <c r="O192" s="255"/>
      <c r="P192" s="255"/>
      <c r="Q192" s="255"/>
      <c r="R192" s="255"/>
      <c r="S192" s="255"/>
      <c r="T192" s="256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57" t="s">
        <v>134</v>
      </c>
      <c r="AU192" s="257" t="s">
        <v>82</v>
      </c>
      <c r="AV192" s="15" t="s">
        <v>128</v>
      </c>
      <c r="AW192" s="15" t="s">
        <v>33</v>
      </c>
      <c r="AX192" s="15" t="s">
        <v>80</v>
      </c>
      <c r="AY192" s="257" t="s">
        <v>121</v>
      </c>
    </row>
    <row r="193" s="2" customFormat="1" ht="24.15" customHeight="1">
      <c r="A193" s="40"/>
      <c r="B193" s="41"/>
      <c r="C193" s="206" t="s">
        <v>7</v>
      </c>
      <c r="D193" s="206" t="s">
        <v>123</v>
      </c>
      <c r="E193" s="207" t="s">
        <v>275</v>
      </c>
      <c r="F193" s="208" t="s">
        <v>276</v>
      </c>
      <c r="G193" s="209" t="s">
        <v>216</v>
      </c>
      <c r="H193" s="210">
        <v>22.800000000000001</v>
      </c>
      <c r="I193" s="211"/>
      <c r="J193" s="212">
        <f>ROUND(I193*H193,2)</f>
        <v>0</v>
      </c>
      <c r="K193" s="208" t="s">
        <v>127</v>
      </c>
      <c r="L193" s="46"/>
      <c r="M193" s="213" t="s">
        <v>19</v>
      </c>
      <c r="N193" s="214" t="s">
        <v>43</v>
      </c>
      <c r="O193" s="86"/>
      <c r="P193" s="215">
        <f>O193*H193</f>
        <v>0</v>
      </c>
      <c r="Q193" s="215">
        <v>8.0000000000000007E-05</v>
      </c>
      <c r="R193" s="215">
        <f>Q193*H193</f>
        <v>0.0018240000000000001</v>
      </c>
      <c r="S193" s="215">
        <v>0</v>
      </c>
      <c r="T193" s="216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7" t="s">
        <v>128</v>
      </c>
      <c r="AT193" s="217" t="s">
        <v>123</v>
      </c>
      <c r="AU193" s="217" t="s">
        <v>82</v>
      </c>
      <c r="AY193" s="19" t="s">
        <v>121</v>
      </c>
      <c r="BE193" s="218">
        <f>IF(N193="základní",J193,0)</f>
        <v>0</v>
      </c>
      <c r="BF193" s="218">
        <f>IF(N193="snížená",J193,0)</f>
        <v>0</v>
      </c>
      <c r="BG193" s="218">
        <f>IF(N193="zákl. přenesená",J193,0)</f>
        <v>0</v>
      </c>
      <c r="BH193" s="218">
        <f>IF(N193="sníž. přenesená",J193,0)</f>
        <v>0</v>
      </c>
      <c r="BI193" s="218">
        <f>IF(N193="nulová",J193,0)</f>
        <v>0</v>
      </c>
      <c r="BJ193" s="19" t="s">
        <v>80</v>
      </c>
      <c r="BK193" s="218">
        <f>ROUND(I193*H193,2)</f>
        <v>0</v>
      </c>
      <c r="BL193" s="19" t="s">
        <v>128</v>
      </c>
      <c r="BM193" s="217" t="s">
        <v>277</v>
      </c>
    </row>
    <row r="194" s="2" customFormat="1">
      <c r="A194" s="40"/>
      <c r="B194" s="41"/>
      <c r="C194" s="42"/>
      <c r="D194" s="219" t="s">
        <v>130</v>
      </c>
      <c r="E194" s="42"/>
      <c r="F194" s="220" t="s">
        <v>278</v>
      </c>
      <c r="G194" s="42"/>
      <c r="H194" s="42"/>
      <c r="I194" s="221"/>
      <c r="J194" s="42"/>
      <c r="K194" s="42"/>
      <c r="L194" s="46"/>
      <c r="M194" s="222"/>
      <c r="N194" s="223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130</v>
      </c>
      <c r="AU194" s="19" t="s">
        <v>82</v>
      </c>
    </row>
    <row r="195" s="2" customFormat="1">
      <c r="A195" s="40"/>
      <c r="B195" s="41"/>
      <c r="C195" s="42"/>
      <c r="D195" s="224" t="s">
        <v>132</v>
      </c>
      <c r="E195" s="42"/>
      <c r="F195" s="225" t="s">
        <v>279</v>
      </c>
      <c r="G195" s="42"/>
      <c r="H195" s="42"/>
      <c r="I195" s="221"/>
      <c r="J195" s="42"/>
      <c r="K195" s="42"/>
      <c r="L195" s="46"/>
      <c r="M195" s="222"/>
      <c r="N195" s="223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132</v>
      </c>
      <c r="AU195" s="19" t="s">
        <v>82</v>
      </c>
    </row>
    <row r="196" s="13" customFormat="1">
      <c r="A196" s="13"/>
      <c r="B196" s="226"/>
      <c r="C196" s="227"/>
      <c r="D196" s="219" t="s">
        <v>134</v>
      </c>
      <c r="E196" s="228" t="s">
        <v>19</v>
      </c>
      <c r="F196" s="229" t="s">
        <v>265</v>
      </c>
      <c r="G196" s="227"/>
      <c r="H196" s="228" t="s">
        <v>19</v>
      </c>
      <c r="I196" s="230"/>
      <c r="J196" s="227"/>
      <c r="K196" s="227"/>
      <c r="L196" s="231"/>
      <c r="M196" s="232"/>
      <c r="N196" s="233"/>
      <c r="O196" s="233"/>
      <c r="P196" s="233"/>
      <c r="Q196" s="233"/>
      <c r="R196" s="233"/>
      <c r="S196" s="233"/>
      <c r="T196" s="23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5" t="s">
        <v>134</v>
      </c>
      <c r="AU196" s="235" t="s">
        <v>82</v>
      </c>
      <c r="AV196" s="13" t="s">
        <v>80</v>
      </c>
      <c r="AW196" s="13" t="s">
        <v>33</v>
      </c>
      <c r="AX196" s="13" t="s">
        <v>72</v>
      </c>
      <c r="AY196" s="235" t="s">
        <v>121</v>
      </c>
    </row>
    <row r="197" s="14" customFormat="1">
      <c r="A197" s="14"/>
      <c r="B197" s="236"/>
      <c r="C197" s="237"/>
      <c r="D197" s="219" t="s">
        <v>134</v>
      </c>
      <c r="E197" s="238" t="s">
        <v>19</v>
      </c>
      <c r="F197" s="239" t="s">
        <v>280</v>
      </c>
      <c r="G197" s="237"/>
      <c r="H197" s="240">
        <v>22.800000000000001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6" t="s">
        <v>134</v>
      </c>
      <c r="AU197" s="246" t="s">
        <v>82</v>
      </c>
      <c r="AV197" s="14" t="s">
        <v>82</v>
      </c>
      <c r="AW197" s="14" t="s">
        <v>33</v>
      </c>
      <c r="AX197" s="14" t="s">
        <v>72</v>
      </c>
      <c r="AY197" s="246" t="s">
        <v>121</v>
      </c>
    </row>
    <row r="198" s="15" customFormat="1">
      <c r="A198" s="15"/>
      <c r="B198" s="247"/>
      <c r="C198" s="248"/>
      <c r="D198" s="219" t="s">
        <v>134</v>
      </c>
      <c r="E198" s="249" t="s">
        <v>19</v>
      </c>
      <c r="F198" s="250" t="s">
        <v>145</v>
      </c>
      <c r="G198" s="248"/>
      <c r="H198" s="251">
        <v>22.800000000000001</v>
      </c>
      <c r="I198" s="252"/>
      <c r="J198" s="248"/>
      <c r="K198" s="248"/>
      <c r="L198" s="253"/>
      <c r="M198" s="254"/>
      <c r="N198" s="255"/>
      <c r="O198" s="255"/>
      <c r="P198" s="255"/>
      <c r="Q198" s="255"/>
      <c r="R198" s="255"/>
      <c r="S198" s="255"/>
      <c r="T198" s="256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57" t="s">
        <v>134</v>
      </c>
      <c r="AU198" s="257" t="s">
        <v>82</v>
      </c>
      <c r="AV198" s="15" t="s">
        <v>128</v>
      </c>
      <c r="AW198" s="15" t="s">
        <v>33</v>
      </c>
      <c r="AX198" s="15" t="s">
        <v>80</v>
      </c>
      <c r="AY198" s="257" t="s">
        <v>121</v>
      </c>
    </row>
    <row r="199" s="2" customFormat="1" ht="24.15" customHeight="1">
      <c r="A199" s="40"/>
      <c r="B199" s="41"/>
      <c r="C199" s="206" t="s">
        <v>281</v>
      </c>
      <c r="D199" s="206" t="s">
        <v>123</v>
      </c>
      <c r="E199" s="207" t="s">
        <v>282</v>
      </c>
      <c r="F199" s="208" t="s">
        <v>283</v>
      </c>
      <c r="G199" s="209" t="s">
        <v>126</v>
      </c>
      <c r="H199" s="210">
        <v>76.219999999999999</v>
      </c>
      <c r="I199" s="211"/>
      <c r="J199" s="212">
        <f>ROUND(I199*H199,2)</f>
        <v>0</v>
      </c>
      <c r="K199" s="208" t="s">
        <v>127</v>
      </c>
      <c r="L199" s="46"/>
      <c r="M199" s="213" t="s">
        <v>19</v>
      </c>
      <c r="N199" s="214" t="s">
        <v>43</v>
      </c>
      <c r="O199" s="86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128</v>
      </c>
      <c r="AT199" s="217" t="s">
        <v>123</v>
      </c>
      <c r="AU199" s="217" t="s">
        <v>82</v>
      </c>
      <c r="AY199" s="19" t="s">
        <v>121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80</v>
      </c>
      <c r="BK199" s="218">
        <f>ROUND(I199*H199,2)</f>
        <v>0</v>
      </c>
      <c r="BL199" s="19" t="s">
        <v>128</v>
      </c>
      <c r="BM199" s="217" t="s">
        <v>284</v>
      </c>
    </row>
    <row r="200" s="2" customFormat="1">
      <c r="A200" s="40"/>
      <c r="B200" s="41"/>
      <c r="C200" s="42"/>
      <c r="D200" s="219" t="s">
        <v>130</v>
      </c>
      <c r="E200" s="42"/>
      <c r="F200" s="220" t="s">
        <v>285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130</v>
      </c>
      <c r="AU200" s="19" t="s">
        <v>82</v>
      </c>
    </row>
    <row r="201" s="2" customFormat="1">
      <c r="A201" s="40"/>
      <c r="B201" s="41"/>
      <c r="C201" s="42"/>
      <c r="D201" s="224" t="s">
        <v>132</v>
      </c>
      <c r="E201" s="42"/>
      <c r="F201" s="225" t="s">
        <v>286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132</v>
      </c>
      <c r="AU201" s="19" t="s">
        <v>82</v>
      </c>
    </row>
    <row r="202" s="14" customFormat="1">
      <c r="A202" s="14"/>
      <c r="B202" s="236"/>
      <c r="C202" s="237"/>
      <c r="D202" s="219" t="s">
        <v>134</v>
      </c>
      <c r="E202" s="238" t="s">
        <v>19</v>
      </c>
      <c r="F202" s="239" t="s">
        <v>287</v>
      </c>
      <c r="G202" s="237"/>
      <c r="H202" s="240">
        <v>76.219999999999999</v>
      </c>
      <c r="I202" s="241"/>
      <c r="J202" s="237"/>
      <c r="K202" s="237"/>
      <c r="L202" s="242"/>
      <c r="M202" s="243"/>
      <c r="N202" s="244"/>
      <c r="O202" s="244"/>
      <c r="P202" s="244"/>
      <c r="Q202" s="244"/>
      <c r="R202" s="244"/>
      <c r="S202" s="244"/>
      <c r="T202" s="24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6" t="s">
        <v>134</v>
      </c>
      <c r="AU202" s="246" t="s">
        <v>82</v>
      </c>
      <c r="AV202" s="14" t="s">
        <v>82</v>
      </c>
      <c r="AW202" s="14" t="s">
        <v>33</v>
      </c>
      <c r="AX202" s="14" t="s">
        <v>72</v>
      </c>
      <c r="AY202" s="246" t="s">
        <v>121</v>
      </c>
    </row>
    <row r="203" s="15" customFormat="1">
      <c r="A203" s="15"/>
      <c r="B203" s="247"/>
      <c r="C203" s="248"/>
      <c r="D203" s="219" t="s">
        <v>134</v>
      </c>
      <c r="E203" s="249" t="s">
        <v>19</v>
      </c>
      <c r="F203" s="250" t="s">
        <v>145</v>
      </c>
      <c r="G203" s="248"/>
      <c r="H203" s="251">
        <v>76.219999999999999</v>
      </c>
      <c r="I203" s="252"/>
      <c r="J203" s="248"/>
      <c r="K203" s="248"/>
      <c r="L203" s="253"/>
      <c r="M203" s="254"/>
      <c r="N203" s="255"/>
      <c r="O203" s="255"/>
      <c r="P203" s="255"/>
      <c r="Q203" s="255"/>
      <c r="R203" s="255"/>
      <c r="S203" s="255"/>
      <c r="T203" s="256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57" t="s">
        <v>134</v>
      </c>
      <c r="AU203" s="257" t="s">
        <v>82</v>
      </c>
      <c r="AV203" s="15" t="s">
        <v>128</v>
      </c>
      <c r="AW203" s="15" t="s">
        <v>33</v>
      </c>
      <c r="AX203" s="15" t="s">
        <v>80</v>
      </c>
      <c r="AY203" s="257" t="s">
        <v>121</v>
      </c>
    </row>
    <row r="204" s="2" customFormat="1" ht="24.15" customHeight="1">
      <c r="A204" s="40"/>
      <c r="B204" s="41"/>
      <c r="C204" s="206" t="s">
        <v>288</v>
      </c>
      <c r="D204" s="206" t="s">
        <v>123</v>
      </c>
      <c r="E204" s="207" t="s">
        <v>289</v>
      </c>
      <c r="F204" s="208" t="s">
        <v>290</v>
      </c>
      <c r="G204" s="209" t="s">
        <v>126</v>
      </c>
      <c r="H204" s="210">
        <v>76.219999999999999</v>
      </c>
      <c r="I204" s="211"/>
      <c r="J204" s="212">
        <f>ROUND(I204*H204,2)</f>
        <v>0</v>
      </c>
      <c r="K204" s="208" t="s">
        <v>127</v>
      </c>
      <c r="L204" s="46"/>
      <c r="M204" s="213" t="s">
        <v>19</v>
      </c>
      <c r="N204" s="214" t="s">
        <v>43</v>
      </c>
      <c r="O204" s="86"/>
      <c r="P204" s="215">
        <f>O204*H204</f>
        <v>0</v>
      </c>
      <c r="Q204" s="215">
        <v>0</v>
      </c>
      <c r="R204" s="215">
        <f>Q204*H204</f>
        <v>0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128</v>
      </c>
      <c r="AT204" s="217" t="s">
        <v>123</v>
      </c>
      <c r="AU204" s="217" t="s">
        <v>82</v>
      </c>
      <c r="AY204" s="19" t="s">
        <v>121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80</v>
      </c>
      <c r="BK204" s="218">
        <f>ROUND(I204*H204,2)</f>
        <v>0</v>
      </c>
      <c r="BL204" s="19" t="s">
        <v>128</v>
      </c>
      <c r="BM204" s="217" t="s">
        <v>291</v>
      </c>
    </row>
    <row r="205" s="2" customFormat="1">
      <c r="A205" s="40"/>
      <c r="B205" s="41"/>
      <c r="C205" s="42"/>
      <c r="D205" s="219" t="s">
        <v>130</v>
      </c>
      <c r="E205" s="42"/>
      <c r="F205" s="220" t="s">
        <v>292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130</v>
      </c>
      <c r="AU205" s="19" t="s">
        <v>82</v>
      </c>
    </row>
    <row r="206" s="2" customFormat="1">
      <c r="A206" s="40"/>
      <c r="B206" s="41"/>
      <c r="C206" s="42"/>
      <c r="D206" s="224" t="s">
        <v>132</v>
      </c>
      <c r="E206" s="42"/>
      <c r="F206" s="225" t="s">
        <v>293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132</v>
      </c>
      <c r="AU206" s="19" t="s">
        <v>82</v>
      </c>
    </row>
    <row r="207" s="12" customFormat="1" ht="22.8" customHeight="1">
      <c r="A207" s="12"/>
      <c r="B207" s="190"/>
      <c r="C207" s="191"/>
      <c r="D207" s="192" t="s">
        <v>71</v>
      </c>
      <c r="E207" s="204" t="s">
        <v>294</v>
      </c>
      <c r="F207" s="204" t="s">
        <v>295</v>
      </c>
      <c r="G207" s="191"/>
      <c r="H207" s="191"/>
      <c r="I207" s="194"/>
      <c r="J207" s="205">
        <f>BK207</f>
        <v>0</v>
      </c>
      <c r="K207" s="191"/>
      <c r="L207" s="196"/>
      <c r="M207" s="197"/>
      <c r="N207" s="198"/>
      <c r="O207" s="198"/>
      <c r="P207" s="199">
        <f>SUM(P208:P220)</f>
        <v>0</v>
      </c>
      <c r="Q207" s="198"/>
      <c r="R207" s="199">
        <f>SUM(R208:R220)</f>
        <v>0</v>
      </c>
      <c r="S207" s="198"/>
      <c r="T207" s="200">
        <f>SUM(T208:T220)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1" t="s">
        <v>80</v>
      </c>
      <c r="AT207" s="202" t="s">
        <v>71</v>
      </c>
      <c r="AU207" s="202" t="s">
        <v>80</v>
      </c>
      <c r="AY207" s="201" t="s">
        <v>121</v>
      </c>
      <c r="BK207" s="203">
        <f>SUM(BK208:BK220)</f>
        <v>0</v>
      </c>
    </row>
    <row r="208" s="2" customFormat="1" ht="33" customHeight="1">
      <c r="A208" s="40"/>
      <c r="B208" s="41"/>
      <c r="C208" s="206" t="s">
        <v>296</v>
      </c>
      <c r="D208" s="206" t="s">
        <v>123</v>
      </c>
      <c r="E208" s="207" t="s">
        <v>297</v>
      </c>
      <c r="F208" s="208" t="s">
        <v>298</v>
      </c>
      <c r="G208" s="209" t="s">
        <v>139</v>
      </c>
      <c r="H208" s="210">
        <v>2.8719999999999999</v>
      </c>
      <c r="I208" s="211"/>
      <c r="J208" s="212">
        <f>ROUND(I208*H208,2)</f>
        <v>0</v>
      </c>
      <c r="K208" s="208" t="s">
        <v>127</v>
      </c>
      <c r="L208" s="46"/>
      <c r="M208" s="213" t="s">
        <v>19</v>
      </c>
      <c r="N208" s="214" t="s">
        <v>43</v>
      </c>
      <c r="O208" s="86"/>
      <c r="P208" s="215">
        <f>O208*H208</f>
        <v>0</v>
      </c>
      <c r="Q208" s="215">
        <v>0</v>
      </c>
      <c r="R208" s="215">
        <f>Q208*H208</f>
        <v>0</v>
      </c>
      <c r="S208" s="215">
        <v>0</v>
      </c>
      <c r="T208" s="216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17" t="s">
        <v>128</v>
      </c>
      <c r="AT208" s="217" t="s">
        <v>123</v>
      </c>
      <c r="AU208" s="217" t="s">
        <v>82</v>
      </c>
      <c r="AY208" s="19" t="s">
        <v>121</v>
      </c>
      <c r="BE208" s="218">
        <f>IF(N208="základní",J208,0)</f>
        <v>0</v>
      </c>
      <c r="BF208" s="218">
        <f>IF(N208="snížená",J208,0)</f>
        <v>0</v>
      </c>
      <c r="BG208" s="218">
        <f>IF(N208="zákl. přenesená",J208,0)</f>
        <v>0</v>
      </c>
      <c r="BH208" s="218">
        <f>IF(N208="sníž. přenesená",J208,0)</f>
        <v>0</v>
      </c>
      <c r="BI208" s="218">
        <f>IF(N208="nulová",J208,0)</f>
        <v>0</v>
      </c>
      <c r="BJ208" s="19" t="s">
        <v>80</v>
      </c>
      <c r="BK208" s="218">
        <f>ROUND(I208*H208,2)</f>
        <v>0</v>
      </c>
      <c r="BL208" s="19" t="s">
        <v>128</v>
      </c>
      <c r="BM208" s="217" t="s">
        <v>299</v>
      </c>
    </row>
    <row r="209" s="2" customFormat="1">
      <c r="A209" s="40"/>
      <c r="B209" s="41"/>
      <c r="C209" s="42"/>
      <c r="D209" s="219" t="s">
        <v>130</v>
      </c>
      <c r="E209" s="42"/>
      <c r="F209" s="220" t="s">
        <v>300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130</v>
      </c>
      <c r="AU209" s="19" t="s">
        <v>82</v>
      </c>
    </row>
    <row r="210" s="2" customFormat="1">
      <c r="A210" s="40"/>
      <c r="B210" s="41"/>
      <c r="C210" s="42"/>
      <c r="D210" s="224" t="s">
        <v>132</v>
      </c>
      <c r="E210" s="42"/>
      <c r="F210" s="225" t="s">
        <v>301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132</v>
      </c>
      <c r="AU210" s="19" t="s">
        <v>82</v>
      </c>
    </row>
    <row r="211" s="2" customFormat="1" ht="24.15" customHeight="1">
      <c r="A211" s="40"/>
      <c r="B211" s="41"/>
      <c r="C211" s="206" t="s">
        <v>302</v>
      </c>
      <c r="D211" s="206" t="s">
        <v>123</v>
      </c>
      <c r="E211" s="207" t="s">
        <v>303</v>
      </c>
      <c r="F211" s="208" t="s">
        <v>304</v>
      </c>
      <c r="G211" s="209" t="s">
        <v>139</v>
      </c>
      <c r="H211" s="210">
        <v>2.8719999999999999</v>
      </c>
      <c r="I211" s="211"/>
      <c r="J211" s="212">
        <f>ROUND(I211*H211,2)</f>
        <v>0</v>
      </c>
      <c r="K211" s="208" t="s">
        <v>127</v>
      </c>
      <c r="L211" s="46"/>
      <c r="M211" s="213" t="s">
        <v>19</v>
      </c>
      <c r="N211" s="214" t="s">
        <v>43</v>
      </c>
      <c r="O211" s="86"/>
      <c r="P211" s="215">
        <f>O211*H211</f>
        <v>0</v>
      </c>
      <c r="Q211" s="215">
        <v>0</v>
      </c>
      <c r="R211" s="215">
        <f>Q211*H211</f>
        <v>0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128</v>
      </c>
      <c r="AT211" s="217" t="s">
        <v>123</v>
      </c>
      <c r="AU211" s="217" t="s">
        <v>82</v>
      </c>
      <c r="AY211" s="19" t="s">
        <v>121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80</v>
      </c>
      <c r="BK211" s="218">
        <f>ROUND(I211*H211,2)</f>
        <v>0</v>
      </c>
      <c r="BL211" s="19" t="s">
        <v>128</v>
      </c>
      <c r="BM211" s="217" t="s">
        <v>305</v>
      </c>
    </row>
    <row r="212" s="2" customFormat="1">
      <c r="A212" s="40"/>
      <c r="B212" s="41"/>
      <c r="C212" s="42"/>
      <c r="D212" s="219" t="s">
        <v>130</v>
      </c>
      <c r="E212" s="42"/>
      <c r="F212" s="220" t="s">
        <v>306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130</v>
      </c>
      <c r="AU212" s="19" t="s">
        <v>82</v>
      </c>
    </row>
    <row r="213" s="2" customFormat="1">
      <c r="A213" s="40"/>
      <c r="B213" s="41"/>
      <c r="C213" s="42"/>
      <c r="D213" s="224" t="s">
        <v>132</v>
      </c>
      <c r="E213" s="42"/>
      <c r="F213" s="225" t="s">
        <v>307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132</v>
      </c>
      <c r="AU213" s="19" t="s">
        <v>82</v>
      </c>
    </row>
    <row r="214" s="2" customFormat="1" ht="24.15" customHeight="1">
      <c r="A214" s="40"/>
      <c r="B214" s="41"/>
      <c r="C214" s="206" t="s">
        <v>308</v>
      </c>
      <c r="D214" s="206" t="s">
        <v>123</v>
      </c>
      <c r="E214" s="207" t="s">
        <v>309</v>
      </c>
      <c r="F214" s="208" t="s">
        <v>310</v>
      </c>
      <c r="G214" s="209" t="s">
        <v>139</v>
      </c>
      <c r="H214" s="210">
        <v>68.927999999999997</v>
      </c>
      <c r="I214" s="211"/>
      <c r="J214" s="212">
        <f>ROUND(I214*H214,2)</f>
        <v>0</v>
      </c>
      <c r="K214" s="208" t="s">
        <v>127</v>
      </c>
      <c r="L214" s="46"/>
      <c r="M214" s="213" t="s">
        <v>19</v>
      </c>
      <c r="N214" s="214" t="s">
        <v>43</v>
      </c>
      <c r="O214" s="86"/>
      <c r="P214" s="215">
        <f>O214*H214</f>
        <v>0</v>
      </c>
      <c r="Q214" s="215">
        <v>0</v>
      </c>
      <c r="R214" s="215">
        <f>Q214*H214</f>
        <v>0</v>
      </c>
      <c r="S214" s="215">
        <v>0</v>
      </c>
      <c r="T214" s="21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17" t="s">
        <v>128</v>
      </c>
      <c r="AT214" s="217" t="s">
        <v>123</v>
      </c>
      <c r="AU214" s="217" t="s">
        <v>82</v>
      </c>
      <c r="AY214" s="19" t="s">
        <v>121</v>
      </c>
      <c r="BE214" s="218">
        <f>IF(N214="základní",J214,0)</f>
        <v>0</v>
      </c>
      <c r="BF214" s="218">
        <f>IF(N214="snížená",J214,0)</f>
        <v>0</v>
      </c>
      <c r="BG214" s="218">
        <f>IF(N214="zákl. přenesená",J214,0)</f>
        <v>0</v>
      </c>
      <c r="BH214" s="218">
        <f>IF(N214="sníž. přenesená",J214,0)</f>
        <v>0</v>
      </c>
      <c r="BI214" s="218">
        <f>IF(N214="nulová",J214,0)</f>
        <v>0</v>
      </c>
      <c r="BJ214" s="19" t="s">
        <v>80</v>
      </c>
      <c r="BK214" s="218">
        <f>ROUND(I214*H214,2)</f>
        <v>0</v>
      </c>
      <c r="BL214" s="19" t="s">
        <v>128</v>
      </c>
      <c r="BM214" s="217" t="s">
        <v>311</v>
      </c>
    </row>
    <row r="215" s="2" customFormat="1">
      <c r="A215" s="40"/>
      <c r="B215" s="41"/>
      <c r="C215" s="42"/>
      <c r="D215" s="219" t="s">
        <v>130</v>
      </c>
      <c r="E215" s="42"/>
      <c r="F215" s="220" t="s">
        <v>312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130</v>
      </c>
      <c r="AU215" s="19" t="s">
        <v>82</v>
      </c>
    </row>
    <row r="216" s="2" customFormat="1">
      <c r="A216" s="40"/>
      <c r="B216" s="41"/>
      <c r="C216" s="42"/>
      <c r="D216" s="224" t="s">
        <v>132</v>
      </c>
      <c r="E216" s="42"/>
      <c r="F216" s="225" t="s">
        <v>313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132</v>
      </c>
      <c r="AU216" s="19" t="s">
        <v>82</v>
      </c>
    </row>
    <row r="217" s="14" customFormat="1">
      <c r="A217" s="14"/>
      <c r="B217" s="236"/>
      <c r="C217" s="237"/>
      <c r="D217" s="219" t="s">
        <v>134</v>
      </c>
      <c r="E217" s="238" t="s">
        <v>19</v>
      </c>
      <c r="F217" s="239" t="s">
        <v>314</v>
      </c>
      <c r="G217" s="237"/>
      <c r="H217" s="240">
        <v>68.927999999999997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6" t="s">
        <v>134</v>
      </c>
      <c r="AU217" s="246" t="s">
        <v>82</v>
      </c>
      <c r="AV217" s="14" t="s">
        <v>82</v>
      </c>
      <c r="AW217" s="14" t="s">
        <v>33</v>
      </c>
      <c r="AX217" s="14" t="s">
        <v>80</v>
      </c>
      <c r="AY217" s="246" t="s">
        <v>121</v>
      </c>
    </row>
    <row r="218" s="2" customFormat="1" ht="33" customHeight="1">
      <c r="A218" s="40"/>
      <c r="B218" s="41"/>
      <c r="C218" s="206" t="s">
        <v>315</v>
      </c>
      <c r="D218" s="206" t="s">
        <v>123</v>
      </c>
      <c r="E218" s="207" t="s">
        <v>316</v>
      </c>
      <c r="F218" s="208" t="s">
        <v>317</v>
      </c>
      <c r="G218" s="209" t="s">
        <v>139</v>
      </c>
      <c r="H218" s="210">
        <v>2.8719999999999999</v>
      </c>
      <c r="I218" s="211"/>
      <c r="J218" s="212">
        <f>ROUND(I218*H218,2)</f>
        <v>0</v>
      </c>
      <c r="K218" s="208" t="s">
        <v>127</v>
      </c>
      <c r="L218" s="46"/>
      <c r="M218" s="213" t="s">
        <v>19</v>
      </c>
      <c r="N218" s="214" t="s">
        <v>43</v>
      </c>
      <c r="O218" s="86"/>
      <c r="P218" s="215">
        <f>O218*H218</f>
        <v>0</v>
      </c>
      <c r="Q218" s="215">
        <v>0</v>
      </c>
      <c r="R218" s="215">
        <f>Q218*H218</f>
        <v>0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128</v>
      </c>
      <c r="AT218" s="217" t="s">
        <v>123</v>
      </c>
      <c r="AU218" s="217" t="s">
        <v>82</v>
      </c>
      <c r="AY218" s="19" t="s">
        <v>121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80</v>
      </c>
      <c r="BK218" s="218">
        <f>ROUND(I218*H218,2)</f>
        <v>0</v>
      </c>
      <c r="BL218" s="19" t="s">
        <v>128</v>
      </c>
      <c r="BM218" s="217" t="s">
        <v>318</v>
      </c>
    </row>
    <row r="219" s="2" customFormat="1">
      <c r="A219" s="40"/>
      <c r="B219" s="41"/>
      <c r="C219" s="42"/>
      <c r="D219" s="219" t="s">
        <v>130</v>
      </c>
      <c r="E219" s="42"/>
      <c r="F219" s="220" t="s">
        <v>319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130</v>
      </c>
      <c r="AU219" s="19" t="s">
        <v>82</v>
      </c>
    </row>
    <row r="220" s="2" customFormat="1">
      <c r="A220" s="40"/>
      <c r="B220" s="41"/>
      <c r="C220" s="42"/>
      <c r="D220" s="224" t="s">
        <v>132</v>
      </c>
      <c r="E220" s="42"/>
      <c r="F220" s="225" t="s">
        <v>320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132</v>
      </c>
      <c r="AU220" s="19" t="s">
        <v>82</v>
      </c>
    </row>
    <row r="221" s="12" customFormat="1" ht="22.8" customHeight="1">
      <c r="A221" s="12"/>
      <c r="B221" s="190"/>
      <c r="C221" s="191"/>
      <c r="D221" s="192" t="s">
        <v>71</v>
      </c>
      <c r="E221" s="204" t="s">
        <v>321</v>
      </c>
      <c r="F221" s="204" t="s">
        <v>322</v>
      </c>
      <c r="G221" s="191"/>
      <c r="H221" s="191"/>
      <c r="I221" s="194"/>
      <c r="J221" s="205">
        <f>BK221</f>
        <v>0</v>
      </c>
      <c r="K221" s="191"/>
      <c r="L221" s="196"/>
      <c r="M221" s="197"/>
      <c r="N221" s="198"/>
      <c r="O221" s="198"/>
      <c r="P221" s="199">
        <f>SUM(P222:P224)</f>
        <v>0</v>
      </c>
      <c r="Q221" s="198"/>
      <c r="R221" s="199">
        <f>SUM(R222:R224)</f>
        <v>0</v>
      </c>
      <c r="S221" s="198"/>
      <c r="T221" s="200">
        <f>SUM(T222:T224)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01" t="s">
        <v>80</v>
      </c>
      <c r="AT221" s="202" t="s">
        <v>71</v>
      </c>
      <c r="AU221" s="202" t="s">
        <v>80</v>
      </c>
      <c r="AY221" s="201" t="s">
        <v>121</v>
      </c>
      <c r="BK221" s="203">
        <f>SUM(BK222:BK224)</f>
        <v>0</v>
      </c>
    </row>
    <row r="222" s="2" customFormat="1" ht="33" customHeight="1">
      <c r="A222" s="40"/>
      <c r="B222" s="41"/>
      <c r="C222" s="206" t="s">
        <v>323</v>
      </c>
      <c r="D222" s="206" t="s">
        <v>123</v>
      </c>
      <c r="E222" s="207" t="s">
        <v>324</v>
      </c>
      <c r="F222" s="208" t="s">
        <v>325</v>
      </c>
      <c r="G222" s="209" t="s">
        <v>139</v>
      </c>
      <c r="H222" s="210">
        <v>7.8239999999999998</v>
      </c>
      <c r="I222" s="211"/>
      <c r="J222" s="212">
        <f>ROUND(I222*H222,2)</f>
        <v>0</v>
      </c>
      <c r="K222" s="208" t="s">
        <v>127</v>
      </c>
      <c r="L222" s="46"/>
      <c r="M222" s="213" t="s">
        <v>19</v>
      </c>
      <c r="N222" s="214" t="s">
        <v>43</v>
      </c>
      <c r="O222" s="86"/>
      <c r="P222" s="215">
        <f>O222*H222</f>
        <v>0</v>
      </c>
      <c r="Q222" s="215">
        <v>0</v>
      </c>
      <c r="R222" s="215">
        <f>Q222*H222</f>
        <v>0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128</v>
      </c>
      <c r="AT222" s="217" t="s">
        <v>123</v>
      </c>
      <c r="AU222" s="217" t="s">
        <v>82</v>
      </c>
      <c r="AY222" s="19" t="s">
        <v>121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80</v>
      </c>
      <c r="BK222" s="218">
        <f>ROUND(I222*H222,2)</f>
        <v>0</v>
      </c>
      <c r="BL222" s="19" t="s">
        <v>128</v>
      </c>
      <c r="BM222" s="217" t="s">
        <v>326</v>
      </c>
    </row>
    <row r="223" s="2" customFormat="1">
      <c r="A223" s="40"/>
      <c r="B223" s="41"/>
      <c r="C223" s="42"/>
      <c r="D223" s="219" t="s">
        <v>130</v>
      </c>
      <c r="E223" s="42"/>
      <c r="F223" s="220" t="s">
        <v>327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130</v>
      </c>
      <c r="AU223" s="19" t="s">
        <v>82</v>
      </c>
    </row>
    <row r="224" s="2" customFormat="1">
      <c r="A224" s="40"/>
      <c r="B224" s="41"/>
      <c r="C224" s="42"/>
      <c r="D224" s="224" t="s">
        <v>132</v>
      </c>
      <c r="E224" s="42"/>
      <c r="F224" s="225" t="s">
        <v>328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132</v>
      </c>
      <c r="AU224" s="19" t="s">
        <v>82</v>
      </c>
    </row>
    <row r="225" s="12" customFormat="1" ht="25.92" customHeight="1">
      <c r="A225" s="12"/>
      <c r="B225" s="190"/>
      <c r="C225" s="191"/>
      <c r="D225" s="192" t="s">
        <v>71</v>
      </c>
      <c r="E225" s="193" t="s">
        <v>329</v>
      </c>
      <c r="F225" s="193" t="s">
        <v>330</v>
      </c>
      <c r="G225" s="191"/>
      <c r="H225" s="191"/>
      <c r="I225" s="194"/>
      <c r="J225" s="195">
        <f>BK225</f>
        <v>0</v>
      </c>
      <c r="K225" s="191"/>
      <c r="L225" s="196"/>
      <c r="M225" s="197"/>
      <c r="N225" s="198"/>
      <c r="O225" s="198"/>
      <c r="P225" s="199">
        <f>P226+P245</f>
        <v>0</v>
      </c>
      <c r="Q225" s="198"/>
      <c r="R225" s="199">
        <f>R226+R245</f>
        <v>0.079762699999999992</v>
      </c>
      <c r="S225" s="198"/>
      <c r="T225" s="200">
        <f>T226+T245</f>
        <v>0.0027000000000000001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01" t="s">
        <v>82</v>
      </c>
      <c r="AT225" s="202" t="s">
        <v>71</v>
      </c>
      <c r="AU225" s="202" t="s">
        <v>72</v>
      </c>
      <c r="AY225" s="201" t="s">
        <v>121</v>
      </c>
      <c r="BK225" s="203">
        <f>BK226+BK245</f>
        <v>0</v>
      </c>
    </row>
    <row r="226" s="12" customFormat="1" ht="22.8" customHeight="1">
      <c r="A226" s="12"/>
      <c r="B226" s="190"/>
      <c r="C226" s="191"/>
      <c r="D226" s="192" t="s">
        <v>71</v>
      </c>
      <c r="E226" s="204" t="s">
        <v>331</v>
      </c>
      <c r="F226" s="204" t="s">
        <v>332</v>
      </c>
      <c r="G226" s="191"/>
      <c r="H226" s="191"/>
      <c r="I226" s="194"/>
      <c r="J226" s="205">
        <f>BK226</f>
        <v>0</v>
      </c>
      <c r="K226" s="191"/>
      <c r="L226" s="196"/>
      <c r="M226" s="197"/>
      <c r="N226" s="198"/>
      <c r="O226" s="198"/>
      <c r="P226" s="199">
        <f>SUM(P227:P244)</f>
        <v>0</v>
      </c>
      <c r="Q226" s="198"/>
      <c r="R226" s="199">
        <f>SUM(R227:R244)</f>
        <v>0.0025547</v>
      </c>
      <c r="S226" s="198"/>
      <c r="T226" s="200">
        <f>SUM(T227:T244)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01" t="s">
        <v>82</v>
      </c>
      <c r="AT226" s="202" t="s">
        <v>71</v>
      </c>
      <c r="AU226" s="202" t="s">
        <v>80</v>
      </c>
      <c r="AY226" s="201" t="s">
        <v>121</v>
      </c>
      <c r="BK226" s="203">
        <f>SUM(BK227:BK244)</f>
        <v>0</v>
      </c>
    </row>
    <row r="227" s="2" customFormat="1" ht="21.75" customHeight="1">
      <c r="A227" s="40"/>
      <c r="B227" s="41"/>
      <c r="C227" s="206" t="s">
        <v>333</v>
      </c>
      <c r="D227" s="206" t="s">
        <v>123</v>
      </c>
      <c r="E227" s="207" t="s">
        <v>334</v>
      </c>
      <c r="F227" s="208" t="s">
        <v>335</v>
      </c>
      <c r="G227" s="209" t="s">
        <v>165</v>
      </c>
      <c r="H227" s="210">
        <v>3.5699999999999998</v>
      </c>
      <c r="I227" s="211"/>
      <c r="J227" s="212">
        <f>ROUND(I227*H227,2)</f>
        <v>0</v>
      </c>
      <c r="K227" s="208" t="s">
        <v>127</v>
      </c>
      <c r="L227" s="46"/>
      <c r="M227" s="213" t="s">
        <v>19</v>
      </c>
      <c r="N227" s="214" t="s">
        <v>43</v>
      </c>
      <c r="O227" s="86"/>
      <c r="P227" s="215">
        <f>O227*H227</f>
        <v>0</v>
      </c>
      <c r="Q227" s="215">
        <v>0</v>
      </c>
      <c r="R227" s="215">
        <f>Q227*H227</f>
        <v>0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240</v>
      </c>
      <c r="AT227" s="217" t="s">
        <v>123</v>
      </c>
      <c r="AU227" s="217" t="s">
        <v>82</v>
      </c>
      <c r="AY227" s="19" t="s">
        <v>121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80</v>
      </c>
      <c r="BK227" s="218">
        <f>ROUND(I227*H227,2)</f>
        <v>0</v>
      </c>
      <c r="BL227" s="19" t="s">
        <v>240</v>
      </c>
      <c r="BM227" s="217" t="s">
        <v>336</v>
      </c>
    </row>
    <row r="228" s="2" customFormat="1">
      <c r="A228" s="40"/>
      <c r="B228" s="41"/>
      <c r="C228" s="42"/>
      <c r="D228" s="219" t="s">
        <v>130</v>
      </c>
      <c r="E228" s="42"/>
      <c r="F228" s="220" t="s">
        <v>337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130</v>
      </c>
      <c r="AU228" s="19" t="s">
        <v>82</v>
      </c>
    </row>
    <row r="229" s="2" customFormat="1">
      <c r="A229" s="40"/>
      <c r="B229" s="41"/>
      <c r="C229" s="42"/>
      <c r="D229" s="224" t="s">
        <v>132</v>
      </c>
      <c r="E229" s="42"/>
      <c r="F229" s="225" t="s">
        <v>338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132</v>
      </c>
      <c r="AU229" s="19" t="s">
        <v>82</v>
      </c>
    </row>
    <row r="230" s="13" customFormat="1">
      <c r="A230" s="13"/>
      <c r="B230" s="226"/>
      <c r="C230" s="227"/>
      <c r="D230" s="219" t="s">
        <v>134</v>
      </c>
      <c r="E230" s="228" t="s">
        <v>19</v>
      </c>
      <c r="F230" s="229" t="s">
        <v>135</v>
      </c>
      <c r="G230" s="227"/>
      <c r="H230" s="228" t="s">
        <v>19</v>
      </c>
      <c r="I230" s="230"/>
      <c r="J230" s="227"/>
      <c r="K230" s="227"/>
      <c r="L230" s="231"/>
      <c r="M230" s="232"/>
      <c r="N230" s="233"/>
      <c r="O230" s="233"/>
      <c r="P230" s="233"/>
      <c r="Q230" s="233"/>
      <c r="R230" s="233"/>
      <c r="S230" s="233"/>
      <c r="T230" s="23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5" t="s">
        <v>134</v>
      </c>
      <c r="AU230" s="235" t="s">
        <v>82</v>
      </c>
      <c r="AV230" s="13" t="s">
        <v>80</v>
      </c>
      <c r="AW230" s="13" t="s">
        <v>33</v>
      </c>
      <c r="AX230" s="13" t="s">
        <v>72</v>
      </c>
      <c r="AY230" s="235" t="s">
        <v>121</v>
      </c>
    </row>
    <row r="231" s="14" customFormat="1">
      <c r="A231" s="14"/>
      <c r="B231" s="236"/>
      <c r="C231" s="237"/>
      <c r="D231" s="219" t="s">
        <v>134</v>
      </c>
      <c r="E231" s="238" t="s">
        <v>19</v>
      </c>
      <c r="F231" s="239" t="s">
        <v>207</v>
      </c>
      <c r="G231" s="237"/>
      <c r="H231" s="240">
        <v>3.5699999999999998</v>
      </c>
      <c r="I231" s="241"/>
      <c r="J231" s="237"/>
      <c r="K231" s="237"/>
      <c r="L231" s="242"/>
      <c r="M231" s="243"/>
      <c r="N231" s="244"/>
      <c r="O231" s="244"/>
      <c r="P231" s="244"/>
      <c r="Q231" s="244"/>
      <c r="R231" s="244"/>
      <c r="S231" s="244"/>
      <c r="T231" s="24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6" t="s">
        <v>134</v>
      </c>
      <c r="AU231" s="246" t="s">
        <v>82</v>
      </c>
      <c r="AV231" s="14" t="s">
        <v>82</v>
      </c>
      <c r="AW231" s="14" t="s">
        <v>33</v>
      </c>
      <c r="AX231" s="14" t="s">
        <v>80</v>
      </c>
      <c r="AY231" s="246" t="s">
        <v>121</v>
      </c>
    </row>
    <row r="232" s="2" customFormat="1" ht="24.15" customHeight="1">
      <c r="A232" s="40"/>
      <c r="B232" s="41"/>
      <c r="C232" s="206" t="s">
        <v>339</v>
      </c>
      <c r="D232" s="206" t="s">
        <v>123</v>
      </c>
      <c r="E232" s="207" t="s">
        <v>340</v>
      </c>
      <c r="F232" s="208" t="s">
        <v>341</v>
      </c>
      <c r="G232" s="209" t="s">
        <v>165</v>
      </c>
      <c r="H232" s="210">
        <v>3.5699999999999998</v>
      </c>
      <c r="I232" s="211"/>
      <c r="J232" s="212">
        <f>ROUND(I232*H232,2)</f>
        <v>0</v>
      </c>
      <c r="K232" s="208" t="s">
        <v>127</v>
      </c>
      <c r="L232" s="46"/>
      <c r="M232" s="213" t="s">
        <v>19</v>
      </c>
      <c r="N232" s="214" t="s">
        <v>43</v>
      </c>
      <c r="O232" s="86"/>
      <c r="P232" s="215">
        <f>O232*H232</f>
        <v>0</v>
      </c>
      <c r="Q232" s="215">
        <v>0</v>
      </c>
      <c r="R232" s="215">
        <f>Q232*H232</f>
        <v>0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240</v>
      </c>
      <c r="AT232" s="217" t="s">
        <v>123</v>
      </c>
      <c r="AU232" s="217" t="s">
        <v>82</v>
      </c>
      <c r="AY232" s="19" t="s">
        <v>121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80</v>
      </c>
      <c r="BK232" s="218">
        <f>ROUND(I232*H232,2)</f>
        <v>0</v>
      </c>
      <c r="BL232" s="19" t="s">
        <v>240</v>
      </c>
      <c r="BM232" s="217" t="s">
        <v>342</v>
      </c>
    </row>
    <row r="233" s="2" customFormat="1">
      <c r="A233" s="40"/>
      <c r="B233" s="41"/>
      <c r="C233" s="42"/>
      <c r="D233" s="219" t="s">
        <v>130</v>
      </c>
      <c r="E233" s="42"/>
      <c r="F233" s="220" t="s">
        <v>343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130</v>
      </c>
      <c r="AU233" s="19" t="s">
        <v>82</v>
      </c>
    </row>
    <row r="234" s="2" customFormat="1">
      <c r="A234" s="40"/>
      <c r="B234" s="41"/>
      <c r="C234" s="42"/>
      <c r="D234" s="224" t="s">
        <v>132</v>
      </c>
      <c r="E234" s="42"/>
      <c r="F234" s="225" t="s">
        <v>344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132</v>
      </c>
      <c r="AU234" s="19" t="s">
        <v>82</v>
      </c>
    </row>
    <row r="235" s="2" customFormat="1" ht="24.15" customHeight="1">
      <c r="A235" s="40"/>
      <c r="B235" s="41"/>
      <c r="C235" s="206" t="s">
        <v>345</v>
      </c>
      <c r="D235" s="206" t="s">
        <v>123</v>
      </c>
      <c r="E235" s="207" t="s">
        <v>346</v>
      </c>
      <c r="F235" s="208" t="s">
        <v>347</v>
      </c>
      <c r="G235" s="209" t="s">
        <v>165</v>
      </c>
      <c r="H235" s="210">
        <v>4.3300000000000001</v>
      </c>
      <c r="I235" s="211"/>
      <c r="J235" s="212">
        <f>ROUND(I235*H235,2)</f>
        <v>0</v>
      </c>
      <c r="K235" s="208" t="s">
        <v>127</v>
      </c>
      <c r="L235" s="46"/>
      <c r="M235" s="213" t="s">
        <v>19</v>
      </c>
      <c r="N235" s="214" t="s">
        <v>43</v>
      </c>
      <c r="O235" s="86"/>
      <c r="P235" s="215">
        <f>O235*H235</f>
        <v>0</v>
      </c>
      <c r="Q235" s="215">
        <v>0.00021000000000000001</v>
      </c>
      <c r="R235" s="215">
        <f>Q235*H235</f>
        <v>0.00090930000000000004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240</v>
      </c>
      <c r="AT235" s="217" t="s">
        <v>123</v>
      </c>
      <c r="AU235" s="217" t="s">
        <v>82</v>
      </c>
      <c r="AY235" s="19" t="s">
        <v>121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80</v>
      </c>
      <c r="BK235" s="218">
        <f>ROUND(I235*H235,2)</f>
        <v>0</v>
      </c>
      <c r="BL235" s="19" t="s">
        <v>240</v>
      </c>
      <c r="BM235" s="217" t="s">
        <v>348</v>
      </c>
    </row>
    <row r="236" s="2" customFormat="1">
      <c r="A236" s="40"/>
      <c r="B236" s="41"/>
      <c r="C236" s="42"/>
      <c r="D236" s="219" t="s">
        <v>130</v>
      </c>
      <c r="E236" s="42"/>
      <c r="F236" s="220" t="s">
        <v>349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130</v>
      </c>
      <c r="AU236" s="19" t="s">
        <v>82</v>
      </c>
    </row>
    <row r="237" s="2" customFormat="1">
      <c r="A237" s="40"/>
      <c r="B237" s="41"/>
      <c r="C237" s="42"/>
      <c r="D237" s="224" t="s">
        <v>132</v>
      </c>
      <c r="E237" s="42"/>
      <c r="F237" s="225" t="s">
        <v>350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132</v>
      </c>
      <c r="AU237" s="19" t="s">
        <v>82</v>
      </c>
    </row>
    <row r="238" s="13" customFormat="1">
      <c r="A238" s="13"/>
      <c r="B238" s="226"/>
      <c r="C238" s="227"/>
      <c r="D238" s="219" t="s">
        <v>134</v>
      </c>
      <c r="E238" s="228" t="s">
        <v>19</v>
      </c>
      <c r="F238" s="229" t="s">
        <v>351</v>
      </c>
      <c r="G238" s="227"/>
      <c r="H238" s="228" t="s">
        <v>19</v>
      </c>
      <c r="I238" s="230"/>
      <c r="J238" s="227"/>
      <c r="K238" s="227"/>
      <c r="L238" s="231"/>
      <c r="M238" s="232"/>
      <c r="N238" s="233"/>
      <c r="O238" s="233"/>
      <c r="P238" s="233"/>
      <c r="Q238" s="233"/>
      <c r="R238" s="233"/>
      <c r="S238" s="233"/>
      <c r="T238" s="23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5" t="s">
        <v>134</v>
      </c>
      <c r="AU238" s="235" t="s">
        <v>82</v>
      </c>
      <c r="AV238" s="13" t="s">
        <v>80</v>
      </c>
      <c r="AW238" s="13" t="s">
        <v>33</v>
      </c>
      <c r="AX238" s="13" t="s">
        <v>72</v>
      </c>
      <c r="AY238" s="235" t="s">
        <v>121</v>
      </c>
    </row>
    <row r="239" s="14" customFormat="1">
      <c r="A239" s="14"/>
      <c r="B239" s="236"/>
      <c r="C239" s="237"/>
      <c r="D239" s="219" t="s">
        <v>134</v>
      </c>
      <c r="E239" s="238" t="s">
        <v>19</v>
      </c>
      <c r="F239" s="239" t="s">
        <v>207</v>
      </c>
      <c r="G239" s="237"/>
      <c r="H239" s="240">
        <v>3.5699999999999998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6" t="s">
        <v>134</v>
      </c>
      <c r="AU239" s="246" t="s">
        <v>82</v>
      </c>
      <c r="AV239" s="14" t="s">
        <v>82</v>
      </c>
      <c r="AW239" s="14" t="s">
        <v>33</v>
      </c>
      <c r="AX239" s="14" t="s">
        <v>72</v>
      </c>
      <c r="AY239" s="246" t="s">
        <v>121</v>
      </c>
    </row>
    <row r="240" s="14" customFormat="1">
      <c r="A240" s="14"/>
      <c r="B240" s="236"/>
      <c r="C240" s="237"/>
      <c r="D240" s="219" t="s">
        <v>134</v>
      </c>
      <c r="E240" s="238" t="s">
        <v>19</v>
      </c>
      <c r="F240" s="239" t="s">
        <v>352</v>
      </c>
      <c r="G240" s="237"/>
      <c r="H240" s="240">
        <v>0.76000000000000001</v>
      </c>
      <c r="I240" s="241"/>
      <c r="J240" s="237"/>
      <c r="K240" s="237"/>
      <c r="L240" s="242"/>
      <c r="M240" s="243"/>
      <c r="N240" s="244"/>
      <c r="O240" s="244"/>
      <c r="P240" s="244"/>
      <c r="Q240" s="244"/>
      <c r="R240" s="244"/>
      <c r="S240" s="244"/>
      <c r="T240" s="245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6" t="s">
        <v>134</v>
      </c>
      <c r="AU240" s="246" t="s">
        <v>82</v>
      </c>
      <c r="AV240" s="14" t="s">
        <v>82</v>
      </c>
      <c r="AW240" s="14" t="s">
        <v>33</v>
      </c>
      <c r="AX240" s="14" t="s">
        <v>72</v>
      </c>
      <c r="AY240" s="246" t="s">
        <v>121</v>
      </c>
    </row>
    <row r="241" s="15" customFormat="1">
      <c r="A241" s="15"/>
      <c r="B241" s="247"/>
      <c r="C241" s="248"/>
      <c r="D241" s="219" t="s">
        <v>134</v>
      </c>
      <c r="E241" s="249" t="s">
        <v>19</v>
      </c>
      <c r="F241" s="250" t="s">
        <v>145</v>
      </c>
      <c r="G241" s="248"/>
      <c r="H241" s="251">
        <v>4.3300000000000001</v>
      </c>
      <c r="I241" s="252"/>
      <c r="J241" s="248"/>
      <c r="K241" s="248"/>
      <c r="L241" s="253"/>
      <c r="M241" s="254"/>
      <c r="N241" s="255"/>
      <c r="O241" s="255"/>
      <c r="P241" s="255"/>
      <c r="Q241" s="255"/>
      <c r="R241" s="255"/>
      <c r="S241" s="255"/>
      <c r="T241" s="256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57" t="s">
        <v>134</v>
      </c>
      <c r="AU241" s="257" t="s">
        <v>82</v>
      </c>
      <c r="AV241" s="15" t="s">
        <v>128</v>
      </c>
      <c r="AW241" s="15" t="s">
        <v>33</v>
      </c>
      <c r="AX241" s="15" t="s">
        <v>80</v>
      </c>
      <c r="AY241" s="257" t="s">
        <v>121</v>
      </c>
    </row>
    <row r="242" s="2" customFormat="1" ht="21.75" customHeight="1">
      <c r="A242" s="40"/>
      <c r="B242" s="41"/>
      <c r="C242" s="206" t="s">
        <v>353</v>
      </c>
      <c r="D242" s="206" t="s">
        <v>123</v>
      </c>
      <c r="E242" s="207" t="s">
        <v>354</v>
      </c>
      <c r="F242" s="208" t="s">
        <v>355</v>
      </c>
      <c r="G242" s="209" t="s">
        <v>165</v>
      </c>
      <c r="H242" s="210">
        <v>4.3300000000000001</v>
      </c>
      <c r="I242" s="211"/>
      <c r="J242" s="212">
        <f>ROUND(I242*H242,2)</f>
        <v>0</v>
      </c>
      <c r="K242" s="208" t="s">
        <v>127</v>
      </c>
      <c r="L242" s="46"/>
      <c r="M242" s="213" t="s">
        <v>19</v>
      </c>
      <c r="N242" s="214" t="s">
        <v>43</v>
      </c>
      <c r="O242" s="86"/>
      <c r="P242" s="215">
        <f>O242*H242</f>
        <v>0</v>
      </c>
      <c r="Q242" s="215">
        <v>0.00038000000000000002</v>
      </c>
      <c r="R242" s="215">
        <f>Q242*H242</f>
        <v>0.0016454000000000002</v>
      </c>
      <c r="S242" s="215">
        <v>0</v>
      </c>
      <c r="T242" s="216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7" t="s">
        <v>240</v>
      </c>
      <c r="AT242" s="217" t="s">
        <v>123</v>
      </c>
      <c r="AU242" s="217" t="s">
        <v>82</v>
      </c>
      <c r="AY242" s="19" t="s">
        <v>121</v>
      </c>
      <c r="BE242" s="218">
        <f>IF(N242="základní",J242,0)</f>
        <v>0</v>
      </c>
      <c r="BF242" s="218">
        <f>IF(N242="snížená",J242,0)</f>
        <v>0</v>
      </c>
      <c r="BG242" s="218">
        <f>IF(N242="zákl. přenesená",J242,0)</f>
        <v>0</v>
      </c>
      <c r="BH242" s="218">
        <f>IF(N242="sníž. přenesená",J242,0)</f>
        <v>0</v>
      </c>
      <c r="BI242" s="218">
        <f>IF(N242="nulová",J242,0)</f>
        <v>0</v>
      </c>
      <c r="BJ242" s="19" t="s">
        <v>80</v>
      </c>
      <c r="BK242" s="218">
        <f>ROUND(I242*H242,2)</f>
        <v>0</v>
      </c>
      <c r="BL242" s="19" t="s">
        <v>240</v>
      </c>
      <c r="BM242" s="217" t="s">
        <v>356</v>
      </c>
    </row>
    <row r="243" s="2" customFormat="1">
      <c r="A243" s="40"/>
      <c r="B243" s="41"/>
      <c r="C243" s="42"/>
      <c r="D243" s="219" t="s">
        <v>130</v>
      </c>
      <c r="E243" s="42"/>
      <c r="F243" s="220" t="s">
        <v>357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130</v>
      </c>
      <c r="AU243" s="19" t="s">
        <v>82</v>
      </c>
    </row>
    <row r="244" s="2" customFormat="1">
      <c r="A244" s="40"/>
      <c r="B244" s="41"/>
      <c r="C244" s="42"/>
      <c r="D244" s="224" t="s">
        <v>132</v>
      </c>
      <c r="E244" s="42"/>
      <c r="F244" s="225" t="s">
        <v>358</v>
      </c>
      <c r="G244" s="42"/>
      <c r="H244" s="42"/>
      <c r="I244" s="221"/>
      <c r="J244" s="42"/>
      <c r="K244" s="42"/>
      <c r="L244" s="46"/>
      <c r="M244" s="222"/>
      <c r="N244" s="223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132</v>
      </c>
      <c r="AU244" s="19" t="s">
        <v>82</v>
      </c>
    </row>
    <row r="245" s="12" customFormat="1" ht="22.8" customHeight="1">
      <c r="A245" s="12"/>
      <c r="B245" s="190"/>
      <c r="C245" s="191"/>
      <c r="D245" s="192" t="s">
        <v>71</v>
      </c>
      <c r="E245" s="204" t="s">
        <v>359</v>
      </c>
      <c r="F245" s="204" t="s">
        <v>360</v>
      </c>
      <c r="G245" s="191"/>
      <c r="H245" s="191"/>
      <c r="I245" s="194"/>
      <c r="J245" s="205">
        <f>BK245</f>
        <v>0</v>
      </c>
      <c r="K245" s="191"/>
      <c r="L245" s="196"/>
      <c r="M245" s="197"/>
      <c r="N245" s="198"/>
      <c r="O245" s="198"/>
      <c r="P245" s="199">
        <f>SUM(P246:P284)</f>
        <v>0</v>
      </c>
      <c r="Q245" s="198"/>
      <c r="R245" s="199">
        <f>SUM(R246:R284)</f>
        <v>0.077207999999999999</v>
      </c>
      <c r="S245" s="198"/>
      <c r="T245" s="200">
        <f>SUM(T246:T284)</f>
        <v>0.0027000000000000001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01" t="s">
        <v>82</v>
      </c>
      <c r="AT245" s="202" t="s">
        <v>71</v>
      </c>
      <c r="AU245" s="202" t="s">
        <v>80</v>
      </c>
      <c r="AY245" s="201" t="s">
        <v>121</v>
      </c>
      <c r="BK245" s="203">
        <f>SUM(BK246:BK284)</f>
        <v>0</v>
      </c>
    </row>
    <row r="246" s="2" customFormat="1" ht="24.15" customHeight="1">
      <c r="A246" s="40"/>
      <c r="B246" s="41"/>
      <c r="C246" s="206" t="s">
        <v>361</v>
      </c>
      <c r="D246" s="206" t="s">
        <v>123</v>
      </c>
      <c r="E246" s="207" t="s">
        <v>362</v>
      </c>
      <c r="F246" s="208" t="s">
        <v>363</v>
      </c>
      <c r="G246" s="209" t="s">
        <v>165</v>
      </c>
      <c r="H246" s="210">
        <v>8</v>
      </c>
      <c r="I246" s="211"/>
      <c r="J246" s="212">
        <f>ROUND(I246*H246,2)</f>
        <v>0</v>
      </c>
      <c r="K246" s="208" t="s">
        <v>127</v>
      </c>
      <c r="L246" s="46"/>
      <c r="M246" s="213" t="s">
        <v>19</v>
      </c>
      <c r="N246" s="214" t="s">
        <v>43</v>
      </c>
      <c r="O246" s="86"/>
      <c r="P246" s="215">
        <f>O246*H246</f>
        <v>0</v>
      </c>
      <c r="Q246" s="215">
        <v>0</v>
      </c>
      <c r="R246" s="215">
        <f>Q246*H246</f>
        <v>0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240</v>
      </c>
      <c r="AT246" s="217" t="s">
        <v>123</v>
      </c>
      <c r="AU246" s="217" t="s">
        <v>82</v>
      </c>
      <c r="AY246" s="19" t="s">
        <v>121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80</v>
      </c>
      <c r="BK246" s="218">
        <f>ROUND(I246*H246,2)</f>
        <v>0</v>
      </c>
      <c r="BL246" s="19" t="s">
        <v>240</v>
      </c>
      <c r="BM246" s="217" t="s">
        <v>364</v>
      </c>
    </row>
    <row r="247" s="2" customFormat="1">
      <c r="A247" s="40"/>
      <c r="B247" s="41"/>
      <c r="C247" s="42"/>
      <c r="D247" s="219" t="s">
        <v>130</v>
      </c>
      <c r="E247" s="42"/>
      <c r="F247" s="220" t="s">
        <v>365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130</v>
      </c>
      <c r="AU247" s="19" t="s">
        <v>82</v>
      </c>
    </row>
    <row r="248" s="2" customFormat="1">
      <c r="A248" s="40"/>
      <c r="B248" s="41"/>
      <c r="C248" s="42"/>
      <c r="D248" s="224" t="s">
        <v>132</v>
      </c>
      <c r="E248" s="42"/>
      <c r="F248" s="225" t="s">
        <v>366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132</v>
      </c>
      <c r="AU248" s="19" t="s">
        <v>82</v>
      </c>
    </row>
    <row r="249" s="13" customFormat="1">
      <c r="A249" s="13"/>
      <c r="B249" s="226"/>
      <c r="C249" s="227"/>
      <c r="D249" s="219" t="s">
        <v>134</v>
      </c>
      <c r="E249" s="228" t="s">
        <v>19</v>
      </c>
      <c r="F249" s="229" t="s">
        <v>367</v>
      </c>
      <c r="G249" s="227"/>
      <c r="H249" s="228" t="s">
        <v>19</v>
      </c>
      <c r="I249" s="230"/>
      <c r="J249" s="227"/>
      <c r="K249" s="227"/>
      <c r="L249" s="231"/>
      <c r="M249" s="232"/>
      <c r="N249" s="233"/>
      <c r="O249" s="233"/>
      <c r="P249" s="233"/>
      <c r="Q249" s="233"/>
      <c r="R249" s="233"/>
      <c r="S249" s="233"/>
      <c r="T249" s="23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5" t="s">
        <v>134</v>
      </c>
      <c r="AU249" s="235" t="s">
        <v>82</v>
      </c>
      <c r="AV249" s="13" t="s">
        <v>80</v>
      </c>
      <c r="AW249" s="13" t="s">
        <v>33</v>
      </c>
      <c r="AX249" s="13" t="s">
        <v>72</v>
      </c>
      <c r="AY249" s="235" t="s">
        <v>121</v>
      </c>
    </row>
    <row r="250" s="14" customFormat="1">
      <c r="A250" s="14"/>
      <c r="B250" s="236"/>
      <c r="C250" s="237"/>
      <c r="D250" s="219" t="s">
        <v>134</v>
      </c>
      <c r="E250" s="238" t="s">
        <v>19</v>
      </c>
      <c r="F250" s="239" t="s">
        <v>368</v>
      </c>
      <c r="G250" s="237"/>
      <c r="H250" s="240">
        <v>8</v>
      </c>
      <c r="I250" s="241"/>
      <c r="J250" s="237"/>
      <c r="K250" s="237"/>
      <c r="L250" s="242"/>
      <c r="M250" s="243"/>
      <c r="N250" s="244"/>
      <c r="O250" s="244"/>
      <c r="P250" s="244"/>
      <c r="Q250" s="244"/>
      <c r="R250" s="244"/>
      <c r="S250" s="244"/>
      <c r="T250" s="245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6" t="s">
        <v>134</v>
      </c>
      <c r="AU250" s="246" t="s">
        <v>82</v>
      </c>
      <c r="AV250" s="14" t="s">
        <v>82</v>
      </c>
      <c r="AW250" s="14" t="s">
        <v>33</v>
      </c>
      <c r="AX250" s="14" t="s">
        <v>72</v>
      </c>
      <c r="AY250" s="246" t="s">
        <v>121</v>
      </c>
    </row>
    <row r="251" s="15" customFormat="1">
      <c r="A251" s="15"/>
      <c r="B251" s="247"/>
      <c r="C251" s="248"/>
      <c r="D251" s="219" t="s">
        <v>134</v>
      </c>
      <c r="E251" s="249" t="s">
        <v>19</v>
      </c>
      <c r="F251" s="250" t="s">
        <v>145</v>
      </c>
      <c r="G251" s="248"/>
      <c r="H251" s="251">
        <v>8</v>
      </c>
      <c r="I251" s="252"/>
      <c r="J251" s="248"/>
      <c r="K251" s="248"/>
      <c r="L251" s="253"/>
      <c r="M251" s="254"/>
      <c r="N251" s="255"/>
      <c r="O251" s="255"/>
      <c r="P251" s="255"/>
      <c r="Q251" s="255"/>
      <c r="R251" s="255"/>
      <c r="S251" s="255"/>
      <c r="T251" s="256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57" t="s">
        <v>134</v>
      </c>
      <c r="AU251" s="257" t="s">
        <v>82</v>
      </c>
      <c r="AV251" s="15" t="s">
        <v>128</v>
      </c>
      <c r="AW251" s="15" t="s">
        <v>33</v>
      </c>
      <c r="AX251" s="15" t="s">
        <v>80</v>
      </c>
      <c r="AY251" s="257" t="s">
        <v>121</v>
      </c>
    </row>
    <row r="252" s="2" customFormat="1" ht="24.15" customHeight="1">
      <c r="A252" s="40"/>
      <c r="B252" s="41"/>
      <c r="C252" s="206" t="s">
        <v>369</v>
      </c>
      <c r="D252" s="206" t="s">
        <v>123</v>
      </c>
      <c r="E252" s="207" t="s">
        <v>370</v>
      </c>
      <c r="F252" s="208" t="s">
        <v>371</v>
      </c>
      <c r="G252" s="209" t="s">
        <v>165</v>
      </c>
      <c r="H252" s="210">
        <v>8</v>
      </c>
      <c r="I252" s="211"/>
      <c r="J252" s="212">
        <f>ROUND(I252*H252,2)</f>
        <v>0</v>
      </c>
      <c r="K252" s="208" t="s">
        <v>127</v>
      </c>
      <c r="L252" s="46"/>
      <c r="M252" s="213" t="s">
        <v>19</v>
      </c>
      <c r="N252" s="214" t="s">
        <v>43</v>
      </c>
      <c r="O252" s="86"/>
      <c r="P252" s="215">
        <f>O252*H252</f>
        <v>0</v>
      </c>
      <c r="Q252" s="215">
        <v>0</v>
      </c>
      <c r="R252" s="215">
        <f>Q252*H252</f>
        <v>0</v>
      </c>
      <c r="S252" s="215">
        <v>0.00014999999999999999</v>
      </c>
      <c r="T252" s="216">
        <f>S252*H252</f>
        <v>0.0011999999999999999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240</v>
      </c>
      <c r="AT252" s="217" t="s">
        <v>123</v>
      </c>
      <c r="AU252" s="217" t="s">
        <v>82</v>
      </c>
      <c r="AY252" s="19" t="s">
        <v>121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80</v>
      </c>
      <c r="BK252" s="218">
        <f>ROUND(I252*H252,2)</f>
        <v>0</v>
      </c>
      <c r="BL252" s="19" t="s">
        <v>240</v>
      </c>
      <c r="BM252" s="217" t="s">
        <v>372</v>
      </c>
    </row>
    <row r="253" s="2" customFormat="1">
      <c r="A253" s="40"/>
      <c r="B253" s="41"/>
      <c r="C253" s="42"/>
      <c r="D253" s="219" t="s">
        <v>130</v>
      </c>
      <c r="E253" s="42"/>
      <c r="F253" s="220" t="s">
        <v>373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130</v>
      </c>
      <c r="AU253" s="19" t="s">
        <v>82</v>
      </c>
    </row>
    <row r="254" s="2" customFormat="1">
      <c r="A254" s="40"/>
      <c r="B254" s="41"/>
      <c r="C254" s="42"/>
      <c r="D254" s="224" t="s">
        <v>132</v>
      </c>
      <c r="E254" s="42"/>
      <c r="F254" s="225" t="s">
        <v>374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132</v>
      </c>
      <c r="AU254" s="19" t="s">
        <v>82</v>
      </c>
    </row>
    <row r="255" s="13" customFormat="1">
      <c r="A255" s="13"/>
      <c r="B255" s="226"/>
      <c r="C255" s="227"/>
      <c r="D255" s="219" t="s">
        <v>134</v>
      </c>
      <c r="E255" s="228" t="s">
        <v>19</v>
      </c>
      <c r="F255" s="229" t="s">
        <v>367</v>
      </c>
      <c r="G255" s="227"/>
      <c r="H255" s="228" t="s">
        <v>19</v>
      </c>
      <c r="I255" s="230"/>
      <c r="J255" s="227"/>
      <c r="K255" s="227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134</v>
      </c>
      <c r="AU255" s="235" t="s">
        <v>82</v>
      </c>
      <c r="AV255" s="13" t="s">
        <v>80</v>
      </c>
      <c r="AW255" s="13" t="s">
        <v>33</v>
      </c>
      <c r="AX255" s="13" t="s">
        <v>72</v>
      </c>
      <c r="AY255" s="235" t="s">
        <v>121</v>
      </c>
    </row>
    <row r="256" s="14" customFormat="1">
      <c r="A256" s="14"/>
      <c r="B256" s="236"/>
      <c r="C256" s="237"/>
      <c r="D256" s="219" t="s">
        <v>134</v>
      </c>
      <c r="E256" s="238" t="s">
        <v>19</v>
      </c>
      <c r="F256" s="239" t="s">
        <v>368</v>
      </c>
      <c r="G256" s="237"/>
      <c r="H256" s="240">
        <v>8</v>
      </c>
      <c r="I256" s="241"/>
      <c r="J256" s="237"/>
      <c r="K256" s="237"/>
      <c r="L256" s="242"/>
      <c r="M256" s="243"/>
      <c r="N256" s="244"/>
      <c r="O256" s="244"/>
      <c r="P256" s="244"/>
      <c r="Q256" s="244"/>
      <c r="R256" s="244"/>
      <c r="S256" s="244"/>
      <c r="T256" s="245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6" t="s">
        <v>134</v>
      </c>
      <c r="AU256" s="246" t="s">
        <v>82</v>
      </c>
      <c r="AV256" s="14" t="s">
        <v>82</v>
      </c>
      <c r="AW256" s="14" t="s">
        <v>33</v>
      </c>
      <c r="AX256" s="14" t="s">
        <v>72</v>
      </c>
      <c r="AY256" s="246" t="s">
        <v>121</v>
      </c>
    </row>
    <row r="257" s="15" customFormat="1">
      <c r="A257" s="15"/>
      <c r="B257" s="247"/>
      <c r="C257" s="248"/>
      <c r="D257" s="219" t="s">
        <v>134</v>
      </c>
      <c r="E257" s="249" t="s">
        <v>19</v>
      </c>
      <c r="F257" s="250" t="s">
        <v>145</v>
      </c>
      <c r="G257" s="248"/>
      <c r="H257" s="251">
        <v>8</v>
      </c>
      <c r="I257" s="252"/>
      <c r="J257" s="248"/>
      <c r="K257" s="248"/>
      <c r="L257" s="253"/>
      <c r="M257" s="254"/>
      <c r="N257" s="255"/>
      <c r="O257" s="255"/>
      <c r="P257" s="255"/>
      <c r="Q257" s="255"/>
      <c r="R257" s="255"/>
      <c r="S257" s="255"/>
      <c r="T257" s="256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57" t="s">
        <v>134</v>
      </c>
      <c r="AU257" s="257" t="s">
        <v>82</v>
      </c>
      <c r="AV257" s="15" t="s">
        <v>128</v>
      </c>
      <c r="AW257" s="15" t="s">
        <v>33</v>
      </c>
      <c r="AX257" s="15" t="s">
        <v>80</v>
      </c>
      <c r="AY257" s="257" t="s">
        <v>121</v>
      </c>
    </row>
    <row r="258" s="2" customFormat="1" ht="24.15" customHeight="1">
      <c r="A258" s="40"/>
      <c r="B258" s="41"/>
      <c r="C258" s="206" t="s">
        <v>375</v>
      </c>
      <c r="D258" s="206" t="s">
        <v>123</v>
      </c>
      <c r="E258" s="207" t="s">
        <v>376</v>
      </c>
      <c r="F258" s="208" t="s">
        <v>377</v>
      </c>
      <c r="G258" s="209" t="s">
        <v>165</v>
      </c>
      <c r="H258" s="210">
        <v>152.84999999999999</v>
      </c>
      <c r="I258" s="211"/>
      <c r="J258" s="212">
        <f>ROUND(I258*H258,2)</f>
        <v>0</v>
      </c>
      <c r="K258" s="208" t="s">
        <v>127</v>
      </c>
      <c r="L258" s="46"/>
      <c r="M258" s="213" t="s">
        <v>19</v>
      </c>
      <c r="N258" s="214" t="s">
        <v>43</v>
      </c>
      <c r="O258" s="86"/>
      <c r="P258" s="215">
        <f>O258*H258</f>
        <v>0</v>
      </c>
      <c r="Q258" s="215">
        <v>0</v>
      </c>
      <c r="R258" s="215">
        <f>Q258*H258</f>
        <v>0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240</v>
      </c>
      <c r="AT258" s="217" t="s">
        <v>123</v>
      </c>
      <c r="AU258" s="217" t="s">
        <v>82</v>
      </c>
      <c r="AY258" s="19" t="s">
        <v>121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80</v>
      </c>
      <c r="BK258" s="218">
        <f>ROUND(I258*H258,2)</f>
        <v>0</v>
      </c>
      <c r="BL258" s="19" t="s">
        <v>240</v>
      </c>
      <c r="BM258" s="217" t="s">
        <v>378</v>
      </c>
    </row>
    <row r="259" s="2" customFormat="1">
      <c r="A259" s="40"/>
      <c r="B259" s="41"/>
      <c r="C259" s="42"/>
      <c r="D259" s="219" t="s">
        <v>130</v>
      </c>
      <c r="E259" s="42"/>
      <c r="F259" s="220" t="s">
        <v>379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130</v>
      </c>
      <c r="AU259" s="19" t="s">
        <v>82</v>
      </c>
    </row>
    <row r="260" s="2" customFormat="1">
      <c r="A260" s="40"/>
      <c r="B260" s="41"/>
      <c r="C260" s="42"/>
      <c r="D260" s="224" t="s">
        <v>132</v>
      </c>
      <c r="E260" s="42"/>
      <c r="F260" s="225" t="s">
        <v>380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132</v>
      </c>
      <c r="AU260" s="19" t="s">
        <v>82</v>
      </c>
    </row>
    <row r="261" s="13" customFormat="1">
      <c r="A261" s="13"/>
      <c r="B261" s="226"/>
      <c r="C261" s="227"/>
      <c r="D261" s="219" t="s">
        <v>134</v>
      </c>
      <c r="E261" s="228" t="s">
        <v>19</v>
      </c>
      <c r="F261" s="229" t="s">
        <v>381</v>
      </c>
      <c r="G261" s="227"/>
      <c r="H261" s="228" t="s">
        <v>19</v>
      </c>
      <c r="I261" s="230"/>
      <c r="J261" s="227"/>
      <c r="K261" s="227"/>
      <c r="L261" s="231"/>
      <c r="M261" s="232"/>
      <c r="N261" s="233"/>
      <c r="O261" s="233"/>
      <c r="P261" s="233"/>
      <c r="Q261" s="233"/>
      <c r="R261" s="233"/>
      <c r="S261" s="233"/>
      <c r="T261" s="234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5" t="s">
        <v>134</v>
      </c>
      <c r="AU261" s="235" t="s">
        <v>82</v>
      </c>
      <c r="AV261" s="13" t="s">
        <v>80</v>
      </c>
      <c r="AW261" s="13" t="s">
        <v>33</v>
      </c>
      <c r="AX261" s="13" t="s">
        <v>72</v>
      </c>
      <c r="AY261" s="235" t="s">
        <v>121</v>
      </c>
    </row>
    <row r="262" s="14" customFormat="1">
      <c r="A262" s="14"/>
      <c r="B262" s="236"/>
      <c r="C262" s="237"/>
      <c r="D262" s="219" t="s">
        <v>134</v>
      </c>
      <c r="E262" s="238" t="s">
        <v>19</v>
      </c>
      <c r="F262" s="239" t="s">
        <v>382</v>
      </c>
      <c r="G262" s="237"/>
      <c r="H262" s="240">
        <v>162.25999999999999</v>
      </c>
      <c r="I262" s="241"/>
      <c r="J262" s="237"/>
      <c r="K262" s="237"/>
      <c r="L262" s="242"/>
      <c r="M262" s="243"/>
      <c r="N262" s="244"/>
      <c r="O262" s="244"/>
      <c r="P262" s="244"/>
      <c r="Q262" s="244"/>
      <c r="R262" s="244"/>
      <c r="S262" s="244"/>
      <c r="T262" s="245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6" t="s">
        <v>134</v>
      </c>
      <c r="AU262" s="246" t="s">
        <v>82</v>
      </c>
      <c r="AV262" s="14" t="s">
        <v>82</v>
      </c>
      <c r="AW262" s="14" t="s">
        <v>33</v>
      </c>
      <c r="AX262" s="14" t="s">
        <v>72</v>
      </c>
      <c r="AY262" s="246" t="s">
        <v>121</v>
      </c>
    </row>
    <row r="263" s="14" customFormat="1">
      <c r="A263" s="14"/>
      <c r="B263" s="236"/>
      <c r="C263" s="237"/>
      <c r="D263" s="219" t="s">
        <v>134</v>
      </c>
      <c r="E263" s="238" t="s">
        <v>19</v>
      </c>
      <c r="F263" s="239" t="s">
        <v>383</v>
      </c>
      <c r="G263" s="237"/>
      <c r="H263" s="240">
        <v>3.5699999999999998</v>
      </c>
      <c r="I263" s="241"/>
      <c r="J263" s="237"/>
      <c r="K263" s="237"/>
      <c r="L263" s="242"/>
      <c r="M263" s="243"/>
      <c r="N263" s="244"/>
      <c r="O263" s="244"/>
      <c r="P263" s="244"/>
      <c r="Q263" s="244"/>
      <c r="R263" s="244"/>
      <c r="S263" s="244"/>
      <c r="T263" s="24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6" t="s">
        <v>134</v>
      </c>
      <c r="AU263" s="246" t="s">
        <v>82</v>
      </c>
      <c r="AV263" s="14" t="s">
        <v>82</v>
      </c>
      <c r="AW263" s="14" t="s">
        <v>33</v>
      </c>
      <c r="AX263" s="14" t="s">
        <v>72</v>
      </c>
      <c r="AY263" s="246" t="s">
        <v>121</v>
      </c>
    </row>
    <row r="264" s="14" customFormat="1">
      <c r="A264" s="14"/>
      <c r="B264" s="236"/>
      <c r="C264" s="237"/>
      <c r="D264" s="219" t="s">
        <v>134</v>
      </c>
      <c r="E264" s="238" t="s">
        <v>19</v>
      </c>
      <c r="F264" s="239" t="s">
        <v>384</v>
      </c>
      <c r="G264" s="237"/>
      <c r="H264" s="240">
        <v>-12.98</v>
      </c>
      <c r="I264" s="241"/>
      <c r="J264" s="237"/>
      <c r="K264" s="237"/>
      <c r="L264" s="242"/>
      <c r="M264" s="243"/>
      <c r="N264" s="244"/>
      <c r="O264" s="244"/>
      <c r="P264" s="244"/>
      <c r="Q264" s="244"/>
      <c r="R264" s="244"/>
      <c r="S264" s="244"/>
      <c r="T264" s="24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6" t="s">
        <v>134</v>
      </c>
      <c r="AU264" s="246" t="s">
        <v>82</v>
      </c>
      <c r="AV264" s="14" t="s">
        <v>82</v>
      </c>
      <c r="AW264" s="14" t="s">
        <v>33</v>
      </c>
      <c r="AX264" s="14" t="s">
        <v>72</v>
      </c>
      <c r="AY264" s="246" t="s">
        <v>121</v>
      </c>
    </row>
    <row r="265" s="15" customFormat="1">
      <c r="A265" s="15"/>
      <c r="B265" s="247"/>
      <c r="C265" s="248"/>
      <c r="D265" s="219" t="s">
        <v>134</v>
      </c>
      <c r="E265" s="249" t="s">
        <v>19</v>
      </c>
      <c r="F265" s="250" t="s">
        <v>145</v>
      </c>
      <c r="G265" s="248"/>
      <c r="H265" s="251">
        <v>152.84999999999999</v>
      </c>
      <c r="I265" s="252"/>
      <c r="J265" s="248"/>
      <c r="K265" s="248"/>
      <c r="L265" s="253"/>
      <c r="M265" s="254"/>
      <c r="N265" s="255"/>
      <c r="O265" s="255"/>
      <c r="P265" s="255"/>
      <c r="Q265" s="255"/>
      <c r="R265" s="255"/>
      <c r="S265" s="255"/>
      <c r="T265" s="256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57" t="s">
        <v>134</v>
      </c>
      <c r="AU265" s="257" t="s">
        <v>82</v>
      </c>
      <c r="AV265" s="15" t="s">
        <v>128</v>
      </c>
      <c r="AW265" s="15" t="s">
        <v>33</v>
      </c>
      <c r="AX265" s="15" t="s">
        <v>80</v>
      </c>
      <c r="AY265" s="257" t="s">
        <v>121</v>
      </c>
    </row>
    <row r="266" s="2" customFormat="1" ht="16.5" customHeight="1">
      <c r="A266" s="40"/>
      <c r="B266" s="41"/>
      <c r="C266" s="206" t="s">
        <v>385</v>
      </c>
      <c r="D266" s="206" t="s">
        <v>123</v>
      </c>
      <c r="E266" s="207" t="s">
        <v>386</v>
      </c>
      <c r="F266" s="208" t="s">
        <v>387</v>
      </c>
      <c r="G266" s="209" t="s">
        <v>165</v>
      </c>
      <c r="H266" s="210">
        <v>50</v>
      </c>
      <c r="I266" s="211"/>
      <c r="J266" s="212">
        <f>ROUND(I266*H266,2)</f>
        <v>0</v>
      </c>
      <c r="K266" s="208" t="s">
        <v>127</v>
      </c>
      <c r="L266" s="46"/>
      <c r="M266" s="213" t="s">
        <v>19</v>
      </c>
      <c r="N266" s="214" t="s">
        <v>43</v>
      </c>
      <c r="O266" s="86"/>
      <c r="P266" s="215">
        <f>O266*H266</f>
        <v>0</v>
      </c>
      <c r="Q266" s="215">
        <v>0</v>
      </c>
      <c r="R266" s="215">
        <f>Q266*H266</f>
        <v>0</v>
      </c>
      <c r="S266" s="215">
        <v>3.0000000000000001E-05</v>
      </c>
      <c r="T266" s="216">
        <f>S266*H266</f>
        <v>0.0015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7" t="s">
        <v>240</v>
      </c>
      <c r="AT266" s="217" t="s">
        <v>123</v>
      </c>
      <c r="AU266" s="217" t="s">
        <v>82</v>
      </c>
      <c r="AY266" s="19" t="s">
        <v>121</v>
      </c>
      <c r="BE266" s="218">
        <f>IF(N266="základní",J266,0)</f>
        <v>0</v>
      </c>
      <c r="BF266" s="218">
        <f>IF(N266="snížená",J266,0)</f>
        <v>0</v>
      </c>
      <c r="BG266" s="218">
        <f>IF(N266="zákl. přenesená",J266,0)</f>
        <v>0</v>
      </c>
      <c r="BH266" s="218">
        <f>IF(N266="sníž. přenesená",J266,0)</f>
        <v>0</v>
      </c>
      <c r="BI266" s="218">
        <f>IF(N266="nulová",J266,0)</f>
        <v>0</v>
      </c>
      <c r="BJ266" s="19" t="s">
        <v>80</v>
      </c>
      <c r="BK266" s="218">
        <f>ROUND(I266*H266,2)</f>
        <v>0</v>
      </c>
      <c r="BL266" s="19" t="s">
        <v>240</v>
      </c>
      <c r="BM266" s="217" t="s">
        <v>388</v>
      </c>
    </row>
    <row r="267" s="2" customFormat="1">
      <c r="A267" s="40"/>
      <c r="B267" s="41"/>
      <c r="C267" s="42"/>
      <c r="D267" s="219" t="s">
        <v>130</v>
      </c>
      <c r="E267" s="42"/>
      <c r="F267" s="220" t="s">
        <v>389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130</v>
      </c>
      <c r="AU267" s="19" t="s">
        <v>82</v>
      </c>
    </row>
    <row r="268" s="2" customFormat="1">
      <c r="A268" s="40"/>
      <c r="B268" s="41"/>
      <c r="C268" s="42"/>
      <c r="D268" s="224" t="s">
        <v>132</v>
      </c>
      <c r="E268" s="42"/>
      <c r="F268" s="225" t="s">
        <v>390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132</v>
      </c>
      <c r="AU268" s="19" t="s">
        <v>82</v>
      </c>
    </row>
    <row r="269" s="2" customFormat="1" ht="16.5" customHeight="1">
      <c r="A269" s="40"/>
      <c r="B269" s="41"/>
      <c r="C269" s="258" t="s">
        <v>391</v>
      </c>
      <c r="D269" s="258" t="s">
        <v>392</v>
      </c>
      <c r="E269" s="259" t="s">
        <v>393</v>
      </c>
      <c r="F269" s="260" t="s">
        <v>394</v>
      </c>
      <c r="G269" s="261" t="s">
        <v>165</v>
      </c>
      <c r="H269" s="262">
        <v>52.5</v>
      </c>
      <c r="I269" s="263"/>
      <c r="J269" s="264">
        <f>ROUND(I269*H269,2)</f>
        <v>0</v>
      </c>
      <c r="K269" s="260" t="s">
        <v>127</v>
      </c>
      <c r="L269" s="265"/>
      <c r="M269" s="266" t="s">
        <v>19</v>
      </c>
      <c r="N269" s="267" t="s">
        <v>43</v>
      </c>
      <c r="O269" s="86"/>
      <c r="P269" s="215">
        <f>O269*H269</f>
        <v>0</v>
      </c>
      <c r="Q269" s="215">
        <v>0</v>
      </c>
      <c r="R269" s="215">
        <f>Q269*H269</f>
        <v>0</v>
      </c>
      <c r="S269" s="215">
        <v>0</v>
      </c>
      <c r="T269" s="216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353</v>
      </c>
      <c r="AT269" s="217" t="s">
        <v>392</v>
      </c>
      <c r="AU269" s="217" t="s">
        <v>82</v>
      </c>
      <c r="AY269" s="19" t="s">
        <v>121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80</v>
      </c>
      <c r="BK269" s="218">
        <f>ROUND(I269*H269,2)</f>
        <v>0</v>
      </c>
      <c r="BL269" s="19" t="s">
        <v>240</v>
      </c>
      <c r="BM269" s="217" t="s">
        <v>395</v>
      </c>
    </row>
    <row r="270" s="2" customFormat="1">
      <c r="A270" s="40"/>
      <c r="B270" s="41"/>
      <c r="C270" s="42"/>
      <c r="D270" s="219" t="s">
        <v>130</v>
      </c>
      <c r="E270" s="42"/>
      <c r="F270" s="220" t="s">
        <v>394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130</v>
      </c>
      <c r="AU270" s="19" t="s">
        <v>82</v>
      </c>
    </row>
    <row r="271" s="14" customFormat="1">
      <c r="A271" s="14"/>
      <c r="B271" s="236"/>
      <c r="C271" s="237"/>
      <c r="D271" s="219" t="s">
        <v>134</v>
      </c>
      <c r="E271" s="238" t="s">
        <v>19</v>
      </c>
      <c r="F271" s="239" t="s">
        <v>396</v>
      </c>
      <c r="G271" s="237"/>
      <c r="H271" s="240">
        <v>50</v>
      </c>
      <c r="I271" s="241"/>
      <c r="J271" s="237"/>
      <c r="K271" s="237"/>
      <c r="L271" s="242"/>
      <c r="M271" s="243"/>
      <c r="N271" s="244"/>
      <c r="O271" s="244"/>
      <c r="P271" s="244"/>
      <c r="Q271" s="244"/>
      <c r="R271" s="244"/>
      <c r="S271" s="244"/>
      <c r="T271" s="245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6" t="s">
        <v>134</v>
      </c>
      <c r="AU271" s="246" t="s">
        <v>82</v>
      </c>
      <c r="AV271" s="14" t="s">
        <v>82</v>
      </c>
      <c r="AW271" s="14" t="s">
        <v>33</v>
      </c>
      <c r="AX271" s="14" t="s">
        <v>80</v>
      </c>
      <c r="AY271" s="246" t="s">
        <v>121</v>
      </c>
    </row>
    <row r="272" s="14" customFormat="1">
      <c r="A272" s="14"/>
      <c r="B272" s="236"/>
      <c r="C272" s="237"/>
      <c r="D272" s="219" t="s">
        <v>134</v>
      </c>
      <c r="E272" s="237"/>
      <c r="F272" s="239" t="s">
        <v>397</v>
      </c>
      <c r="G272" s="237"/>
      <c r="H272" s="240">
        <v>52.5</v>
      </c>
      <c r="I272" s="241"/>
      <c r="J272" s="237"/>
      <c r="K272" s="237"/>
      <c r="L272" s="242"/>
      <c r="M272" s="243"/>
      <c r="N272" s="244"/>
      <c r="O272" s="244"/>
      <c r="P272" s="244"/>
      <c r="Q272" s="244"/>
      <c r="R272" s="244"/>
      <c r="S272" s="244"/>
      <c r="T272" s="24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6" t="s">
        <v>134</v>
      </c>
      <c r="AU272" s="246" t="s">
        <v>82</v>
      </c>
      <c r="AV272" s="14" t="s">
        <v>82</v>
      </c>
      <c r="AW272" s="14" t="s">
        <v>4</v>
      </c>
      <c r="AX272" s="14" t="s">
        <v>80</v>
      </c>
      <c r="AY272" s="246" t="s">
        <v>121</v>
      </c>
    </row>
    <row r="273" s="2" customFormat="1" ht="24.15" customHeight="1">
      <c r="A273" s="40"/>
      <c r="B273" s="41"/>
      <c r="C273" s="206" t="s">
        <v>398</v>
      </c>
      <c r="D273" s="206" t="s">
        <v>123</v>
      </c>
      <c r="E273" s="207" t="s">
        <v>399</v>
      </c>
      <c r="F273" s="208" t="s">
        <v>400</v>
      </c>
      <c r="G273" s="209" t="s">
        <v>165</v>
      </c>
      <c r="H273" s="210">
        <v>160.84999999999999</v>
      </c>
      <c r="I273" s="211"/>
      <c r="J273" s="212">
        <f>ROUND(I273*H273,2)</f>
        <v>0</v>
      </c>
      <c r="K273" s="208" t="s">
        <v>127</v>
      </c>
      <c r="L273" s="46"/>
      <c r="M273" s="213" t="s">
        <v>19</v>
      </c>
      <c r="N273" s="214" t="s">
        <v>43</v>
      </c>
      <c r="O273" s="86"/>
      <c r="P273" s="215">
        <f>O273*H273</f>
        <v>0</v>
      </c>
      <c r="Q273" s="215">
        <v>0.00020000000000000001</v>
      </c>
      <c r="R273" s="215">
        <f>Q273*H273</f>
        <v>0.032169999999999997</v>
      </c>
      <c r="S273" s="215">
        <v>0</v>
      </c>
      <c r="T273" s="21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7" t="s">
        <v>240</v>
      </c>
      <c r="AT273" s="217" t="s">
        <v>123</v>
      </c>
      <c r="AU273" s="217" t="s">
        <v>82</v>
      </c>
      <c r="AY273" s="19" t="s">
        <v>121</v>
      </c>
      <c r="BE273" s="218">
        <f>IF(N273="základní",J273,0)</f>
        <v>0</v>
      </c>
      <c r="BF273" s="218">
        <f>IF(N273="snížená",J273,0)</f>
        <v>0</v>
      </c>
      <c r="BG273" s="218">
        <f>IF(N273="zákl. přenesená",J273,0)</f>
        <v>0</v>
      </c>
      <c r="BH273" s="218">
        <f>IF(N273="sníž. přenesená",J273,0)</f>
        <v>0</v>
      </c>
      <c r="BI273" s="218">
        <f>IF(N273="nulová",J273,0)</f>
        <v>0</v>
      </c>
      <c r="BJ273" s="19" t="s">
        <v>80</v>
      </c>
      <c r="BK273" s="218">
        <f>ROUND(I273*H273,2)</f>
        <v>0</v>
      </c>
      <c r="BL273" s="19" t="s">
        <v>240</v>
      </c>
      <c r="BM273" s="217" t="s">
        <v>401</v>
      </c>
    </row>
    <row r="274" s="2" customFormat="1">
      <c r="A274" s="40"/>
      <c r="B274" s="41"/>
      <c r="C274" s="42"/>
      <c r="D274" s="219" t="s">
        <v>130</v>
      </c>
      <c r="E274" s="42"/>
      <c r="F274" s="220" t="s">
        <v>402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130</v>
      </c>
      <c r="AU274" s="19" t="s">
        <v>82</v>
      </c>
    </row>
    <row r="275" s="2" customFormat="1">
      <c r="A275" s="40"/>
      <c r="B275" s="41"/>
      <c r="C275" s="42"/>
      <c r="D275" s="224" t="s">
        <v>132</v>
      </c>
      <c r="E275" s="42"/>
      <c r="F275" s="225" t="s">
        <v>403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132</v>
      </c>
      <c r="AU275" s="19" t="s">
        <v>82</v>
      </c>
    </row>
    <row r="276" s="13" customFormat="1">
      <c r="A276" s="13"/>
      <c r="B276" s="226"/>
      <c r="C276" s="227"/>
      <c r="D276" s="219" t="s">
        <v>134</v>
      </c>
      <c r="E276" s="228" t="s">
        <v>19</v>
      </c>
      <c r="F276" s="229" t="s">
        <v>381</v>
      </c>
      <c r="G276" s="227"/>
      <c r="H276" s="228" t="s">
        <v>19</v>
      </c>
      <c r="I276" s="230"/>
      <c r="J276" s="227"/>
      <c r="K276" s="227"/>
      <c r="L276" s="231"/>
      <c r="M276" s="232"/>
      <c r="N276" s="233"/>
      <c r="O276" s="233"/>
      <c r="P276" s="233"/>
      <c r="Q276" s="233"/>
      <c r="R276" s="233"/>
      <c r="S276" s="233"/>
      <c r="T276" s="23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5" t="s">
        <v>134</v>
      </c>
      <c r="AU276" s="235" t="s">
        <v>82</v>
      </c>
      <c r="AV276" s="13" t="s">
        <v>80</v>
      </c>
      <c r="AW276" s="13" t="s">
        <v>33</v>
      </c>
      <c r="AX276" s="13" t="s">
        <v>72</v>
      </c>
      <c r="AY276" s="235" t="s">
        <v>121</v>
      </c>
    </row>
    <row r="277" s="14" customFormat="1">
      <c r="A277" s="14"/>
      <c r="B277" s="236"/>
      <c r="C277" s="237"/>
      <c r="D277" s="219" t="s">
        <v>134</v>
      </c>
      <c r="E277" s="238" t="s">
        <v>19</v>
      </c>
      <c r="F277" s="239" t="s">
        <v>404</v>
      </c>
      <c r="G277" s="237"/>
      <c r="H277" s="240">
        <v>160.84999999999999</v>
      </c>
      <c r="I277" s="241"/>
      <c r="J277" s="237"/>
      <c r="K277" s="237"/>
      <c r="L277" s="242"/>
      <c r="M277" s="243"/>
      <c r="N277" s="244"/>
      <c r="O277" s="244"/>
      <c r="P277" s="244"/>
      <c r="Q277" s="244"/>
      <c r="R277" s="244"/>
      <c r="S277" s="244"/>
      <c r="T277" s="24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6" t="s">
        <v>134</v>
      </c>
      <c r="AU277" s="246" t="s">
        <v>82</v>
      </c>
      <c r="AV277" s="14" t="s">
        <v>82</v>
      </c>
      <c r="AW277" s="14" t="s">
        <v>33</v>
      </c>
      <c r="AX277" s="14" t="s">
        <v>72</v>
      </c>
      <c r="AY277" s="246" t="s">
        <v>121</v>
      </c>
    </row>
    <row r="278" s="15" customFormat="1">
      <c r="A278" s="15"/>
      <c r="B278" s="247"/>
      <c r="C278" s="248"/>
      <c r="D278" s="219" t="s">
        <v>134</v>
      </c>
      <c r="E278" s="249" t="s">
        <v>19</v>
      </c>
      <c r="F278" s="250" t="s">
        <v>145</v>
      </c>
      <c r="G278" s="248"/>
      <c r="H278" s="251">
        <v>160.84999999999999</v>
      </c>
      <c r="I278" s="252"/>
      <c r="J278" s="248"/>
      <c r="K278" s="248"/>
      <c r="L278" s="253"/>
      <c r="M278" s="254"/>
      <c r="N278" s="255"/>
      <c r="O278" s="255"/>
      <c r="P278" s="255"/>
      <c r="Q278" s="255"/>
      <c r="R278" s="255"/>
      <c r="S278" s="255"/>
      <c r="T278" s="256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57" t="s">
        <v>134</v>
      </c>
      <c r="AU278" s="257" t="s">
        <v>82</v>
      </c>
      <c r="AV278" s="15" t="s">
        <v>128</v>
      </c>
      <c r="AW278" s="15" t="s">
        <v>33</v>
      </c>
      <c r="AX278" s="15" t="s">
        <v>80</v>
      </c>
      <c r="AY278" s="257" t="s">
        <v>121</v>
      </c>
    </row>
    <row r="279" s="2" customFormat="1" ht="33" customHeight="1">
      <c r="A279" s="40"/>
      <c r="B279" s="41"/>
      <c r="C279" s="206" t="s">
        <v>405</v>
      </c>
      <c r="D279" s="206" t="s">
        <v>123</v>
      </c>
      <c r="E279" s="207" t="s">
        <v>406</v>
      </c>
      <c r="F279" s="208" t="s">
        <v>407</v>
      </c>
      <c r="G279" s="209" t="s">
        <v>165</v>
      </c>
      <c r="H279" s="210">
        <v>160.84999999999999</v>
      </c>
      <c r="I279" s="211"/>
      <c r="J279" s="212">
        <f>ROUND(I279*H279,2)</f>
        <v>0</v>
      </c>
      <c r="K279" s="208" t="s">
        <v>127</v>
      </c>
      <c r="L279" s="46"/>
      <c r="M279" s="213" t="s">
        <v>19</v>
      </c>
      <c r="N279" s="214" t="s">
        <v>43</v>
      </c>
      <c r="O279" s="86"/>
      <c r="P279" s="215">
        <f>O279*H279</f>
        <v>0</v>
      </c>
      <c r="Q279" s="215">
        <v>0.00027999999999999998</v>
      </c>
      <c r="R279" s="215">
        <f>Q279*H279</f>
        <v>0.045037999999999995</v>
      </c>
      <c r="S279" s="215">
        <v>0</v>
      </c>
      <c r="T279" s="216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17" t="s">
        <v>240</v>
      </c>
      <c r="AT279" s="217" t="s">
        <v>123</v>
      </c>
      <c r="AU279" s="217" t="s">
        <v>82</v>
      </c>
      <c r="AY279" s="19" t="s">
        <v>121</v>
      </c>
      <c r="BE279" s="218">
        <f>IF(N279="základní",J279,0)</f>
        <v>0</v>
      </c>
      <c r="BF279" s="218">
        <f>IF(N279="snížená",J279,0)</f>
        <v>0</v>
      </c>
      <c r="BG279" s="218">
        <f>IF(N279="zákl. přenesená",J279,0)</f>
        <v>0</v>
      </c>
      <c r="BH279" s="218">
        <f>IF(N279="sníž. přenesená",J279,0)</f>
        <v>0</v>
      </c>
      <c r="BI279" s="218">
        <f>IF(N279="nulová",J279,0)</f>
        <v>0</v>
      </c>
      <c r="BJ279" s="19" t="s">
        <v>80</v>
      </c>
      <c r="BK279" s="218">
        <f>ROUND(I279*H279,2)</f>
        <v>0</v>
      </c>
      <c r="BL279" s="19" t="s">
        <v>240</v>
      </c>
      <c r="BM279" s="217" t="s">
        <v>408</v>
      </c>
    </row>
    <row r="280" s="2" customFormat="1">
      <c r="A280" s="40"/>
      <c r="B280" s="41"/>
      <c r="C280" s="42"/>
      <c r="D280" s="219" t="s">
        <v>130</v>
      </c>
      <c r="E280" s="42"/>
      <c r="F280" s="220" t="s">
        <v>409</v>
      </c>
      <c r="G280" s="42"/>
      <c r="H280" s="42"/>
      <c r="I280" s="221"/>
      <c r="J280" s="42"/>
      <c r="K280" s="42"/>
      <c r="L280" s="46"/>
      <c r="M280" s="222"/>
      <c r="N280" s="223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130</v>
      </c>
      <c r="AU280" s="19" t="s">
        <v>82</v>
      </c>
    </row>
    <row r="281" s="2" customFormat="1">
      <c r="A281" s="40"/>
      <c r="B281" s="41"/>
      <c r="C281" s="42"/>
      <c r="D281" s="224" t="s">
        <v>132</v>
      </c>
      <c r="E281" s="42"/>
      <c r="F281" s="225" t="s">
        <v>410</v>
      </c>
      <c r="G281" s="42"/>
      <c r="H281" s="42"/>
      <c r="I281" s="221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132</v>
      </c>
      <c r="AU281" s="19" t="s">
        <v>82</v>
      </c>
    </row>
    <row r="282" s="13" customFormat="1">
      <c r="A282" s="13"/>
      <c r="B282" s="226"/>
      <c r="C282" s="227"/>
      <c r="D282" s="219" t="s">
        <v>134</v>
      </c>
      <c r="E282" s="228" t="s">
        <v>19</v>
      </c>
      <c r="F282" s="229" t="s">
        <v>381</v>
      </c>
      <c r="G282" s="227"/>
      <c r="H282" s="228" t="s">
        <v>19</v>
      </c>
      <c r="I282" s="230"/>
      <c r="J282" s="227"/>
      <c r="K282" s="227"/>
      <c r="L282" s="231"/>
      <c r="M282" s="232"/>
      <c r="N282" s="233"/>
      <c r="O282" s="233"/>
      <c r="P282" s="233"/>
      <c r="Q282" s="233"/>
      <c r="R282" s="233"/>
      <c r="S282" s="233"/>
      <c r="T282" s="234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5" t="s">
        <v>134</v>
      </c>
      <c r="AU282" s="235" t="s">
        <v>82</v>
      </c>
      <c r="AV282" s="13" t="s">
        <v>80</v>
      </c>
      <c r="AW282" s="13" t="s">
        <v>33</v>
      </c>
      <c r="AX282" s="13" t="s">
        <v>72</v>
      </c>
      <c r="AY282" s="235" t="s">
        <v>121</v>
      </c>
    </row>
    <row r="283" s="14" customFormat="1">
      <c r="A283" s="14"/>
      <c r="B283" s="236"/>
      <c r="C283" s="237"/>
      <c r="D283" s="219" t="s">
        <v>134</v>
      </c>
      <c r="E283" s="238" t="s">
        <v>19</v>
      </c>
      <c r="F283" s="239" t="s">
        <v>404</v>
      </c>
      <c r="G283" s="237"/>
      <c r="H283" s="240">
        <v>160.84999999999999</v>
      </c>
      <c r="I283" s="241"/>
      <c r="J283" s="237"/>
      <c r="K283" s="237"/>
      <c r="L283" s="242"/>
      <c r="M283" s="243"/>
      <c r="N283" s="244"/>
      <c r="O283" s="244"/>
      <c r="P283" s="244"/>
      <c r="Q283" s="244"/>
      <c r="R283" s="244"/>
      <c r="S283" s="244"/>
      <c r="T283" s="245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6" t="s">
        <v>134</v>
      </c>
      <c r="AU283" s="246" t="s">
        <v>82</v>
      </c>
      <c r="AV283" s="14" t="s">
        <v>82</v>
      </c>
      <c r="AW283" s="14" t="s">
        <v>33</v>
      </c>
      <c r="AX283" s="14" t="s">
        <v>72</v>
      </c>
      <c r="AY283" s="246" t="s">
        <v>121</v>
      </c>
    </row>
    <row r="284" s="15" customFormat="1">
      <c r="A284" s="15"/>
      <c r="B284" s="247"/>
      <c r="C284" s="248"/>
      <c r="D284" s="219" t="s">
        <v>134</v>
      </c>
      <c r="E284" s="249" t="s">
        <v>19</v>
      </c>
      <c r="F284" s="250" t="s">
        <v>145</v>
      </c>
      <c r="G284" s="248"/>
      <c r="H284" s="251">
        <v>160.84999999999999</v>
      </c>
      <c r="I284" s="252"/>
      <c r="J284" s="248"/>
      <c r="K284" s="248"/>
      <c r="L284" s="253"/>
      <c r="M284" s="254"/>
      <c r="N284" s="255"/>
      <c r="O284" s="255"/>
      <c r="P284" s="255"/>
      <c r="Q284" s="255"/>
      <c r="R284" s="255"/>
      <c r="S284" s="255"/>
      <c r="T284" s="256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57" t="s">
        <v>134</v>
      </c>
      <c r="AU284" s="257" t="s">
        <v>82</v>
      </c>
      <c r="AV284" s="15" t="s">
        <v>128</v>
      </c>
      <c r="AW284" s="15" t="s">
        <v>33</v>
      </c>
      <c r="AX284" s="15" t="s">
        <v>80</v>
      </c>
      <c r="AY284" s="257" t="s">
        <v>121</v>
      </c>
    </row>
    <row r="285" s="12" customFormat="1" ht="25.92" customHeight="1">
      <c r="A285" s="12"/>
      <c r="B285" s="190"/>
      <c r="C285" s="191"/>
      <c r="D285" s="192" t="s">
        <v>71</v>
      </c>
      <c r="E285" s="193" t="s">
        <v>392</v>
      </c>
      <c r="F285" s="193" t="s">
        <v>411</v>
      </c>
      <c r="G285" s="191"/>
      <c r="H285" s="191"/>
      <c r="I285" s="194"/>
      <c r="J285" s="195">
        <f>BK285</f>
        <v>0</v>
      </c>
      <c r="K285" s="191"/>
      <c r="L285" s="196"/>
      <c r="M285" s="197"/>
      <c r="N285" s="198"/>
      <c r="O285" s="198"/>
      <c r="P285" s="199">
        <f>P286</f>
        <v>0</v>
      </c>
      <c r="Q285" s="198"/>
      <c r="R285" s="199">
        <f>R286</f>
        <v>0</v>
      </c>
      <c r="S285" s="198"/>
      <c r="T285" s="200">
        <f>T286</f>
        <v>1.25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01" t="s">
        <v>146</v>
      </c>
      <c r="AT285" s="202" t="s">
        <v>71</v>
      </c>
      <c r="AU285" s="202" t="s">
        <v>72</v>
      </c>
      <c r="AY285" s="201" t="s">
        <v>121</v>
      </c>
      <c r="BK285" s="203">
        <f>BK286</f>
        <v>0</v>
      </c>
    </row>
    <row r="286" s="12" customFormat="1" ht="22.8" customHeight="1">
      <c r="A286" s="12"/>
      <c r="B286" s="190"/>
      <c r="C286" s="191"/>
      <c r="D286" s="192" t="s">
        <v>71</v>
      </c>
      <c r="E286" s="204" t="s">
        <v>412</v>
      </c>
      <c r="F286" s="204" t="s">
        <v>413</v>
      </c>
      <c r="G286" s="191"/>
      <c r="H286" s="191"/>
      <c r="I286" s="194"/>
      <c r="J286" s="205">
        <f>BK286</f>
        <v>0</v>
      </c>
      <c r="K286" s="191"/>
      <c r="L286" s="196"/>
      <c r="M286" s="197"/>
      <c r="N286" s="198"/>
      <c r="O286" s="198"/>
      <c r="P286" s="199">
        <f>SUM(P287:P290)</f>
        <v>0</v>
      </c>
      <c r="Q286" s="198"/>
      <c r="R286" s="199">
        <f>SUM(R287:R290)</f>
        <v>0</v>
      </c>
      <c r="S286" s="198"/>
      <c r="T286" s="200">
        <f>SUM(T287:T290)</f>
        <v>1.25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01" t="s">
        <v>146</v>
      </c>
      <c r="AT286" s="202" t="s">
        <v>71</v>
      </c>
      <c r="AU286" s="202" t="s">
        <v>80</v>
      </c>
      <c r="AY286" s="201" t="s">
        <v>121</v>
      </c>
      <c r="BK286" s="203">
        <f>SUM(BK287:BK290)</f>
        <v>0</v>
      </c>
    </row>
    <row r="287" s="2" customFormat="1" ht="16.5" customHeight="1">
      <c r="A287" s="40"/>
      <c r="B287" s="41"/>
      <c r="C287" s="206" t="s">
        <v>414</v>
      </c>
      <c r="D287" s="206" t="s">
        <v>123</v>
      </c>
      <c r="E287" s="207" t="s">
        <v>415</v>
      </c>
      <c r="F287" s="208" t="s">
        <v>416</v>
      </c>
      <c r="G287" s="209" t="s">
        <v>417</v>
      </c>
      <c r="H287" s="210">
        <v>1</v>
      </c>
      <c r="I287" s="211"/>
      <c r="J287" s="212">
        <f>ROUND(I287*H287,2)</f>
        <v>0</v>
      </c>
      <c r="K287" s="208" t="s">
        <v>211</v>
      </c>
      <c r="L287" s="46"/>
      <c r="M287" s="213" t="s">
        <v>19</v>
      </c>
      <c r="N287" s="214" t="s">
        <v>43</v>
      </c>
      <c r="O287" s="86"/>
      <c r="P287" s="215">
        <f>O287*H287</f>
        <v>0</v>
      </c>
      <c r="Q287" s="215">
        <v>0</v>
      </c>
      <c r="R287" s="215">
        <f>Q287*H287</f>
        <v>0</v>
      </c>
      <c r="S287" s="215">
        <v>1.25</v>
      </c>
      <c r="T287" s="216">
        <f>S287*H287</f>
        <v>1.25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7" t="s">
        <v>418</v>
      </c>
      <c r="AT287" s="217" t="s">
        <v>123</v>
      </c>
      <c r="AU287" s="217" t="s">
        <v>82</v>
      </c>
      <c r="AY287" s="19" t="s">
        <v>121</v>
      </c>
      <c r="BE287" s="218">
        <f>IF(N287="základní",J287,0)</f>
        <v>0</v>
      </c>
      <c r="BF287" s="218">
        <f>IF(N287="snížená",J287,0)</f>
        <v>0</v>
      </c>
      <c r="BG287" s="218">
        <f>IF(N287="zákl. přenesená",J287,0)</f>
        <v>0</v>
      </c>
      <c r="BH287" s="218">
        <f>IF(N287="sníž. přenesená",J287,0)</f>
        <v>0</v>
      </c>
      <c r="BI287" s="218">
        <f>IF(N287="nulová",J287,0)</f>
        <v>0</v>
      </c>
      <c r="BJ287" s="19" t="s">
        <v>80</v>
      </c>
      <c r="BK287" s="218">
        <f>ROUND(I287*H287,2)</f>
        <v>0</v>
      </c>
      <c r="BL287" s="19" t="s">
        <v>418</v>
      </c>
      <c r="BM287" s="217" t="s">
        <v>419</v>
      </c>
    </row>
    <row r="288" s="2" customFormat="1">
      <c r="A288" s="40"/>
      <c r="B288" s="41"/>
      <c r="C288" s="42"/>
      <c r="D288" s="219" t="s">
        <v>130</v>
      </c>
      <c r="E288" s="42"/>
      <c r="F288" s="220" t="s">
        <v>416</v>
      </c>
      <c r="G288" s="42"/>
      <c r="H288" s="42"/>
      <c r="I288" s="221"/>
      <c r="J288" s="42"/>
      <c r="K288" s="42"/>
      <c r="L288" s="46"/>
      <c r="M288" s="222"/>
      <c r="N288" s="223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130</v>
      </c>
      <c r="AU288" s="19" t="s">
        <v>82</v>
      </c>
    </row>
    <row r="289" s="2" customFormat="1" ht="24.15" customHeight="1">
      <c r="A289" s="40"/>
      <c r="B289" s="41"/>
      <c r="C289" s="206" t="s">
        <v>420</v>
      </c>
      <c r="D289" s="206" t="s">
        <v>123</v>
      </c>
      <c r="E289" s="207" t="s">
        <v>421</v>
      </c>
      <c r="F289" s="208" t="s">
        <v>422</v>
      </c>
      <c r="G289" s="209" t="s">
        <v>417</v>
      </c>
      <c r="H289" s="210">
        <v>1</v>
      </c>
      <c r="I289" s="211"/>
      <c r="J289" s="212">
        <f>ROUND(I289*H289,2)</f>
        <v>0</v>
      </c>
      <c r="K289" s="208" t="s">
        <v>211</v>
      </c>
      <c r="L289" s="46"/>
      <c r="M289" s="213" t="s">
        <v>19</v>
      </c>
      <c r="N289" s="214" t="s">
        <v>43</v>
      </c>
      <c r="O289" s="86"/>
      <c r="P289" s="215">
        <f>O289*H289</f>
        <v>0</v>
      </c>
      <c r="Q289" s="215">
        <v>0</v>
      </c>
      <c r="R289" s="215">
        <f>Q289*H289</f>
        <v>0</v>
      </c>
      <c r="S289" s="215">
        <v>0</v>
      </c>
      <c r="T289" s="216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7" t="s">
        <v>418</v>
      </c>
      <c r="AT289" s="217" t="s">
        <v>123</v>
      </c>
      <c r="AU289" s="217" t="s">
        <v>82</v>
      </c>
      <c r="AY289" s="19" t="s">
        <v>121</v>
      </c>
      <c r="BE289" s="218">
        <f>IF(N289="základní",J289,0)</f>
        <v>0</v>
      </c>
      <c r="BF289" s="218">
        <f>IF(N289="snížená",J289,0)</f>
        <v>0</v>
      </c>
      <c r="BG289" s="218">
        <f>IF(N289="zákl. přenesená",J289,0)</f>
        <v>0</v>
      </c>
      <c r="BH289" s="218">
        <f>IF(N289="sníž. přenesená",J289,0)</f>
        <v>0</v>
      </c>
      <c r="BI289" s="218">
        <f>IF(N289="nulová",J289,0)</f>
        <v>0</v>
      </c>
      <c r="BJ289" s="19" t="s">
        <v>80</v>
      </c>
      <c r="BK289" s="218">
        <f>ROUND(I289*H289,2)</f>
        <v>0</v>
      </c>
      <c r="BL289" s="19" t="s">
        <v>418</v>
      </c>
      <c r="BM289" s="217" t="s">
        <v>423</v>
      </c>
    </row>
    <row r="290" s="2" customFormat="1">
      <c r="A290" s="40"/>
      <c r="B290" s="41"/>
      <c r="C290" s="42"/>
      <c r="D290" s="219" t="s">
        <v>130</v>
      </c>
      <c r="E290" s="42"/>
      <c r="F290" s="220" t="s">
        <v>422</v>
      </c>
      <c r="G290" s="42"/>
      <c r="H290" s="42"/>
      <c r="I290" s="221"/>
      <c r="J290" s="42"/>
      <c r="K290" s="42"/>
      <c r="L290" s="46"/>
      <c r="M290" s="222"/>
      <c r="N290" s="223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130</v>
      </c>
      <c r="AU290" s="19" t="s">
        <v>82</v>
      </c>
    </row>
    <row r="291" s="12" customFormat="1" ht="25.92" customHeight="1">
      <c r="A291" s="12"/>
      <c r="B291" s="190"/>
      <c r="C291" s="191"/>
      <c r="D291" s="192" t="s">
        <v>71</v>
      </c>
      <c r="E291" s="193" t="s">
        <v>424</v>
      </c>
      <c r="F291" s="193" t="s">
        <v>425</v>
      </c>
      <c r="G291" s="191"/>
      <c r="H291" s="191"/>
      <c r="I291" s="194"/>
      <c r="J291" s="195">
        <f>BK291</f>
        <v>0</v>
      </c>
      <c r="K291" s="191"/>
      <c r="L291" s="196"/>
      <c r="M291" s="197"/>
      <c r="N291" s="198"/>
      <c r="O291" s="198"/>
      <c r="P291" s="199">
        <f>SUM(P292:P301)</f>
        <v>0</v>
      </c>
      <c r="Q291" s="198"/>
      <c r="R291" s="199">
        <f>SUM(R292:R301)</f>
        <v>0</v>
      </c>
      <c r="S291" s="198"/>
      <c r="T291" s="200">
        <f>SUM(T292:T301)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01" t="s">
        <v>128</v>
      </c>
      <c r="AT291" s="202" t="s">
        <v>71</v>
      </c>
      <c r="AU291" s="202" t="s">
        <v>72</v>
      </c>
      <c r="AY291" s="201" t="s">
        <v>121</v>
      </c>
      <c r="BK291" s="203">
        <f>SUM(BK292:BK301)</f>
        <v>0</v>
      </c>
    </row>
    <row r="292" s="2" customFormat="1" ht="21.75" customHeight="1">
      <c r="A292" s="40"/>
      <c r="B292" s="41"/>
      <c r="C292" s="206" t="s">
        <v>426</v>
      </c>
      <c r="D292" s="206" t="s">
        <v>123</v>
      </c>
      <c r="E292" s="207" t="s">
        <v>427</v>
      </c>
      <c r="F292" s="208" t="s">
        <v>428</v>
      </c>
      <c r="G292" s="209" t="s">
        <v>429</v>
      </c>
      <c r="H292" s="210">
        <v>40</v>
      </c>
      <c r="I292" s="211"/>
      <c r="J292" s="212">
        <f>ROUND(I292*H292,2)</f>
        <v>0</v>
      </c>
      <c r="K292" s="208" t="s">
        <v>127</v>
      </c>
      <c r="L292" s="46"/>
      <c r="M292" s="213" t="s">
        <v>19</v>
      </c>
      <c r="N292" s="214" t="s">
        <v>43</v>
      </c>
      <c r="O292" s="86"/>
      <c r="P292" s="215">
        <f>O292*H292</f>
        <v>0</v>
      </c>
      <c r="Q292" s="215">
        <v>0</v>
      </c>
      <c r="R292" s="215">
        <f>Q292*H292</f>
        <v>0</v>
      </c>
      <c r="S292" s="215">
        <v>0</v>
      </c>
      <c r="T292" s="216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7" t="s">
        <v>430</v>
      </c>
      <c r="AT292" s="217" t="s">
        <v>123</v>
      </c>
      <c r="AU292" s="217" t="s">
        <v>80</v>
      </c>
      <c r="AY292" s="19" t="s">
        <v>121</v>
      </c>
      <c r="BE292" s="218">
        <f>IF(N292="základní",J292,0)</f>
        <v>0</v>
      </c>
      <c r="BF292" s="218">
        <f>IF(N292="snížená",J292,0)</f>
        <v>0</v>
      </c>
      <c r="BG292" s="218">
        <f>IF(N292="zákl. přenesená",J292,0)</f>
        <v>0</v>
      </c>
      <c r="BH292" s="218">
        <f>IF(N292="sníž. přenesená",J292,0)</f>
        <v>0</v>
      </c>
      <c r="BI292" s="218">
        <f>IF(N292="nulová",J292,0)</f>
        <v>0</v>
      </c>
      <c r="BJ292" s="19" t="s">
        <v>80</v>
      </c>
      <c r="BK292" s="218">
        <f>ROUND(I292*H292,2)</f>
        <v>0</v>
      </c>
      <c r="BL292" s="19" t="s">
        <v>430</v>
      </c>
      <c r="BM292" s="217" t="s">
        <v>431</v>
      </c>
    </row>
    <row r="293" s="2" customFormat="1">
      <c r="A293" s="40"/>
      <c r="B293" s="41"/>
      <c r="C293" s="42"/>
      <c r="D293" s="219" t="s">
        <v>130</v>
      </c>
      <c r="E293" s="42"/>
      <c r="F293" s="220" t="s">
        <v>432</v>
      </c>
      <c r="G293" s="42"/>
      <c r="H293" s="42"/>
      <c r="I293" s="221"/>
      <c r="J293" s="42"/>
      <c r="K293" s="42"/>
      <c r="L293" s="46"/>
      <c r="M293" s="222"/>
      <c r="N293" s="223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130</v>
      </c>
      <c r="AU293" s="19" t="s">
        <v>80</v>
      </c>
    </row>
    <row r="294" s="2" customFormat="1">
      <c r="A294" s="40"/>
      <c r="B294" s="41"/>
      <c r="C294" s="42"/>
      <c r="D294" s="224" t="s">
        <v>132</v>
      </c>
      <c r="E294" s="42"/>
      <c r="F294" s="225" t="s">
        <v>433</v>
      </c>
      <c r="G294" s="42"/>
      <c r="H294" s="42"/>
      <c r="I294" s="221"/>
      <c r="J294" s="42"/>
      <c r="K294" s="42"/>
      <c r="L294" s="46"/>
      <c r="M294" s="222"/>
      <c r="N294" s="223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132</v>
      </c>
      <c r="AU294" s="19" t="s">
        <v>80</v>
      </c>
    </row>
    <row r="295" s="13" customFormat="1">
      <c r="A295" s="13"/>
      <c r="B295" s="226"/>
      <c r="C295" s="227"/>
      <c r="D295" s="219" t="s">
        <v>134</v>
      </c>
      <c r="E295" s="228" t="s">
        <v>19</v>
      </c>
      <c r="F295" s="229" t="s">
        <v>434</v>
      </c>
      <c r="G295" s="227"/>
      <c r="H295" s="228" t="s">
        <v>19</v>
      </c>
      <c r="I295" s="230"/>
      <c r="J295" s="227"/>
      <c r="K295" s="227"/>
      <c r="L295" s="231"/>
      <c r="M295" s="232"/>
      <c r="N295" s="233"/>
      <c r="O295" s="233"/>
      <c r="P295" s="233"/>
      <c r="Q295" s="233"/>
      <c r="R295" s="233"/>
      <c r="S295" s="233"/>
      <c r="T295" s="23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5" t="s">
        <v>134</v>
      </c>
      <c r="AU295" s="235" t="s">
        <v>80</v>
      </c>
      <c r="AV295" s="13" t="s">
        <v>80</v>
      </c>
      <c r="AW295" s="13" t="s">
        <v>33</v>
      </c>
      <c r="AX295" s="13" t="s">
        <v>72</v>
      </c>
      <c r="AY295" s="235" t="s">
        <v>121</v>
      </c>
    </row>
    <row r="296" s="14" customFormat="1">
      <c r="A296" s="14"/>
      <c r="B296" s="236"/>
      <c r="C296" s="237"/>
      <c r="D296" s="219" t="s">
        <v>134</v>
      </c>
      <c r="E296" s="238" t="s">
        <v>19</v>
      </c>
      <c r="F296" s="239" t="s">
        <v>414</v>
      </c>
      <c r="G296" s="237"/>
      <c r="H296" s="240">
        <v>40</v>
      </c>
      <c r="I296" s="241"/>
      <c r="J296" s="237"/>
      <c r="K296" s="237"/>
      <c r="L296" s="242"/>
      <c r="M296" s="243"/>
      <c r="N296" s="244"/>
      <c r="O296" s="244"/>
      <c r="P296" s="244"/>
      <c r="Q296" s="244"/>
      <c r="R296" s="244"/>
      <c r="S296" s="244"/>
      <c r="T296" s="245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6" t="s">
        <v>134</v>
      </c>
      <c r="AU296" s="246" t="s">
        <v>80</v>
      </c>
      <c r="AV296" s="14" t="s">
        <v>82</v>
      </c>
      <c r="AW296" s="14" t="s">
        <v>33</v>
      </c>
      <c r="AX296" s="14" t="s">
        <v>80</v>
      </c>
      <c r="AY296" s="246" t="s">
        <v>121</v>
      </c>
    </row>
    <row r="297" s="2" customFormat="1" ht="16.5" customHeight="1">
      <c r="A297" s="40"/>
      <c r="B297" s="41"/>
      <c r="C297" s="206" t="s">
        <v>435</v>
      </c>
      <c r="D297" s="206" t="s">
        <v>123</v>
      </c>
      <c r="E297" s="207" t="s">
        <v>436</v>
      </c>
      <c r="F297" s="208" t="s">
        <v>437</v>
      </c>
      <c r="G297" s="209" t="s">
        <v>429</v>
      </c>
      <c r="H297" s="210">
        <v>8</v>
      </c>
      <c r="I297" s="211"/>
      <c r="J297" s="212">
        <f>ROUND(I297*H297,2)</f>
        <v>0</v>
      </c>
      <c r="K297" s="208" t="s">
        <v>127</v>
      </c>
      <c r="L297" s="46"/>
      <c r="M297" s="213" t="s">
        <v>19</v>
      </c>
      <c r="N297" s="214" t="s">
        <v>43</v>
      </c>
      <c r="O297" s="86"/>
      <c r="P297" s="215">
        <f>O297*H297</f>
        <v>0</v>
      </c>
      <c r="Q297" s="215">
        <v>0</v>
      </c>
      <c r="R297" s="215">
        <f>Q297*H297</f>
        <v>0</v>
      </c>
      <c r="S297" s="215">
        <v>0</v>
      </c>
      <c r="T297" s="216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7" t="s">
        <v>430</v>
      </c>
      <c r="AT297" s="217" t="s">
        <v>123</v>
      </c>
      <c r="AU297" s="217" t="s">
        <v>80</v>
      </c>
      <c r="AY297" s="19" t="s">
        <v>121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9" t="s">
        <v>80</v>
      </c>
      <c r="BK297" s="218">
        <f>ROUND(I297*H297,2)</f>
        <v>0</v>
      </c>
      <c r="BL297" s="19" t="s">
        <v>430</v>
      </c>
      <c r="BM297" s="217" t="s">
        <v>438</v>
      </c>
    </row>
    <row r="298" s="2" customFormat="1">
      <c r="A298" s="40"/>
      <c r="B298" s="41"/>
      <c r="C298" s="42"/>
      <c r="D298" s="219" t="s">
        <v>130</v>
      </c>
      <c r="E298" s="42"/>
      <c r="F298" s="220" t="s">
        <v>439</v>
      </c>
      <c r="G298" s="42"/>
      <c r="H298" s="42"/>
      <c r="I298" s="221"/>
      <c r="J298" s="42"/>
      <c r="K298" s="42"/>
      <c r="L298" s="46"/>
      <c r="M298" s="222"/>
      <c r="N298" s="223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130</v>
      </c>
      <c r="AU298" s="19" t="s">
        <v>80</v>
      </c>
    </row>
    <row r="299" s="2" customFormat="1">
      <c r="A299" s="40"/>
      <c r="B299" s="41"/>
      <c r="C299" s="42"/>
      <c r="D299" s="224" t="s">
        <v>132</v>
      </c>
      <c r="E299" s="42"/>
      <c r="F299" s="225" t="s">
        <v>440</v>
      </c>
      <c r="G299" s="42"/>
      <c r="H299" s="42"/>
      <c r="I299" s="221"/>
      <c r="J299" s="42"/>
      <c r="K299" s="42"/>
      <c r="L299" s="46"/>
      <c r="M299" s="222"/>
      <c r="N299" s="223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132</v>
      </c>
      <c r="AU299" s="19" t="s">
        <v>80</v>
      </c>
    </row>
    <row r="300" s="13" customFormat="1">
      <c r="A300" s="13"/>
      <c r="B300" s="226"/>
      <c r="C300" s="227"/>
      <c r="D300" s="219" t="s">
        <v>134</v>
      </c>
      <c r="E300" s="228" t="s">
        <v>19</v>
      </c>
      <c r="F300" s="229" t="s">
        <v>441</v>
      </c>
      <c r="G300" s="227"/>
      <c r="H300" s="228" t="s">
        <v>19</v>
      </c>
      <c r="I300" s="230"/>
      <c r="J300" s="227"/>
      <c r="K300" s="227"/>
      <c r="L300" s="231"/>
      <c r="M300" s="232"/>
      <c r="N300" s="233"/>
      <c r="O300" s="233"/>
      <c r="P300" s="233"/>
      <c r="Q300" s="233"/>
      <c r="R300" s="233"/>
      <c r="S300" s="233"/>
      <c r="T300" s="234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5" t="s">
        <v>134</v>
      </c>
      <c r="AU300" s="235" t="s">
        <v>80</v>
      </c>
      <c r="AV300" s="13" t="s">
        <v>80</v>
      </c>
      <c r="AW300" s="13" t="s">
        <v>33</v>
      </c>
      <c r="AX300" s="13" t="s">
        <v>72</v>
      </c>
      <c r="AY300" s="235" t="s">
        <v>121</v>
      </c>
    </row>
    <row r="301" s="14" customFormat="1">
      <c r="A301" s="14"/>
      <c r="B301" s="236"/>
      <c r="C301" s="237"/>
      <c r="D301" s="219" t="s">
        <v>134</v>
      </c>
      <c r="E301" s="238" t="s">
        <v>19</v>
      </c>
      <c r="F301" s="239" t="s">
        <v>187</v>
      </c>
      <c r="G301" s="237"/>
      <c r="H301" s="240">
        <v>8</v>
      </c>
      <c r="I301" s="241"/>
      <c r="J301" s="237"/>
      <c r="K301" s="237"/>
      <c r="L301" s="242"/>
      <c r="M301" s="268"/>
      <c r="N301" s="269"/>
      <c r="O301" s="269"/>
      <c r="P301" s="269"/>
      <c r="Q301" s="269"/>
      <c r="R301" s="269"/>
      <c r="S301" s="269"/>
      <c r="T301" s="270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46" t="s">
        <v>134</v>
      </c>
      <c r="AU301" s="246" t="s">
        <v>80</v>
      </c>
      <c r="AV301" s="14" t="s">
        <v>82</v>
      </c>
      <c r="AW301" s="14" t="s">
        <v>33</v>
      </c>
      <c r="AX301" s="14" t="s">
        <v>80</v>
      </c>
      <c r="AY301" s="246" t="s">
        <v>121</v>
      </c>
    </row>
    <row r="302" s="2" customFormat="1" ht="6.96" customHeight="1">
      <c r="A302" s="40"/>
      <c r="B302" s="61"/>
      <c r="C302" s="62"/>
      <c r="D302" s="62"/>
      <c r="E302" s="62"/>
      <c r="F302" s="62"/>
      <c r="G302" s="62"/>
      <c r="H302" s="62"/>
      <c r="I302" s="62"/>
      <c r="J302" s="62"/>
      <c r="K302" s="62"/>
      <c r="L302" s="46"/>
      <c r="M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</row>
  </sheetData>
  <sheetProtection sheet="1" autoFilter="0" formatColumns="0" formatRows="0" objects="1" scenarios="1" spinCount="100000" saltValue="k6hTmWfVYvcMW/PBkcbsFELnSqIsu84cv1WbLm0ZbNq6r36n34yjROZ8y/RlCmDt8ZCzMfkOZhsDjKCSRtO3XA==" hashValue="EV4lR4cEuPT9Qix9VFpEi93vGcz7X+SNR18ak3Ij5vgvSu/QKjArEakAh11DBpfmIKXg0wYwG4qWwfTomKyDPA==" algorithmName="SHA-512" password="CC35"/>
  <autoFilter ref="C91:K301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7" r:id="rId1" display="https://podminky.urs.cz/item/CS_URS_2024_01/273321511"/>
    <hyperlink ref="F102" r:id="rId2" display="https://podminky.urs.cz/item/CS_URS_2024_01/273361821"/>
    <hyperlink ref="F109" r:id="rId3" display="https://podminky.urs.cz/item/CS_URS_2024_01/310238211"/>
    <hyperlink ref="F114" r:id="rId4" display="https://podminky.urs.cz/item/CS_URS_2024_01/317944323"/>
    <hyperlink ref="F120" r:id="rId5" display="https://podminky.urs.cz/item/CS_URS_2024_01/346244381"/>
    <hyperlink ref="F127" r:id="rId6" display="https://podminky.urs.cz/item/CS_URS_2024_01/612325223"/>
    <hyperlink ref="F133" r:id="rId7" display="https://podminky.urs.cz/item/CS_URS_2024_01/612325225"/>
    <hyperlink ref="F138" r:id="rId8" display="https://podminky.urs.cz/item/CS_URS_2024_01/612325302"/>
    <hyperlink ref="F143" r:id="rId9" display="https://podminky.urs.cz/item/CS_URS_2024_01/619991001"/>
    <hyperlink ref="F146" r:id="rId10" display="https://podminky.urs.cz/item/CS_URS_2024_01/632481213"/>
    <hyperlink ref="F154" r:id="rId11" display="https://podminky.urs.cz/item/CS_URS_2024_01/634112117"/>
    <hyperlink ref="F160" r:id="rId12" display="https://podminky.urs.cz/item/CS_URS_2024_01/634663111"/>
    <hyperlink ref="F167" r:id="rId13" display="https://podminky.urs.cz/item/CS_URS_2024_01/949101111"/>
    <hyperlink ref="F170" r:id="rId14" display="https://podminky.urs.cz/item/CS_URS_2024_01/949311114"/>
    <hyperlink ref="F173" r:id="rId15" display="https://podminky.urs.cz/item/CS_URS_2024_01/949311214"/>
    <hyperlink ref="F177" r:id="rId16" display="https://podminky.urs.cz/item/CS_URS_2024_01/949311814"/>
    <hyperlink ref="F180" r:id="rId17" display="https://podminky.urs.cz/item/CS_URS_2024_01/952901114"/>
    <hyperlink ref="F183" r:id="rId18" display="https://podminky.urs.cz/item/CS_URS_2024_01/962052210"/>
    <hyperlink ref="F189" r:id="rId19" display="https://podminky.urs.cz/item/CS_URS_2024_01/964076221"/>
    <hyperlink ref="F195" r:id="rId20" display="https://podminky.urs.cz/item/CS_URS_2024_01/977211111"/>
    <hyperlink ref="F201" r:id="rId21" display="https://podminky.urs.cz/item/CS_URS_2024_01/993121111"/>
    <hyperlink ref="F206" r:id="rId22" display="https://podminky.urs.cz/item/CS_URS_2024_01/993121119"/>
    <hyperlink ref="F210" r:id="rId23" display="https://podminky.urs.cz/item/CS_URS_2024_01/997013160"/>
    <hyperlink ref="F213" r:id="rId24" display="https://podminky.urs.cz/item/CS_URS_2024_01/997013501"/>
    <hyperlink ref="F216" r:id="rId25" display="https://podminky.urs.cz/item/CS_URS_2024_01/997013509"/>
    <hyperlink ref="F220" r:id="rId26" display="https://podminky.urs.cz/item/CS_URS_2024_01/997013631"/>
    <hyperlink ref="F224" r:id="rId27" display="https://podminky.urs.cz/item/CS_URS_2024_01/998012044"/>
    <hyperlink ref="F229" r:id="rId28" display="https://podminky.urs.cz/item/CS_URS_2024_01/783901453"/>
    <hyperlink ref="F234" r:id="rId29" display="https://podminky.urs.cz/item/CS_URS_2024_01/783901551"/>
    <hyperlink ref="F237" r:id="rId30" display="https://podminky.urs.cz/item/CS_URS_2024_01/783913161"/>
    <hyperlink ref="F244" r:id="rId31" display="https://podminky.urs.cz/item/CS_URS_2024_01/783917161"/>
    <hyperlink ref="F248" r:id="rId32" display="https://podminky.urs.cz/item/CS_URS_2024_01/784111005"/>
    <hyperlink ref="F254" r:id="rId33" display="https://podminky.urs.cz/item/CS_URS_2024_01/784111015"/>
    <hyperlink ref="F260" r:id="rId34" display="https://podminky.urs.cz/item/CS_URS_2024_01/784111045"/>
    <hyperlink ref="F268" r:id="rId35" display="https://podminky.urs.cz/item/CS_URS_2024_01/784171101"/>
    <hyperlink ref="F275" r:id="rId36" display="https://podminky.urs.cz/item/CS_URS_2024_01/784181125"/>
    <hyperlink ref="F281" r:id="rId37" display="https://podminky.urs.cz/item/CS_URS_2024_01/784211125"/>
    <hyperlink ref="F294" r:id="rId38" display="https://podminky.urs.cz/item/CS_URS_2024_01/HZS1291"/>
    <hyperlink ref="F299" r:id="rId39" display="https://podminky.urs.cz/item/CS_URS_2024_01/HZS42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82</v>
      </c>
    </row>
    <row r="4" s="1" customFormat="1" ht="24.96" customHeight="1">
      <c r="B4" s="22"/>
      <c r="D4" s="132" t="s">
        <v>86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26.25" customHeight="1">
      <c r="B7" s="22"/>
      <c r="E7" s="135" t="str">
        <f>'Rekapitulace stavby'!K6</f>
        <v>Rekonstrukce výtahu, Masarykova obchodní akademie Rakovník, Pražská 1222, Rakovník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87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442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16. 6. 2024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19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27</v>
      </c>
      <c r="F15" s="40"/>
      <c r="G15" s="40"/>
      <c r="H15" s="40"/>
      <c r="I15" s="134" t="s">
        <v>28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29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28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31</v>
      </c>
      <c r="E20" s="40"/>
      <c r="F20" s="40"/>
      <c r="G20" s="40"/>
      <c r="H20" s="40"/>
      <c r="I20" s="134" t="s">
        <v>26</v>
      </c>
      <c r="J20" s="138" t="s">
        <v>19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32</v>
      </c>
      <c r="F21" s="40"/>
      <c r="G21" s="40"/>
      <c r="H21" s="40"/>
      <c r="I21" s="134" t="s">
        <v>28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34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35</v>
      </c>
      <c r="F24" s="40"/>
      <c r="G24" s="40"/>
      <c r="H24" s="40"/>
      <c r="I24" s="134" t="s">
        <v>28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36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38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40</v>
      </c>
      <c r="G32" s="40"/>
      <c r="H32" s="40"/>
      <c r="I32" s="147" t="s">
        <v>39</v>
      </c>
      <c r="J32" s="147" t="s">
        <v>41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42</v>
      </c>
      <c r="E33" s="134" t="s">
        <v>43</v>
      </c>
      <c r="F33" s="149">
        <f>ROUND((SUM(BE84:BE104)),  2)</f>
        <v>0</v>
      </c>
      <c r="G33" s="40"/>
      <c r="H33" s="40"/>
      <c r="I33" s="150">
        <v>0.20999999999999999</v>
      </c>
      <c r="J33" s="149">
        <f>ROUND(((SUM(BE84:BE104))*I33),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44</v>
      </c>
      <c r="F34" s="149">
        <f>ROUND((SUM(BF84:BF104)),  2)</f>
        <v>0</v>
      </c>
      <c r="G34" s="40"/>
      <c r="H34" s="40"/>
      <c r="I34" s="150">
        <v>0.12</v>
      </c>
      <c r="J34" s="149">
        <f>ROUND(((SUM(BF84:BF104))*I34),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45</v>
      </c>
      <c r="F35" s="149">
        <f>ROUND((SUM(BG84:BG104)),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46</v>
      </c>
      <c r="F36" s="149">
        <f>ROUND((SUM(BH84:BH104)),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47</v>
      </c>
      <c r="F37" s="149">
        <f>ROUND((SUM(BI84:BI104)),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89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26.25" customHeight="1">
      <c r="A48" s="40"/>
      <c r="B48" s="41"/>
      <c r="C48" s="42"/>
      <c r="D48" s="42"/>
      <c r="E48" s="162" t="str">
        <f>E7</f>
        <v>Rekonstrukce výtahu, Masarykova obchodní akademie Rakovník, Pražská 1222, Rakovník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87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02 - Vedlejší a ostatní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Pražská 1222, Rakovník</v>
      </c>
      <c r="G52" s="42"/>
      <c r="H52" s="42"/>
      <c r="I52" s="34" t="s">
        <v>23</v>
      </c>
      <c r="J52" s="74" t="str">
        <f>IF(J12="","",J12)</f>
        <v>16. 6. 2024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Masarykova obchodní akademie,Rakovník,Pražská 1222</v>
      </c>
      <c r="G54" s="42"/>
      <c r="H54" s="42"/>
      <c r="I54" s="34" t="s">
        <v>31</v>
      </c>
      <c r="J54" s="38" t="str">
        <f>E21</f>
        <v>Ing. Roman Gajdoš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34</v>
      </c>
      <c r="J55" s="38" t="str">
        <f>E24</f>
        <v>Bc. Martin Frous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90</v>
      </c>
      <c r="D57" s="164"/>
      <c r="E57" s="164"/>
      <c r="F57" s="164"/>
      <c r="G57" s="164"/>
      <c r="H57" s="164"/>
      <c r="I57" s="164"/>
      <c r="J57" s="165" t="s">
        <v>91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70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92</v>
      </c>
    </row>
    <row r="60" s="9" customFormat="1" ht="24.96" customHeight="1">
      <c r="A60" s="9"/>
      <c r="B60" s="167"/>
      <c r="C60" s="168"/>
      <c r="D60" s="169" t="s">
        <v>443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444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445</v>
      </c>
      <c r="E62" s="176"/>
      <c r="F62" s="176"/>
      <c r="G62" s="176"/>
      <c r="H62" s="176"/>
      <c r="I62" s="176"/>
      <c r="J62" s="177">
        <f>J90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446</v>
      </c>
      <c r="E63" s="176"/>
      <c r="F63" s="176"/>
      <c r="G63" s="176"/>
      <c r="H63" s="176"/>
      <c r="I63" s="176"/>
      <c r="J63" s="177">
        <f>J97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447</v>
      </c>
      <c r="E64" s="176"/>
      <c r="F64" s="176"/>
      <c r="G64" s="176"/>
      <c r="H64" s="176"/>
      <c r="I64" s="176"/>
      <c r="J64" s="177">
        <f>J101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106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6.25" customHeight="1">
      <c r="A74" s="40"/>
      <c r="B74" s="41"/>
      <c r="C74" s="42"/>
      <c r="D74" s="42"/>
      <c r="E74" s="162" t="str">
        <f>E7</f>
        <v>Rekonstrukce výtahu, Masarykova obchodní akademie Rakovník, Pražská 1222, Rakovník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87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02 - Vedlejší a ostatní náklady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Pražská 1222, Rakovník</v>
      </c>
      <c r="G78" s="42"/>
      <c r="H78" s="42"/>
      <c r="I78" s="34" t="s">
        <v>23</v>
      </c>
      <c r="J78" s="74" t="str">
        <f>IF(J12="","",J12)</f>
        <v>16. 6. 2024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25</v>
      </c>
      <c r="D80" s="42"/>
      <c r="E80" s="42"/>
      <c r="F80" s="29" t="str">
        <f>E15</f>
        <v>Masarykova obchodní akademie,Rakovník,Pražská 1222</v>
      </c>
      <c r="G80" s="42"/>
      <c r="H80" s="42"/>
      <c r="I80" s="34" t="s">
        <v>31</v>
      </c>
      <c r="J80" s="38" t="str">
        <f>E21</f>
        <v>Ing. Roman Gajdoš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29</v>
      </c>
      <c r="D81" s="42"/>
      <c r="E81" s="42"/>
      <c r="F81" s="29" t="str">
        <f>IF(E18="","",E18)</f>
        <v>Vyplň údaj</v>
      </c>
      <c r="G81" s="42"/>
      <c r="H81" s="42"/>
      <c r="I81" s="34" t="s">
        <v>34</v>
      </c>
      <c r="J81" s="38" t="str">
        <f>E24</f>
        <v>Bc. Martin Frous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107</v>
      </c>
      <c r="D83" s="182" t="s">
        <v>57</v>
      </c>
      <c r="E83" s="182" t="s">
        <v>53</v>
      </c>
      <c r="F83" s="182" t="s">
        <v>54</v>
      </c>
      <c r="G83" s="182" t="s">
        <v>108</v>
      </c>
      <c r="H83" s="182" t="s">
        <v>109</v>
      </c>
      <c r="I83" s="182" t="s">
        <v>110</v>
      </c>
      <c r="J83" s="182" t="s">
        <v>91</v>
      </c>
      <c r="K83" s="183" t="s">
        <v>111</v>
      </c>
      <c r="L83" s="184"/>
      <c r="M83" s="94" t="s">
        <v>19</v>
      </c>
      <c r="N83" s="95" t="s">
        <v>42</v>
      </c>
      <c r="O83" s="95" t="s">
        <v>112</v>
      </c>
      <c r="P83" s="95" t="s">
        <v>113</v>
      </c>
      <c r="Q83" s="95" t="s">
        <v>114</v>
      </c>
      <c r="R83" s="95" t="s">
        <v>115</v>
      </c>
      <c r="S83" s="95" t="s">
        <v>116</v>
      </c>
      <c r="T83" s="96" t="s">
        <v>117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118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71</v>
      </c>
      <c r="AU84" s="19" t="s">
        <v>92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71</v>
      </c>
      <c r="E85" s="193" t="s">
        <v>448</v>
      </c>
      <c r="F85" s="193" t="s">
        <v>449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P86+P90+P97+P101</f>
        <v>0</v>
      </c>
      <c r="Q85" s="198"/>
      <c r="R85" s="199">
        <f>R86+R90+R97+R101</f>
        <v>0</v>
      </c>
      <c r="S85" s="198"/>
      <c r="T85" s="200">
        <f>T86+T90+T97+T101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162</v>
      </c>
      <c r="AT85" s="202" t="s">
        <v>71</v>
      </c>
      <c r="AU85" s="202" t="s">
        <v>72</v>
      </c>
      <c r="AY85" s="201" t="s">
        <v>121</v>
      </c>
      <c r="BK85" s="203">
        <f>BK86+BK90+BK97+BK101</f>
        <v>0</v>
      </c>
    </row>
    <row r="86" s="12" customFormat="1" ht="22.8" customHeight="1">
      <c r="A86" s="12"/>
      <c r="B86" s="190"/>
      <c r="C86" s="191"/>
      <c r="D86" s="192" t="s">
        <v>71</v>
      </c>
      <c r="E86" s="204" t="s">
        <v>450</v>
      </c>
      <c r="F86" s="204" t="s">
        <v>451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SUM(P87:P89)</f>
        <v>0</v>
      </c>
      <c r="Q86" s="198"/>
      <c r="R86" s="199">
        <f>SUM(R87:R89)</f>
        <v>0</v>
      </c>
      <c r="S86" s="198"/>
      <c r="T86" s="200">
        <f>SUM(T87:T89)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162</v>
      </c>
      <c r="AT86" s="202" t="s">
        <v>71</v>
      </c>
      <c r="AU86" s="202" t="s">
        <v>80</v>
      </c>
      <c r="AY86" s="201" t="s">
        <v>121</v>
      </c>
      <c r="BK86" s="203">
        <f>SUM(BK87:BK89)</f>
        <v>0</v>
      </c>
    </row>
    <row r="87" s="2" customFormat="1" ht="16.5" customHeight="1">
      <c r="A87" s="40"/>
      <c r="B87" s="41"/>
      <c r="C87" s="206" t="s">
        <v>80</v>
      </c>
      <c r="D87" s="206" t="s">
        <v>123</v>
      </c>
      <c r="E87" s="207" t="s">
        <v>452</v>
      </c>
      <c r="F87" s="208" t="s">
        <v>451</v>
      </c>
      <c r="G87" s="209" t="s">
        <v>453</v>
      </c>
      <c r="H87" s="210">
        <v>1</v>
      </c>
      <c r="I87" s="211"/>
      <c r="J87" s="212">
        <f>ROUND(I87*H87,2)</f>
        <v>0</v>
      </c>
      <c r="K87" s="208" t="s">
        <v>127</v>
      </c>
      <c r="L87" s="46"/>
      <c r="M87" s="213" t="s">
        <v>19</v>
      </c>
      <c r="N87" s="214" t="s">
        <v>43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454</v>
      </c>
      <c r="AT87" s="217" t="s">
        <v>123</v>
      </c>
      <c r="AU87" s="217" t="s">
        <v>82</v>
      </c>
      <c r="AY87" s="19" t="s">
        <v>121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80</v>
      </c>
      <c r="BK87" s="218">
        <f>ROUND(I87*H87,2)</f>
        <v>0</v>
      </c>
      <c r="BL87" s="19" t="s">
        <v>454</v>
      </c>
      <c r="BM87" s="217" t="s">
        <v>455</v>
      </c>
    </row>
    <row r="88" s="2" customFormat="1">
      <c r="A88" s="40"/>
      <c r="B88" s="41"/>
      <c r="C88" s="42"/>
      <c r="D88" s="219" t="s">
        <v>130</v>
      </c>
      <c r="E88" s="42"/>
      <c r="F88" s="220" t="s">
        <v>451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130</v>
      </c>
      <c r="AU88" s="19" t="s">
        <v>82</v>
      </c>
    </row>
    <row r="89" s="2" customFormat="1">
      <c r="A89" s="40"/>
      <c r="B89" s="41"/>
      <c r="C89" s="42"/>
      <c r="D89" s="224" t="s">
        <v>132</v>
      </c>
      <c r="E89" s="42"/>
      <c r="F89" s="225" t="s">
        <v>456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132</v>
      </c>
      <c r="AU89" s="19" t="s">
        <v>82</v>
      </c>
    </row>
    <row r="90" s="12" customFormat="1" ht="22.8" customHeight="1">
      <c r="A90" s="12"/>
      <c r="B90" s="190"/>
      <c r="C90" s="191"/>
      <c r="D90" s="192" t="s">
        <v>71</v>
      </c>
      <c r="E90" s="204" t="s">
        <v>457</v>
      </c>
      <c r="F90" s="204" t="s">
        <v>458</v>
      </c>
      <c r="G90" s="191"/>
      <c r="H90" s="191"/>
      <c r="I90" s="194"/>
      <c r="J90" s="205">
        <f>BK90</f>
        <v>0</v>
      </c>
      <c r="K90" s="191"/>
      <c r="L90" s="196"/>
      <c r="M90" s="197"/>
      <c r="N90" s="198"/>
      <c r="O90" s="198"/>
      <c r="P90" s="199">
        <f>SUM(P91:P96)</f>
        <v>0</v>
      </c>
      <c r="Q90" s="198"/>
      <c r="R90" s="199">
        <f>SUM(R91:R96)</f>
        <v>0</v>
      </c>
      <c r="S90" s="198"/>
      <c r="T90" s="200">
        <f>SUM(T91:T96)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1" t="s">
        <v>162</v>
      </c>
      <c r="AT90" s="202" t="s">
        <v>71</v>
      </c>
      <c r="AU90" s="202" t="s">
        <v>80</v>
      </c>
      <c r="AY90" s="201" t="s">
        <v>121</v>
      </c>
      <c r="BK90" s="203">
        <f>SUM(BK91:BK96)</f>
        <v>0</v>
      </c>
    </row>
    <row r="91" s="2" customFormat="1" ht="16.5" customHeight="1">
      <c r="A91" s="40"/>
      <c r="B91" s="41"/>
      <c r="C91" s="206" t="s">
        <v>82</v>
      </c>
      <c r="D91" s="206" t="s">
        <v>123</v>
      </c>
      <c r="E91" s="207" t="s">
        <v>459</v>
      </c>
      <c r="F91" s="208" t="s">
        <v>460</v>
      </c>
      <c r="G91" s="209" t="s">
        <v>453</v>
      </c>
      <c r="H91" s="210">
        <v>1</v>
      </c>
      <c r="I91" s="211"/>
      <c r="J91" s="212">
        <f>ROUND(I91*H91,2)</f>
        <v>0</v>
      </c>
      <c r="K91" s="208" t="s">
        <v>127</v>
      </c>
      <c r="L91" s="46"/>
      <c r="M91" s="213" t="s">
        <v>19</v>
      </c>
      <c r="N91" s="214" t="s">
        <v>43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454</v>
      </c>
      <c r="AT91" s="217" t="s">
        <v>123</v>
      </c>
      <c r="AU91" s="217" t="s">
        <v>82</v>
      </c>
      <c r="AY91" s="19" t="s">
        <v>121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80</v>
      </c>
      <c r="BK91" s="218">
        <f>ROUND(I91*H91,2)</f>
        <v>0</v>
      </c>
      <c r="BL91" s="19" t="s">
        <v>454</v>
      </c>
      <c r="BM91" s="217" t="s">
        <v>461</v>
      </c>
    </row>
    <row r="92" s="2" customFormat="1">
      <c r="A92" s="40"/>
      <c r="B92" s="41"/>
      <c r="C92" s="42"/>
      <c r="D92" s="219" t="s">
        <v>130</v>
      </c>
      <c r="E92" s="42"/>
      <c r="F92" s="220" t="s">
        <v>460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130</v>
      </c>
      <c r="AU92" s="19" t="s">
        <v>82</v>
      </c>
    </row>
    <row r="93" s="2" customFormat="1">
      <c r="A93" s="40"/>
      <c r="B93" s="41"/>
      <c r="C93" s="42"/>
      <c r="D93" s="224" t="s">
        <v>132</v>
      </c>
      <c r="E93" s="42"/>
      <c r="F93" s="225" t="s">
        <v>462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132</v>
      </c>
      <c r="AU93" s="19" t="s">
        <v>82</v>
      </c>
    </row>
    <row r="94" s="2" customFormat="1" ht="16.5" customHeight="1">
      <c r="A94" s="40"/>
      <c r="B94" s="41"/>
      <c r="C94" s="206" t="s">
        <v>146</v>
      </c>
      <c r="D94" s="206" t="s">
        <v>123</v>
      </c>
      <c r="E94" s="207" t="s">
        <v>463</v>
      </c>
      <c r="F94" s="208" t="s">
        <v>464</v>
      </c>
      <c r="G94" s="209" t="s">
        <v>453</v>
      </c>
      <c r="H94" s="210">
        <v>1</v>
      </c>
      <c r="I94" s="211"/>
      <c r="J94" s="212">
        <f>ROUND(I94*H94,2)</f>
        <v>0</v>
      </c>
      <c r="K94" s="208" t="s">
        <v>127</v>
      </c>
      <c r="L94" s="46"/>
      <c r="M94" s="213" t="s">
        <v>19</v>
      </c>
      <c r="N94" s="214" t="s">
        <v>43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454</v>
      </c>
      <c r="AT94" s="217" t="s">
        <v>123</v>
      </c>
      <c r="AU94" s="217" t="s">
        <v>82</v>
      </c>
      <c r="AY94" s="19" t="s">
        <v>121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80</v>
      </c>
      <c r="BK94" s="218">
        <f>ROUND(I94*H94,2)</f>
        <v>0</v>
      </c>
      <c r="BL94" s="19" t="s">
        <v>454</v>
      </c>
      <c r="BM94" s="217" t="s">
        <v>465</v>
      </c>
    </row>
    <row r="95" s="2" customFormat="1">
      <c r="A95" s="40"/>
      <c r="B95" s="41"/>
      <c r="C95" s="42"/>
      <c r="D95" s="219" t="s">
        <v>130</v>
      </c>
      <c r="E95" s="42"/>
      <c r="F95" s="220" t="s">
        <v>464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130</v>
      </c>
      <c r="AU95" s="19" t="s">
        <v>82</v>
      </c>
    </row>
    <row r="96" s="2" customFormat="1">
      <c r="A96" s="40"/>
      <c r="B96" s="41"/>
      <c r="C96" s="42"/>
      <c r="D96" s="224" t="s">
        <v>132</v>
      </c>
      <c r="E96" s="42"/>
      <c r="F96" s="225" t="s">
        <v>466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132</v>
      </c>
      <c r="AU96" s="19" t="s">
        <v>82</v>
      </c>
    </row>
    <row r="97" s="12" customFormat="1" ht="22.8" customHeight="1">
      <c r="A97" s="12"/>
      <c r="B97" s="190"/>
      <c r="C97" s="191"/>
      <c r="D97" s="192" t="s">
        <v>71</v>
      </c>
      <c r="E97" s="204" t="s">
        <v>467</v>
      </c>
      <c r="F97" s="204" t="s">
        <v>468</v>
      </c>
      <c r="G97" s="191"/>
      <c r="H97" s="191"/>
      <c r="I97" s="194"/>
      <c r="J97" s="205">
        <f>BK97</f>
        <v>0</v>
      </c>
      <c r="K97" s="191"/>
      <c r="L97" s="196"/>
      <c r="M97" s="197"/>
      <c r="N97" s="198"/>
      <c r="O97" s="198"/>
      <c r="P97" s="199">
        <f>SUM(P98:P100)</f>
        <v>0</v>
      </c>
      <c r="Q97" s="198"/>
      <c r="R97" s="199">
        <f>SUM(R98:R100)</f>
        <v>0</v>
      </c>
      <c r="S97" s="198"/>
      <c r="T97" s="200">
        <f>SUM(T98:T100)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162</v>
      </c>
      <c r="AT97" s="202" t="s">
        <v>71</v>
      </c>
      <c r="AU97" s="202" t="s">
        <v>80</v>
      </c>
      <c r="AY97" s="201" t="s">
        <v>121</v>
      </c>
      <c r="BK97" s="203">
        <f>SUM(BK98:BK100)</f>
        <v>0</v>
      </c>
    </row>
    <row r="98" s="2" customFormat="1" ht="16.5" customHeight="1">
      <c r="A98" s="40"/>
      <c r="B98" s="41"/>
      <c r="C98" s="206" t="s">
        <v>128</v>
      </c>
      <c r="D98" s="206" t="s">
        <v>123</v>
      </c>
      <c r="E98" s="207" t="s">
        <v>469</v>
      </c>
      <c r="F98" s="208" t="s">
        <v>470</v>
      </c>
      <c r="G98" s="209" t="s">
        <v>453</v>
      </c>
      <c r="H98" s="210">
        <v>1</v>
      </c>
      <c r="I98" s="211"/>
      <c r="J98" s="212">
        <f>ROUND(I98*H98,2)</f>
        <v>0</v>
      </c>
      <c r="K98" s="208" t="s">
        <v>127</v>
      </c>
      <c r="L98" s="46"/>
      <c r="M98" s="213" t="s">
        <v>19</v>
      </c>
      <c r="N98" s="214" t="s">
        <v>43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454</v>
      </c>
      <c r="AT98" s="217" t="s">
        <v>123</v>
      </c>
      <c r="AU98" s="217" t="s">
        <v>82</v>
      </c>
      <c r="AY98" s="19" t="s">
        <v>121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80</v>
      </c>
      <c r="BK98" s="218">
        <f>ROUND(I98*H98,2)</f>
        <v>0</v>
      </c>
      <c r="BL98" s="19" t="s">
        <v>454</v>
      </c>
      <c r="BM98" s="217" t="s">
        <v>471</v>
      </c>
    </row>
    <row r="99" s="2" customFormat="1">
      <c r="A99" s="40"/>
      <c r="B99" s="41"/>
      <c r="C99" s="42"/>
      <c r="D99" s="219" t="s">
        <v>130</v>
      </c>
      <c r="E99" s="42"/>
      <c r="F99" s="220" t="s">
        <v>470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130</v>
      </c>
      <c r="AU99" s="19" t="s">
        <v>82</v>
      </c>
    </row>
    <row r="100" s="2" customFormat="1">
      <c r="A100" s="40"/>
      <c r="B100" s="41"/>
      <c r="C100" s="42"/>
      <c r="D100" s="224" t="s">
        <v>132</v>
      </c>
      <c r="E100" s="42"/>
      <c r="F100" s="225" t="s">
        <v>472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132</v>
      </c>
      <c r="AU100" s="19" t="s">
        <v>82</v>
      </c>
    </row>
    <row r="101" s="12" customFormat="1" ht="22.8" customHeight="1">
      <c r="A101" s="12"/>
      <c r="B101" s="190"/>
      <c r="C101" s="191"/>
      <c r="D101" s="192" t="s">
        <v>71</v>
      </c>
      <c r="E101" s="204" t="s">
        <v>473</v>
      </c>
      <c r="F101" s="204" t="s">
        <v>474</v>
      </c>
      <c r="G101" s="191"/>
      <c r="H101" s="191"/>
      <c r="I101" s="194"/>
      <c r="J101" s="205">
        <f>BK101</f>
        <v>0</v>
      </c>
      <c r="K101" s="191"/>
      <c r="L101" s="196"/>
      <c r="M101" s="197"/>
      <c r="N101" s="198"/>
      <c r="O101" s="198"/>
      <c r="P101" s="199">
        <f>SUM(P102:P104)</f>
        <v>0</v>
      </c>
      <c r="Q101" s="198"/>
      <c r="R101" s="199">
        <f>SUM(R102:R104)</f>
        <v>0</v>
      </c>
      <c r="S101" s="198"/>
      <c r="T101" s="200">
        <f>SUM(T102:T104)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1" t="s">
        <v>162</v>
      </c>
      <c r="AT101" s="202" t="s">
        <v>71</v>
      </c>
      <c r="AU101" s="202" t="s">
        <v>80</v>
      </c>
      <c r="AY101" s="201" t="s">
        <v>121</v>
      </c>
      <c r="BK101" s="203">
        <f>SUM(BK102:BK104)</f>
        <v>0</v>
      </c>
    </row>
    <row r="102" s="2" customFormat="1" ht="16.5" customHeight="1">
      <c r="A102" s="40"/>
      <c r="B102" s="41"/>
      <c r="C102" s="206" t="s">
        <v>162</v>
      </c>
      <c r="D102" s="206" t="s">
        <v>123</v>
      </c>
      <c r="E102" s="207" t="s">
        <v>475</v>
      </c>
      <c r="F102" s="208" t="s">
        <v>476</v>
      </c>
      <c r="G102" s="209" t="s">
        <v>453</v>
      </c>
      <c r="H102" s="210">
        <v>1</v>
      </c>
      <c r="I102" s="211"/>
      <c r="J102" s="212">
        <f>ROUND(I102*H102,2)</f>
        <v>0</v>
      </c>
      <c r="K102" s="208" t="s">
        <v>127</v>
      </c>
      <c r="L102" s="46"/>
      <c r="M102" s="213" t="s">
        <v>19</v>
      </c>
      <c r="N102" s="214" t="s">
        <v>43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454</v>
      </c>
      <c r="AT102" s="217" t="s">
        <v>123</v>
      </c>
      <c r="AU102" s="217" t="s">
        <v>82</v>
      </c>
      <c r="AY102" s="19" t="s">
        <v>121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80</v>
      </c>
      <c r="BK102" s="218">
        <f>ROUND(I102*H102,2)</f>
        <v>0</v>
      </c>
      <c r="BL102" s="19" t="s">
        <v>454</v>
      </c>
      <c r="BM102" s="217" t="s">
        <v>477</v>
      </c>
    </row>
    <row r="103" s="2" customFormat="1">
      <c r="A103" s="40"/>
      <c r="B103" s="41"/>
      <c r="C103" s="42"/>
      <c r="D103" s="219" t="s">
        <v>130</v>
      </c>
      <c r="E103" s="42"/>
      <c r="F103" s="220" t="s">
        <v>476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130</v>
      </c>
      <c r="AU103" s="19" t="s">
        <v>82</v>
      </c>
    </row>
    <row r="104" s="2" customFormat="1">
      <c r="A104" s="40"/>
      <c r="B104" s="41"/>
      <c r="C104" s="42"/>
      <c r="D104" s="224" t="s">
        <v>132</v>
      </c>
      <c r="E104" s="42"/>
      <c r="F104" s="225" t="s">
        <v>478</v>
      </c>
      <c r="G104" s="42"/>
      <c r="H104" s="42"/>
      <c r="I104" s="221"/>
      <c r="J104" s="42"/>
      <c r="K104" s="42"/>
      <c r="L104" s="46"/>
      <c r="M104" s="271"/>
      <c r="N104" s="272"/>
      <c r="O104" s="273"/>
      <c r="P104" s="273"/>
      <c r="Q104" s="273"/>
      <c r="R104" s="273"/>
      <c r="S104" s="273"/>
      <c r="T104" s="274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132</v>
      </c>
      <c r="AU104" s="19" t="s">
        <v>82</v>
      </c>
    </row>
    <row r="105" s="2" customFormat="1" ht="6.96" customHeight="1">
      <c r="A105" s="40"/>
      <c r="B105" s="61"/>
      <c r="C105" s="62"/>
      <c r="D105" s="62"/>
      <c r="E105" s="62"/>
      <c r="F105" s="62"/>
      <c r="G105" s="62"/>
      <c r="H105" s="62"/>
      <c r="I105" s="62"/>
      <c r="J105" s="62"/>
      <c r="K105" s="62"/>
      <c r="L105" s="46"/>
      <c r="M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</row>
  </sheetData>
  <sheetProtection sheet="1" autoFilter="0" formatColumns="0" formatRows="0" objects="1" scenarios="1" spinCount="100000" saltValue="/l6bJFa8xMuRg20ZT7x3KVvHIEpVYBmnmwRrI3qJSkjZ18PizrpitJvSeYfkqrZjj7qPIwKfuSWCy6QkN6x+hA==" hashValue="wHVKa04aNb/tRBPve0S3SB0Vz+dW8dfq0N9idNZWiIzvecZJ/LfrJGsSfwe24/phLFVqHyxdv6tZRKYY7eyLag==" algorithmName="SHA-512" password="CC35"/>
  <autoFilter ref="C83:K104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4_01/030001000"/>
    <hyperlink ref="F93" r:id="rId2" display="https://podminky.urs.cz/item/CS_URS_2024_01/045203000"/>
    <hyperlink ref="F96" r:id="rId3" display="https://podminky.urs.cz/item/CS_URS_2024_01/045303000"/>
    <hyperlink ref="F100" r:id="rId4" display="https://podminky.urs.cz/item/CS_URS_2024_01/065002000"/>
    <hyperlink ref="F104" r:id="rId5" display="https://podminky.urs.cz/item/CS_URS_2024_01/0711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75" customWidth="1"/>
    <col min="2" max="2" width="1.667969" style="275" customWidth="1"/>
    <col min="3" max="4" width="5" style="275" customWidth="1"/>
    <col min="5" max="5" width="11.66016" style="275" customWidth="1"/>
    <col min="6" max="6" width="9.160156" style="275" customWidth="1"/>
    <col min="7" max="7" width="5" style="275" customWidth="1"/>
    <col min="8" max="8" width="77.83203" style="275" customWidth="1"/>
    <col min="9" max="10" width="20" style="275" customWidth="1"/>
    <col min="11" max="11" width="1.667969" style="275" customWidth="1"/>
  </cols>
  <sheetData>
    <row r="1" s="1" customFormat="1" ht="37.5" customHeight="1"/>
    <row r="2" s="1" customFormat="1" ht="7.5" customHeight="1">
      <c r="B2" s="276"/>
      <c r="C2" s="277"/>
      <c r="D2" s="277"/>
      <c r="E2" s="277"/>
      <c r="F2" s="277"/>
      <c r="G2" s="277"/>
      <c r="H2" s="277"/>
      <c r="I2" s="277"/>
      <c r="J2" s="277"/>
      <c r="K2" s="278"/>
    </row>
    <row r="3" s="16" customFormat="1" ht="45" customHeight="1">
      <c r="B3" s="279"/>
      <c r="C3" s="280" t="s">
        <v>479</v>
      </c>
      <c r="D3" s="280"/>
      <c r="E3" s="280"/>
      <c r="F3" s="280"/>
      <c r="G3" s="280"/>
      <c r="H3" s="280"/>
      <c r="I3" s="280"/>
      <c r="J3" s="280"/>
      <c r="K3" s="281"/>
    </row>
    <row r="4" s="1" customFormat="1" ht="25.5" customHeight="1">
      <c r="B4" s="282"/>
      <c r="C4" s="283" t="s">
        <v>480</v>
      </c>
      <c r="D4" s="283"/>
      <c r="E4" s="283"/>
      <c r="F4" s="283"/>
      <c r="G4" s="283"/>
      <c r="H4" s="283"/>
      <c r="I4" s="283"/>
      <c r="J4" s="283"/>
      <c r="K4" s="284"/>
    </row>
    <row r="5" s="1" customFormat="1" ht="5.25" customHeight="1">
      <c r="B5" s="282"/>
      <c r="C5" s="285"/>
      <c r="D5" s="285"/>
      <c r="E5" s="285"/>
      <c r="F5" s="285"/>
      <c r="G5" s="285"/>
      <c r="H5" s="285"/>
      <c r="I5" s="285"/>
      <c r="J5" s="285"/>
      <c r="K5" s="284"/>
    </row>
    <row r="6" s="1" customFormat="1" ht="15" customHeight="1">
      <c r="B6" s="282"/>
      <c r="C6" s="286" t="s">
        <v>481</v>
      </c>
      <c r="D6" s="286"/>
      <c r="E6" s="286"/>
      <c r="F6" s="286"/>
      <c r="G6" s="286"/>
      <c r="H6" s="286"/>
      <c r="I6" s="286"/>
      <c r="J6" s="286"/>
      <c r="K6" s="284"/>
    </row>
    <row r="7" s="1" customFormat="1" ht="15" customHeight="1">
      <c r="B7" s="287"/>
      <c r="C7" s="286" t="s">
        <v>482</v>
      </c>
      <c r="D7" s="286"/>
      <c r="E7" s="286"/>
      <c r="F7" s="286"/>
      <c r="G7" s="286"/>
      <c r="H7" s="286"/>
      <c r="I7" s="286"/>
      <c r="J7" s="286"/>
      <c r="K7" s="284"/>
    </row>
    <row r="8" s="1" customFormat="1" ht="12.75" customHeight="1">
      <c r="B8" s="287"/>
      <c r="C8" s="286"/>
      <c r="D8" s="286"/>
      <c r="E8" s="286"/>
      <c r="F8" s="286"/>
      <c r="G8" s="286"/>
      <c r="H8" s="286"/>
      <c r="I8" s="286"/>
      <c r="J8" s="286"/>
      <c r="K8" s="284"/>
    </row>
    <row r="9" s="1" customFormat="1" ht="15" customHeight="1">
      <c r="B9" s="287"/>
      <c r="C9" s="286" t="s">
        <v>483</v>
      </c>
      <c r="D9" s="286"/>
      <c r="E9" s="286"/>
      <c r="F9" s="286"/>
      <c r="G9" s="286"/>
      <c r="H9" s="286"/>
      <c r="I9" s="286"/>
      <c r="J9" s="286"/>
      <c r="K9" s="284"/>
    </row>
    <row r="10" s="1" customFormat="1" ht="15" customHeight="1">
      <c r="B10" s="287"/>
      <c r="C10" s="286"/>
      <c r="D10" s="286" t="s">
        <v>484</v>
      </c>
      <c r="E10" s="286"/>
      <c r="F10" s="286"/>
      <c r="G10" s="286"/>
      <c r="H10" s="286"/>
      <c r="I10" s="286"/>
      <c r="J10" s="286"/>
      <c r="K10" s="284"/>
    </row>
    <row r="11" s="1" customFormat="1" ht="15" customHeight="1">
      <c r="B11" s="287"/>
      <c r="C11" s="288"/>
      <c r="D11" s="286" t="s">
        <v>485</v>
      </c>
      <c r="E11" s="286"/>
      <c r="F11" s="286"/>
      <c r="G11" s="286"/>
      <c r="H11" s="286"/>
      <c r="I11" s="286"/>
      <c r="J11" s="286"/>
      <c r="K11" s="284"/>
    </row>
    <row r="12" s="1" customFormat="1" ht="15" customHeight="1">
      <c r="B12" s="287"/>
      <c r="C12" s="288"/>
      <c r="D12" s="286"/>
      <c r="E12" s="286"/>
      <c r="F12" s="286"/>
      <c r="G12" s="286"/>
      <c r="H12" s="286"/>
      <c r="I12" s="286"/>
      <c r="J12" s="286"/>
      <c r="K12" s="284"/>
    </row>
    <row r="13" s="1" customFormat="1" ht="15" customHeight="1">
      <c r="B13" s="287"/>
      <c r="C13" s="288"/>
      <c r="D13" s="289" t="s">
        <v>486</v>
      </c>
      <c r="E13" s="286"/>
      <c r="F13" s="286"/>
      <c r="G13" s="286"/>
      <c r="H13" s="286"/>
      <c r="I13" s="286"/>
      <c r="J13" s="286"/>
      <c r="K13" s="284"/>
    </row>
    <row r="14" s="1" customFormat="1" ht="12.75" customHeight="1">
      <c r="B14" s="287"/>
      <c r="C14" s="288"/>
      <c r="D14" s="288"/>
      <c r="E14" s="288"/>
      <c r="F14" s="288"/>
      <c r="G14" s="288"/>
      <c r="H14" s="288"/>
      <c r="I14" s="288"/>
      <c r="J14" s="288"/>
      <c r="K14" s="284"/>
    </row>
    <row r="15" s="1" customFormat="1" ht="15" customHeight="1">
      <c r="B15" s="287"/>
      <c r="C15" s="288"/>
      <c r="D15" s="286" t="s">
        <v>487</v>
      </c>
      <c r="E15" s="286"/>
      <c r="F15" s="286"/>
      <c r="G15" s="286"/>
      <c r="H15" s="286"/>
      <c r="I15" s="286"/>
      <c r="J15" s="286"/>
      <c r="K15" s="284"/>
    </row>
    <row r="16" s="1" customFormat="1" ht="15" customHeight="1">
      <c r="B16" s="287"/>
      <c r="C16" s="288"/>
      <c r="D16" s="286" t="s">
        <v>488</v>
      </c>
      <c r="E16" s="286"/>
      <c r="F16" s="286"/>
      <c r="G16" s="286"/>
      <c r="H16" s="286"/>
      <c r="I16" s="286"/>
      <c r="J16" s="286"/>
      <c r="K16" s="284"/>
    </row>
    <row r="17" s="1" customFormat="1" ht="15" customHeight="1">
      <c r="B17" s="287"/>
      <c r="C17" s="288"/>
      <c r="D17" s="286" t="s">
        <v>489</v>
      </c>
      <c r="E17" s="286"/>
      <c r="F17" s="286"/>
      <c r="G17" s="286"/>
      <c r="H17" s="286"/>
      <c r="I17" s="286"/>
      <c r="J17" s="286"/>
      <c r="K17" s="284"/>
    </row>
    <row r="18" s="1" customFormat="1" ht="15" customHeight="1">
      <c r="B18" s="287"/>
      <c r="C18" s="288"/>
      <c r="D18" s="288"/>
      <c r="E18" s="290" t="s">
        <v>79</v>
      </c>
      <c r="F18" s="286" t="s">
        <v>490</v>
      </c>
      <c r="G18" s="286"/>
      <c r="H18" s="286"/>
      <c r="I18" s="286"/>
      <c r="J18" s="286"/>
      <c r="K18" s="284"/>
    </row>
    <row r="19" s="1" customFormat="1" ht="15" customHeight="1">
      <c r="B19" s="287"/>
      <c r="C19" s="288"/>
      <c r="D19" s="288"/>
      <c r="E19" s="290" t="s">
        <v>491</v>
      </c>
      <c r="F19" s="286" t="s">
        <v>492</v>
      </c>
      <c r="G19" s="286"/>
      <c r="H19" s="286"/>
      <c r="I19" s="286"/>
      <c r="J19" s="286"/>
      <c r="K19" s="284"/>
    </row>
    <row r="20" s="1" customFormat="1" ht="15" customHeight="1">
      <c r="B20" s="287"/>
      <c r="C20" s="288"/>
      <c r="D20" s="288"/>
      <c r="E20" s="290" t="s">
        <v>493</v>
      </c>
      <c r="F20" s="286" t="s">
        <v>494</v>
      </c>
      <c r="G20" s="286"/>
      <c r="H20" s="286"/>
      <c r="I20" s="286"/>
      <c r="J20" s="286"/>
      <c r="K20" s="284"/>
    </row>
    <row r="21" s="1" customFormat="1" ht="15" customHeight="1">
      <c r="B21" s="287"/>
      <c r="C21" s="288"/>
      <c r="D21" s="288"/>
      <c r="E21" s="290" t="s">
        <v>495</v>
      </c>
      <c r="F21" s="286" t="s">
        <v>84</v>
      </c>
      <c r="G21" s="286"/>
      <c r="H21" s="286"/>
      <c r="I21" s="286"/>
      <c r="J21" s="286"/>
      <c r="K21" s="284"/>
    </row>
    <row r="22" s="1" customFormat="1" ht="15" customHeight="1">
      <c r="B22" s="287"/>
      <c r="C22" s="288"/>
      <c r="D22" s="288"/>
      <c r="E22" s="290" t="s">
        <v>496</v>
      </c>
      <c r="F22" s="286" t="s">
        <v>497</v>
      </c>
      <c r="G22" s="286"/>
      <c r="H22" s="286"/>
      <c r="I22" s="286"/>
      <c r="J22" s="286"/>
      <c r="K22" s="284"/>
    </row>
    <row r="23" s="1" customFormat="1" ht="15" customHeight="1">
      <c r="B23" s="287"/>
      <c r="C23" s="288"/>
      <c r="D23" s="288"/>
      <c r="E23" s="290" t="s">
        <v>498</v>
      </c>
      <c r="F23" s="286" t="s">
        <v>499</v>
      </c>
      <c r="G23" s="286"/>
      <c r="H23" s="286"/>
      <c r="I23" s="286"/>
      <c r="J23" s="286"/>
      <c r="K23" s="284"/>
    </row>
    <row r="24" s="1" customFormat="1" ht="12.75" customHeight="1">
      <c r="B24" s="287"/>
      <c r="C24" s="288"/>
      <c r="D24" s="288"/>
      <c r="E24" s="288"/>
      <c r="F24" s="288"/>
      <c r="G24" s="288"/>
      <c r="H24" s="288"/>
      <c r="I24" s="288"/>
      <c r="J24" s="288"/>
      <c r="K24" s="284"/>
    </row>
    <row r="25" s="1" customFormat="1" ht="15" customHeight="1">
      <c r="B25" s="287"/>
      <c r="C25" s="286" t="s">
        <v>500</v>
      </c>
      <c r="D25" s="286"/>
      <c r="E25" s="286"/>
      <c r="F25" s="286"/>
      <c r="G25" s="286"/>
      <c r="H25" s="286"/>
      <c r="I25" s="286"/>
      <c r="J25" s="286"/>
      <c r="K25" s="284"/>
    </row>
    <row r="26" s="1" customFormat="1" ht="15" customHeight="1">
      <c r="B26" s="287"/>
      <c r="C26" s="286" t="s">
        <v>501</v>
      </c>
      <c r="D26" s="286"/>
      <c r="E26" s="286"/>
      <c r="F26" s="286"/>
      <c r="G26" s="286"/>
      <c r="H26" s="286"/>
      <c r="I26" s="286"/>
      <c r="J26" s="286"/>
      <c r="K26" s="284"/>
    </row>
    <row r="27" s="1" customFormat="1" ht="15" customHeight="1">
      <c r="B27" s="287"/>
      <c r="C27" s="286"/>
      <c r="D27" s="286" t="s">
        <v>502</v>
      </c>
      <c r="E27" s="286"/>
      <c r="F27" s="286"/>
      <c r="G27" s="286"/>
      <c r="H27" s="286"/>
      <c r="I27" s="286"/>
      <c r="J27" s="286"/>
      <c r="K27" s="284"/>
    </row>
    <row r="28" s="1" customFormat="1" ht="15" customHeight="1">
      <c r="B28" s="287"/>
      <c r="C28" s="288"/>
      <c r="D28" s="286" t="s">
        <v>503</v>
      </c>
      <c r="E28" s="286"/>
      <c r="F28" s="286"/>
      <c r="G28" s="286"/>
      <c r="H28" s="286"/>
      <c r="I28" s="286"/>
      <c r="J28" s="286"/>
      <c r="K28" s="284"/>
    </row>
    <row r="29" s="1" customFormat="1" ht="12.75" customHeight="1">
      <c r="B29" s="287"/>
      <c r="C29" s="288"/>
      <c r="D29" s="288"/>
      <c r="E29" s="288"/>
      <c r="F29" s="288"/>
      <c r="G29" s="288"/>
      <c r="H29" s="288"/>
      <c r="I29" s="288"/>
      <c r="J29" s="288"/>
      <c r="K29" s="284"/>
    </row>
    <row r="30" s="1" customFormat="1" ht="15" customHeight="1">
      <c r="B30" s="287"/>
      <c r="C30" s="288"/>
      <c r="D30" s="286" t="s">
        <v>504</v>
      </c>
      <c r="E30" s="286"/>
      <c r="F30" s="286"/>
      <c r="G30" s="286"/>
      <c r="H30" s="286"/>
      <c r="I30" s="286"/>
      <c r="J30" s="286"/>
      <c r="K30" s="284"/>
    </row>
    <row r="31" s="1" customFormat="1" ht="15" customHeight="1">
      <c r="B31" s="287"/>
      <c r="C31" s="288"/>
      <c r="D31" s="286" t="s">
        <v>505</v>
      </c>
      <c r="E31" s="286"/>
      <c r="F31" s="286"/>
      <c r="G31" s="286"/>
      <c r="H31" s="286"/>
      <c r="I31" s="286"/>
      <c r="J31" s="286"/>
      <c r="K31" s="284"/>
    </row>
    <row r="32" s="1" customFormat="1" ht="12.75" customHeight="1">
      <c r="B32" s="287"/>
      <c r="C32" s="288"/>
      <c r="D32" s="288"/>
      <c r="E32" s="288"/>
      <c r="F32" s="288"/>
      <c r="G32" s="288"/>
      <c r="H32" s="288"/>
      <c r="I32" s="288"/>
      <c r="J32" s="288"/>
      <c r="K32" s="284"/>
    </row>
    <row r="33" s="1" customFormat="1" ht="15" customHeight="1">
      <c r="B33" s="287"/>
      <c r="C33" s="288"/>
      <c r="D33" s="286" t="s">
        <v>506</v>
      </c>
      <c r="E33" s="286"/>
      <c r="F33" s="286"/>
      <c r="G33" s="286"/>
      <c r="H33" s="286"/>
      <c r="I33" s="286"/>
      <c r="J33" s="286"/>
      <c r="K33" s="284"/>
    </row>
    <row r="34" s="1" customFormat="1" ht="15" customHeight="1">
      <c r="B34" s="287"/>
      <c r="C34" s="288"/>
      <c r="D34" s="286" t="s">
        <v>507</v>
      </c>
      <c r="E34" s="286"/>
      <c r="F34" s="286"/>
      <c r="G34" s="286"/>
      <c r="H34" s="286"/>
      <c r="I34" s="286"/>
      <c r="J34" s="286"/>
      <c r="K34" s="284"/>
    </row>
    <row r="35" s="1" customFormat="1" ht="15" customHeight="1">
      <c r="B35" s="287"/>
      <c r="C35" s="288"/>
      <c r="D35" s="286" t="s">
        <v>508</v>
      </c>
      <c r="E35" s="286"/>
      <c r="F35" s="286"/>
      <c r="G35" s="286"/>
      <c r="H35" s="286"/>
      <c r="I35" s="286"/>
      <c r="J35" s="286"/>
      <c r="K35" s="284"/>
    </row>
    <row r="36" s="1" customFormat="1" ht="15" customHeight="1">
      <c r="B36" s="287"/>
      <c r="C36" s="288"/>
      <c r="D36" s="286"/>
      <c r="E36" s="289" t="s">
        <v>107</v>
      </c>
      <c r="F36" s="286"/>
      <c r="G36" s="286" t="s">
        <v>509</v>
      </c>
      <c r="H36" s="286"/>
      <c r="I36" s="286"/>
      <c r="J36" s="286"/>
      <c r="K36" s="284"/>
    </row>
    <row r="37" s="1" customFormat="1" ht="30.75" customHeight="1">
      <c r="B37" s="287"/>
      <c r="C37" s="288"/>
      <c r="D37" s="286"/>
      <c r="E37" s="289" t="s">
        <v>510</v>
      </c>
      <c r="F37" s="286"/>
      <c r="G37" s="286" t="s">
        <v>511</v>
      </c>
      <c r="H37" s="286"/>
      <c r="I37" s="286"/>
      <c r="J37" s="286"/>
      <c r="K37" s="284"/>
    </row>
    <row r="38" s="1" customFormat="1" ht="15" customHeight="1">
      <c r="B38" s="287"/>
      <c r="C38" s="288"/>
      <c r="D38" s="286"/>
      <c r="E38" s="289" t="s">
        <v>53</v>
      </c>
      <c r="F38" s="286"/>
      <c r="G38" s="286" t="s">
        <v>512</v>
      </c>
      <c r="H38" s="286"/>
      <c r="I38" s="286"/>
      <c r="J38" s="286"/>
      <c r="K38" s="284"/>
    </row>
    <row r="39" s="1" customFormat="1" ht="15" customHeight="1">
      <c r="B39" s="287"/>
      <c r="C39" s="288"/>
      <c r="D39" s="286"/>
      <c r="E39" s="289" t="s">
        <v>54</v>
      </c>
      <c r="F39" s="286"/>
      <c r="G39" s="286" t="s">
        <v>513</v>
      </c>
      <c r="H39" s="286"/>
      <c r="I39" s="286"/>
      <c r="J39" s="286"/>
      <c r="K39" s="284"/>
    </row>
    <row r="40" s="1" customFormat="1" ht="15" customHeight="1">
      <c r="B40" s="287"/>
      <c r="C40" s="288"/>
      <c r="D40" s="286"/>
      <c r="E40" s="289" t="s">
        <v>108</v>
      </c>
      <c r="F40" s="286"/>
      <c r="G40" s="286" t="s">
        <v>514</v>
      </c>
      <c r="H40" s="286"/>
      <c r="I40" s="286"/>
      <c r="J40" s="286"/>
      <c r="K40" s="284"/>
    </row>
    <row r="41" s="1" customFormat="1" ht="15" customHeight="1">
      <c r="B41" s="287"/>
      <c r="C41" s="288"/>
      <c r="D41" s="286"/>
      <c r="E41" s="289" t="s">
        <v>109</v>
      </c>
      <c r="F41" s="286"/>
      <c r="G41" s="286" t="s">
        <v>515</v>
      </c>
      <c r="H41" s="286"/>
      <c r="I41" s="286"/>
      <c r="J41" s="286"/>
      <c r="K41" s="284"/>
    </row>
    <row r="42" s="1" customFormat="1" ht="15" customHeight="1">
      <c r="B42" s="287"/>
      <c r="C42" s="288"/>
      <c r="D42" s="286"/>
      <c r="E42" s="289" t="s">
        <v>516</v>
      </c>
      <c r="F42" s="286"/>
      <c r="G42" s="286" t="s">
        <v>517</v>
      </c>
      <c r="H42" s="286"/>
      <c r="I42" s="286"/>
      <c r="J42" s="286"/>
      <c r="K42" s="284"/>
    </row>
    <row r="43" s="1" customFormat="1" ht="15" customHeight="1">
      <c r="B43" s="287"/>
      <c r="C43" s="288"/>
      <c r="D43" s="286"/>
      <c r="E43" s="289"/>
      <c r="F43" s="286"/>
      <c r="G43" s="286" t="s">
        <v>518</v>
      </c>
      <c r="H43" s="286"/>
      <c r="I43" s="286"/>
      <c r="J43" s="286"/>
      <c r="K43" s="284"/>
    </row>
    <row r="44" s="1" customFormat="1" ht="15" customHeight="1">
      <c r="B44" s="287"/>
      <c r="C44" s="288"/>
      <c r="D44" s="286"/>
      <c r="E44" s="289" t="s">
        <v>519</v>
      </c>
      <c r="F44" s="286"/>
      <c r="G44" s="286" t="s">
        <v>520</v>
      </c>
      <c r="H44" s="286"/>
      <c r="I44" s="286"/>
      <c r="J44" s="286"/>
      <c r="K44" s="284"/>
    </row>
    <row r="45" s="1" customFormat="1" ht="15" customHeight="1">
      <c r="B45" s="287"/>
      <c r="C45" s="288"/>
      <c r="D45" s="286"/>
      <c r="E45" s="289" t="s">
        <v>111</v>
      </c>
      <c r="F45" s="286"/>
      <c r="G45" s="286" t="s">
        <v>521</v>
      </c>
      <c r="H45" s="286"/>
      <c r="I45" s="286"/>
      <c r="J45" s="286"/>
      <c r="K45" s="284"/>
    </row>
    <row r="46" s="1" customFormat="1" ht="12.75" customHeight="1">
      <c r="B46" s="287"/>
      <c r="C46" s="288"/>
      <c r="D46" s="286"/>
      <c r="E46" s="286"/>
      <c r="F46" s="286"/>
      <c r="G46" s="286"/>
      <c r="H46" s="286"/>
      <c r="I46" s="286"/>
      <c r="J46" s="286"/>
      <c r="K46" s="284"/>
    </row>
    <row r="47" s="1" customFormat="1" ht="15" customHeight="1">
      <c r="B47" s="287"/>
      <c r="C47" s="288"/>
      <c r="D47" s="286" t="s">
        <v>522</v>
      </c>
      <c r="E47" s="286"/>
      <c r="F47" s="286"/>
      <c r="G47" s="286"/>
      <c r="H47" s="286"/>
      <c r="I47" s="286"/>
      <c r="J47" s="286"/>
      <c r="K47" s="284"/>
    </row>
    <row r="48" s="1" customFormat="1" ht="15" customHeight="1">
      <c r="B48" s="287"/>
      <c r="C48" s="288"/>
      <c r="D48" s="288"/>
      <c r="E48" s="286" t="s">
        <v>523</v>
      </c>
      <c r="F48" s="286"/>
      <c r="G48" s="286"/>
      <c r="H48" s="286"/>
      <c r="I48" s="286"/>
      <c r="J48" s="286"/>
      <c r="K48" s="284"/>
    </row>
    <row r="49" s="1" customFormat="1" ht="15" customHeight="1">
      <c r="B49" s="287"/>
      <c r="C49" s="288"/>
      <c r="D49" s="288"/>
      <c r="E49" s="286" t="s">
        <v>524</v>
      </c>
      <c r="F49" s="286"/>
      <c r="G49" s="286"/>
      <c r="H49" s="286"/>
      <c r="I49" s="286"/>
      <c r="J49" s="286"/>
      <c r="K49" s="284"/>
    </row>
    <row r="50" s="1" customFormat="1" ht="15" customHeight="1">
      <c r="B50" s="287"/>
      <c r="C50" s="288"/>
      <c r="D50" s="288"/>
      <c r="E50" s="286" t="s">
        <v>525</v>
      </c>
      <c r="F50" s="286"/>
      <c r="G50" s="286"/>
      <c r="H50" s="286"/>
      <c r="I50" s="286"/>
      <c r="J50" s="286"/>
      <c r="K50" s="284"/>
    </row>
    <row r="51" s="1" customFormat="1" ht="15" customHeight="1">
      <c r="B51" s="287"/>
      <c r="C51" s="288"/>
      <c r="D51" s="286" t="s">
        <v>526</v>
      </c>
      <c r="E51" s="286"/>
      <c r="F51" s="286"/>
      <c r="G51" s="286"/>
      <c r="H51" s="286"/>
      <c r="I51" s="286"/>
      <c r="J51" s="286"/>
      <c r="K51" s="284"/>
    </row>
    <row r="52" s="1" customFormat="1" ht="25.5" customHeight="1">
      <c r="B52" s="282"/>
      <c r="C52" s="283" t="s">
        <v>527</v>
      </c>
      <c r="D52" s="283"/>
      <c r="E52" s="283"/>
      <c r="F52" s="283"/>
      <c r="G52" s="283"/>
      <c r="H52" s="283"/>
      <c r="I52" s="283"/>
      <c r="J52" s="283"/>
      <c r="K52" s="284"/>
    </row>
    <row r="53" s="1" customFormat="1" ht="5.25" customHeight="1">
      <c r="B53" s="282"/>
      <c r="C53" s="285"/>
      <c r="D53" s="285"/>
      <c r="E53" s="285"/>
      <c r="F53" s="285"/>
      <c r="G53" s="285"/>
      <c r="H53" s="285"/>
      <c r="I53" s="285"/>
      <c r="J53" s="285"/>
      <c r="K53" s="284"/>
    </row>
    <row r="54" s="1" customFormat="1" ht="15" customHeight="1">
      <c r="B54" s="282"/>
      <c r="C54" s="286" t="s">
        <v>528</v>
      </c>
      <c r="D54" s="286"/>
      <c r="E54" s="286"/>
      <c r="F54" s="286"/>
      <c r="G54" s="286"/>
      <c r="H54" s="286"/>
      <c r="I54" s="286"/>
      <c r="J54" s="286"/>
      <c r="K54" s="284"/>
    </row>
    <row r="55" s="1" customFormat="1" ht="15" customHeight="1">
      <c r="B55" s="282"/>
      <c r="C55" s="286" t="s">
        <v>529</v>
      </c>
      <c r="D55" s="286"/>
      <c r="E55" s="286"/>
      <c r="F55" s="286"/>
      <c r="G55" s="286"/>
      <c r="H55" s="286"/>
      <c r="I55" s="286"/>
      <c r="J55" s="286"/>
      <c r="K55" s="284"/>
    </row>
    <row r="56" s="1" customFormat="1" ht="12.75" customHeight="1">
      <c r="B56" s="282"/>
      <c r="C56" s="286"/>
      <c r="D56" s="286"/>
      <c r="E56" s="286"/>
      <c r="F56" s="286"/>
      <c r="G56" s="286"/>
      <c r="H56" s="286"/>
      <c r="I56" s="286"/>
      <c r="J56" s="286"/>
      <c r="K56" s="284"/>
    </row>
    <row r="57" s="1" customFormat="1" ht="15" customHeight="1">
      <c r="B57" s="282"/>
      <c r="C57" s="286" t="s">
        <v>530</v>
      </c>
      <c r="D57" s="286"/>
      <c r="E57" s="286"/>
      <c r="F57" s="286"/>
      <c r="G57" s="286"/>
      <c r="H57" s="286"/>
      <c r="I57" s="286"/>
      <c r="J57" s="286"/>
      <c r="K57" s="284"/>
    </row>
    <row r="58" s="1" customFormat="1" ht="15" customHeight="1">
      <c r="B58" s="282"/>
      <c r="C58" s="288"/>
      <c r="D58" s="286" t="s">
        <v>531</v>
      </c>
      <c r="E58" s="286"/>
      <c r="F58" s="286"/>
      <c r="G58" s="286"/>
      <c r="H58" s="286"/>
      <c r="I58" s="286"/>
      <c r="J58" s="286"/>
      <c r="K58" s="284"/>
    </row>
    <row r="59" s="1" customFormat="1" ht="15" customHeight="1">
      <c r="B59" s="282"/>
      <c r="C59" s="288"/>
      <c r="D59" s="286" t="s">
        <v>532</v>
      </c>
      <c r="E59" s="286"/>
      <c r="F59" s="286"/>
      <c r="G59" s="286"/>
      <c r="H59" s="286"/>
      <c r="I59" s="286"/>
      <c r="J59" s="286"/>
      <c r="K59" s="284"/>
    </row>
    <row r="60" s="1" customFormat="1" ht="15" customHeight="1">
      <c r="B60" s="282"/>
      <c r="C60" s="288"/>
      <c r="D60" s="286" t="s">
        <v>533</v>
      </c>
      <c r="E60" s="286"/>
      <c r="F60" s="286"/>
      <c r="G60" s="286"/>
      <c r="H60" s="286"/>
      <c r="I60" s="286"/>
      <c r="J60" s="286"/>
      <c r="K60" s="284"/>
    </row>
    <row r="61" s="1" customFormat="1" ht="15" customHeight="1">
      <c r="B61" s="282"/>
      <c r="C61" s="288"/>
      <c r="D61" s="286" t="s">
        <v>534</v>
      </c>
      <c r="E61" s="286"/>
      <c r="F61" s="286"/>
      <c r="G61" s="286"/>
      <c r="H61" s="286"/>
      <c r="I61" s="286"/>
      <c r="J61" s="286"/>
      <c r="K61" s="284"/>
    </row>
    <row r="62" s="1" customFormat="1" ht="15" customHeight="1">
      <c r="B62" s="282"/>
      <c r="C62" s="288"/>
      <c r="D62" s="291" t="s">
        <v>535</v>
      </c>
      <c r="E62" s="291"/>
      <c r="F62" s="291"/>
      <c r="G62" s="291"/>
      <c r="H62" s="291"/>
      <c r="I62" s="291"/>
      <c r="J62" s="291"/>
      <c r="K62" s="284"/>
    </row>
    <row r="63" s="1" customFormat="1" ht="15" customHeight="1">
      <c r="B63" s="282"/>
      <c r="C63" s="288"/>
      <c r="D63" s="286" t="s">
        <v>536</v>
      </c>
      <c r="E63" s="286"/>
      <c r="F63" s="286"/>
      <c r="G63" s="286"/>
      <c r="H63" s="286"/>
      <c r="I63" s="286"/>
      <c r="J63" s="286"/>
      <c r="K63" s="284"/>
    </row>
    <row r="64" s="1" customFormat="1" ht="12.75" customHeight="1">
      <c r="B64" s="282"/>
      <c r="C64" s="288"/>
      <c r="D64" s="288"/>
      <c r="E64" s="292"/>
      <c r="F64" s="288"/>
      <c r="G64" s="288"/>
      <c r="H64" s="288"/>
      <c r="I64" s="288"/>
      <c r="J64" s="288"/>
      <c r="K64" s="284"/>
    </row>
    <row r="65" s="1" customFormat="1" ht="15" customHeight="1">
      <c r="B65" s="282"/>
      <c r="C65" s="288"/>
      <c r="D65" s="286" t="s">
        <v>537</v>
      </c>
      <c r="E65" s="286"/>
      <c r="F65" s="286"/>
      <c r="G65" s="286"/>
      <c r="H65" s="286"/>
      <c r="I65" s="286"/>
      <c r="J65" s="286"/>
      <c r="K65" s="284"/>
    </row>
    <row r="66" s="1" customFormat="1" ht="15" customHeight="1">
      <c r="B66" s="282"/>
      <c r="C66" s="288"/>
      <c r="D66" s="291" t="s">
        <v>538</v>
      </c>
      <c r="E66" s="291"/>
      <c r="F66" s="291"/>
      <c r="G66" s="291"/>
      <c r="H66" s="291"/>
      <c r="I66" s="291"/>
      <c r="J66" s="291"/>
      <c r="K66" s="284"/>
    </row>
    <row r="67" s="1" customFormat="1" ht="15" customHeight="1">
      <c r="B67" s="282"/>
      <c r="C67" s="288"/>
      <c r="D67" s="286" t="s">
        <v>539</v>
      </c>
      <c r="E67" s="286"/>
      <c r="F67" s="286"/>
      <c r="G67" s="286"/>
      <c r="H67" s="286"/>
      <c r="I67" s="286"/>
      <c r="J67" s="286"/>
      <c r="K67" s="284"/>
    </row>
    <row r="68" s="1" customFormat="1" ht="15" customHeight="1">
      <c r="B68" s="282"/>
      <c r="C68" s="288"/>
      <c r="D68" s="286" t="s">
        <v>540</v>
      </c>
      <c r="E68" s="286"/>
      <c r="F68" s="286"/>
      <c r="G68" s="286"/>
      <c r="H68" s="286"/>
      <c r="I68" s="286"/>
      <c r="J68" s="286"/>
      <c r="K68" s="284"/>
    </row>
    <row r="69" s="1" customFormat="1" ht="15" customHeight="1">
      <c r="B69" s="282"/>
      <c r="C69" s="288"/>
      <c r="D69" s="286" t="s">
        <v>541</v>
      </c>
      <c r="E69" s="286"/>
      <c r="F69" s="286"/>
      <c r="G69" s="286"/>
      <c r="H69" s="286"/>
      <c r="I69" s="286"/>
      <c r="J69" s="286"/>
      <c r="K69" s="284"/>
    </row>
    <row r="70" s="1" customFormat="1" ht="15" customHeight="1">
      <c r="B70" s="282"/>
      <c r="C70" s="288"/>
      <c r="D70" s="286" t="s">
        <v>542</v>
      </c>
      <c r="E70" s="286"/>
      <c r="F70" s="286"/>
      <c r="G70" s="286"/>
      <c r="H70" s="286"/>
      <c r="I70" s="286"/>
      <c r="J70" s="286"/>
      <c r="K70" s="284"/>
    </row>
    <row r="71" s="1" customFormat="1" ht="12.75" customHeight="1">
      <c r="B71" s="293"/>
      <c r="C71" s="294"/>
      <c r="D71" s="294"/>
      <c r="E71" s="294"/>
      <c r="F71" s="294"/>
      <c r="G71" s="294"/>
      <c r="H71" s="294"/>
      <c r="I71" s="294"/>
      <c r="J71" s="294"/>
      <c r="K71" s="295"/>
    </row>
    <row r="72" s="1" customFormat="1" ht="18.75" customHeight="1">
      <c r="B72" s="296"/>
      <c r="C72" s="296"/>
      <c r="D72" s="296"/>
      <c r="E72" s="296"/>
      <c r="F72" s="296"/>
      <c r="G72" s="296"/>
      <c r="H72" s="296"/>
      <c r="I72" s="296"/>
      <c r="J72" s="296"/>
      <c r="K72" s="297"/>
    </row>
    <row r="73" s="1" customFormat="1" ht="18.75" customHeight="1">
      <c r="B73" s="297"/>
      <c r="C73" s="297"/>
      <c r="D73" s="297"/>
      <c r="E73" s="297"/>
      <c r="F73" s="297"/>
      <c r="G73" s="297"/>
      <c r="H73" s="297"/>
      <c r="I73" s="297"/>
      <c r="J73" s="297"/>
      <c r="K73" s="297"/>
    </row>
    <row r="74" s="1" customFormat="1" ht="7.5" customHeight="1">
      <c r="B74" s="298"/>
      <c r="C74" s="299"/>
      <c r="D74" s="299"/>
      <c r="E74" s="299"/>
      <c r="F74" s="299"/>
      <c r="G74" s="299"/>
      <c r="H74" s="299"/>
      <c r="I74" s="299"/>
      <c r="J74" s="299"/>
      <c r="K74" s="300"/>
    </row>
    <row r="75" s="1" customFormat="1" ht="45" customHeight="1">
      <c r="B75" s="301"/>
      <c r="C75" s="302" t="s">
        <v>543</v>
      </c>
      <c r="D75" s="302"/>
      <c r="E75" s="302"/>
      <c r="F75" s="302"/>
      <c r="G75" s="302"/>
      <c r="H75" s="302"/>
      <c r="I75" s="302"/>
      <c r="J75" s="302"/>
      <c r="K75" s="303"/>
    </row>
    <row r="76" s="1" customFormat="1" ht="17.25" customHeight="1">
      <c r="B76" s="301"/>
      <c r="C76" s="304" t="s">
        <v>544</v>
      </c>
      <c r="D76" s="304"/>
      <c r="E76" s="304"/>
      <c r="F76" s="304" t="s">
        <v>545</v>
      </c>
      <c r="G76" s="305"/>
      <c r="H76" s="304" t="s">
        <v>54</v>
      </c>
      <c r="I76" s="304" t="s">
        <v>57</v>
      </c>
      <c r="J76" s="304" t="s">
        <v>546</v>
      </c>
      <c r="K76" s="303"/>
    </row>
    <row r="77" s="1" customFormat="1" ht="17.25" customHeight="1">
      <c r="B77" s="301"/>
      <c r="C77" s="306" t="s">
        <v>547</v>
      </c>
      <c r="D77" s="306"/>
      <c r="E77" s="306"/>
      <c r="F77" s="307" t="s">
        <v>548</v>
      </c>
      <c r="G77" s="308"/>
      <c r="H77" s="306"/>
      <c r="I77" s="306"/>
      <c r="J77" s="306" t="s">
        <v>549</v>
      </c>
      <c r="K77" s="303"/>
    </row>
    <row r="78" s="1" customFormat="1" ht="5.25" customHeight="1">
      <c r="B78" s="301"/>
      <c r="C78" s="309"/>
      <c r="D78" s="309"/>
      <c r="E78" s="309"/>
      <c r="F78" s="309"/>
      <c r="G78" s="310"/>
      <c r="H78" s="309"/>
      <c r="I78" s="309"/>
      <c r="J78" s="309"/>
      <c r="K78" s="303"/>
    </row>
    <row r="79" s="1" customFormat="1" ht="15" customHeight="1">
      <c r="B79" s="301"/>
      <c r="C79" s="289" t="s">
        <v>53</v>
      </c>
      <c r="D79" s="311"/>
      <c r="E79" s="311"/>
      <c r="F79" s="312" t="s">
        <v>550</v>
      </c>
      <c r="G79" s="313"/>
      <c r="H79" s="289" t="s">
        <v>551</v>
      </c>
      <c r="I79" s="289" t="s">
        <v>552</v>
      </c>
      <c r="J79" s="289">
        <v>20</v>
      </c>
      <c r="K79" s="303"/>
    </row>
    <row r="80" s="1" customFormat="1" ht="15" customHeight="1">
      <c r="B80" s="301"/>
      <c r="C80" s="289" t="s">
        <v>553</v>
      </c>
      <c r="D80" s="289"/>
      <c r="E80" s="289"/>
      <c r="F80" s="312" t="s">
        <v>550</v>
      </c>
      <c r="G80" s="313"/>
      <c r="H80" s="289" t="s">
        <v>554</v>
      </c>
      <c r="I80" s="289" t="s">
        <v>552</v>
      </c>
      <c r="J80" s="289">
        <v>120</v>
      </c>
      <c r="K80" s="303"/>
    </row>
    <row r="81" s="1" customFormat="1" ht="15" customHeight="1">
      <c r="B81" s="314"/>
      <c r="C81" s="289" t="s">
        <v>555</v>
      </c>
      <c r="D81" s="289"/>
      <c r="E81" s="289"/>
      <c r="F81" s="312" t="s">
        <v>556</v>
      </c>
      <c r="G81" s="313"/>
      <c r="H81" s="289" t="s">
        <v>557</v>
      </c>
      <c r="I81" s="289" t="s">
        <v>552</v>
      </c>
      <c r="J81" s="289">
        <v>50</v>
      </c>
      <c r="K81" s="303"/>
    </row>
    <row r="82" s="1" customFormat="1" ht="15" customHeight="1">
      <c r="B82" s="314"/>
      <c r="C82" s="289" t="s">
        <v>558</v>
      </c>
      <c r="D82" s="289"/>
      <c r="E82" s="289"/>
      <c r="F82" s="312" t="s">
        <v>550</v>
      </c>
      <c r="G82" s="313"/>
      <c r="H82" s="289" t="s">
        <v>559</v>
      </c>
      <c r="I82" s="289" t="s">
        <v>560</v>
      </c>
      <c r="J82" s="289"/>
      <c r="K82" s="303"/>
    </row>
    <row r="83" s="1" customFormat="1" ht="15" customHeight="1">
      <c r="B83" s="314"/>
      <c r="C83" s="315" t="s">
        <v>561</v>
      </c>
      <c r="D83" s="315"/>
      <c r="E83" s="315"/>
      <c r="F83" s="316" t="s">
        <v>556</v>
      </c>
      <c r="G83" s="315"/>
      <c r="H83" s="315" t="s">
        <v>562</v>
      </c>
      <c r="I83" s="315" t="s">
        <v>552</v>
      </c>
      <c r="J83" s="315">
        <v>15</v>
      </c>
      <c r="K83" s="303"/>
    </row>
    <row r="84" s="1" customFormat="1" ht="15" customHeight="1">
      <c r="B84" s="314"/>
      <c r="C84" s="315" t="s">
        <v>563</v>
      </c>
      <c r="D84" s="315"/>
      <c r="E84" s="315"/>
      <c r="F84" s="316" t="s">
        <v>556</v>
      </c>
      <c r="G84" s="315"/>
      <c r="H84" s="315" t="s">
        <v>564</v>
      </c>
      <c r="I84" s="315" t="s">
        <v>552</v>
      </c>
      <c r="J84" s="315">
        <v>15</v>
      </c>
      <c r="K84" s="303"/>
    </row>
    <row r="85" s="1" customFormat="1" ht="15" customHeight="1">
      <c r="B85" s="314"/>
      <c r="C85" s="315" t="s">
        <v>565</v>
      </c>
      <c r="D85" s="315"/>
      <c r="E85" s="315"/>
      <c r="F85" s="316" t="s">
        <v>556</v>
      </c>
      <c r="G85" s="315"/>
      <c r="H85" s="315" t="s">
        <v>566</v>
      </c>
      <c r="I85" s="315" t="s">
        <v>552</v>
      </c>
      <c r="J85" s="315">
        <v>20</v>
      </c>
      <c r="K85" s="303"/>
    </row>
    <row r="86" s="1" customFormat="1" ht="15" customHeight="1">
      <c r="B86" s="314"/>
      <c r="C86" s="315" t="s">
        <v>567</v>
      </c>
      <c r="D86" s="315"/>
      <c r="E86" s="315"/>
      <c r="F86" s="316" t="s">
        <v>556</v>
      </c>
      <c r="G86" s="315"/>
      <c r="H86" s="315" t="s">
        <v>568</v>
      </c>
      <c r="I86" s="315" t="s">
        <v>552</v>
      </c>
      <c r="J86" s="315">
        <v>20</v>
      </c>
      <c r="K86" s="303"/>
    </row>
    <row r="87" s="1" customFormat="1" ht="15" customHeight="1">
      <c r="B87" s="314"/>
      <c r="C87" s="289" t="s">
        <v>569</v>
      </c>
      <c r="D87" s="289"/>
      <c r="E87" s="289"/>
      <c r="F87" s="312" t="s">
        <v>556</v>
      </c>
      <c r="G87" s="313"/>
      <c r="H87" s="289" t="s">
        <v>570</v>
      </c>
      <c r="I87" s="289" t="s">
        <v>552</v>
      </c>
      <c r="J87" s="289">
        <v>50</v>
      </c>
      <c r="K87" s="303"/>
    </row>
    <row r="88" s="1" customFormat="1" ht="15" customHeight="1">
      <c r="B88" s="314"/>
      <c r="C88" s="289" t="s">
        <v>571</v>
      </c>
      <c r="D88" s="289"/>
      <c r="E88" s="289"/>
      <c r="F88" s="312" t="s">
        <v>556</v>
      </c>
      <c r="G88" s="313"/>
      <c r="H88" s="289" t="s">
        <v>572</v>
      </c>
      <c r="I88" s="289" t="s">
        <v>552</v>
      </c>
      <c r="J88" s="289">
        <v>20</v>
      </c>
      <c r="K88" s="303"/>
    </row>
    <row r="89" s="1" customFormat="1" ht="15" customHeight="1">
      <c r="B89" s="314"/>
      <c r="C89" s="289" t="s">
        <v>573</v>
      </c>
      <c r="D89" s="289"/>
      <c r="E89" s="289"/>
      <c r="F89" s="312" t="s">
        <v>556</v>
      </c>
      <c r="G89" s="313"/>
      <c r="H89" s="289" t="s">
        <v>574</v>
      </c>
      <c r="I89" s="289" t="s">
        <v>552</v>
      </c>
      <c r="J89" s="289">
        <v>20</v>
      </c>
      <c r="K89" s="303"/>
    </row>
    <row r="90" s="1" customFormat="1" ht="15" customHeight="1">
      <c r="B90" s="314"/>
      <c r="C90" s="289" t="s">
        <v>575</v>
      </c>
      <c r="D90" s="289"/>
      <c r="E90" s="289"/>
      <c r="F90" s="312" t="s">
        <v>556</v>
      </c>
      <c r="G90" s="313"/>
      <c r="H90" s="289" t="s">
        <v>576</v>
      </c>
      <c r="I90" s="289" t="s">
        <v>552</v>
      </c>
      <c r="J90" s="289">
        <v>50</v>
      </c>
      <c r="K90" s="303"/>
    </row>
    <row r="91" s="1" customFormat="1" ht="15" customHeight="1">
      <c r="B91" s="314"/>
      <c r="C91" s="289" t="s">
        <v>577</v>
      </c>
      <c r="D91" s="289"/>
      <c r="E91" s="289"/>
      <c r="F91" s="312" t="s">
        <v>556</v>
      </c>
      <c r="G91" s="313"/>
      <c r="H91" s="289" t="s">
        <v>577</v>
      </c>
      <c r="I91" s="289" t="s">
        <v>552</v>
      </c>
      <c r="J91" s="289">
        <v>50</v>
      </c>
      <c r="K91" s="303"/>
    </row>
    <row r="92" s="1" customFormat="1" ht="15" customHeight="1">
      <c r="B92" s="314"/>
      <c r="C92" s="289" t="s">
        <v>578</v>
      </c>
      <c r="D92" s="289"/>
      <c r="E92" s="289"/>
      <c r="F92" s="312" t="s">
        <v>556</v>
      </c>
      <c r="G92" s="313"/>
      <c r="H92" s="289" t="s">
        <v>579</v>
      </c>
      <c r="I92" s="289" t="s">
        <v>552</v>
      </c>
      <c r="J92" s="289">
        <v>255</v>
      </c>
      <c r="K92" s="303"/>
    </row>
    <row r="93" s="1" customFormat="1" ht="15" customHeight="1">
      <c r="B93" s="314"/>
      <c r="C93" s="289" t="s">
        <v>580</v>
      </c>
      <c r="D93" s="289"/>
      <c r="E93" s="289"/>
      <c r="F93" s="312" t="s">
        <v>550</v>
      </c>
      <c r="G93" s="313"/>
      <c r="H93" s="289" t="s">
        <v>581</v>
      </c>
      <c r="I93" s="289" t="s">
        <v>582</v>
      </c>
      <c r="J93" s="289"/>
      <c r="K93" s="303"/>
    </row>
    <row r="94" s="1" customFormat="1" ht="15" customHeight="1">
      <c r="B94" s="314"/>
      <c r="C94" s="289" t="s">
        <v>583</v>
      </c>
      <c r="D94" s="289"/>
      <c r="E94" s="289"/>
      <c r="F94" s="312" t="s">
        <v>550</v>
      </c>
      <c r="G94" s="313"/>
      <c r="H94" s="289" t="s">
        <v>584</v>
      </c>
      <c r="I94" s="289" t="s">
        <v>585</v>
      </c>
      <c r="J94" s="289"/>
      <c r="K94" s="303"/>
    </row>
    <row r="95" s="1" customFormat="1" ht="15" customHeight="1">
      <c r="B95" s="314"/>
      <c r="C95" s="289" t="s">
        <v>586</v>
      </c>
      <c r="D95" s="289"/>
      <c r="E95" s="289"/>
      <c r="F95" s="312" t="s">
        <v>550</v>
      </c>
      <c r="G95" s="313"/>
      <c r="H95" s="289" t="s">
        <v>586</v>
      </c>
      <c r="I95" s="289" t="s">
        <v>585</v>
      </c>
      <c r="J95" s="289"/>
      <c r="K95" s="303"/>
    </row>
    <row r="96" s="1" customFormat="1" ht="15" customHeight="1">
      <c r="B96" s="314"/>
      <c r="C96" s="289" t="s">
        <v>38</v>
      </c>
      <c r="D96" s="289"/>
      <c r="E96" s="289"/>
      <c r="F96" s="312" t="s">
        <v>550</v>
      </c>
      <c r="G96" s="313"/>
      <c r="H96" s="289" t="s">
        <v>587</v>
      </c>
      <c r="I96" s="289" t="s">
        <v>585</v>
      </c>
      <c r="J96" s="289"/>
      <c r="K96" s="303"/>
    </row>
    <row r="97" s="1" customFormat="1" ht="15" customHeight="1">
      <c r="B97" s="314"/>
      <c r="C97" s="289" t="s">
        <v>48</v>
      </c>
      <c r="D97" s="289"/>
      <c r="E97" s="289"/>
      <c r="F97" s="312" t="s">
        <v>550</v>
      </c>
      <c r="G97" s="313"/>
      <c r="H97" s="289" t="s">
        <v>588</v>
      </c>
      <c r="I97" s="289" t="s">
        <v>585</v>
      </c>
      <c r="J97" s="289"/>
      <c r="K97" s="303"/>
    </row>
    <row r="98" s="1" customFormat="1" ht="15" customHeight="1">
      <c r="B98" s="317"/>
      <c r="C98" s="318"/>
      <c r="D98" s="318"/>
      <c r="E98" s="318"/>
      <c r="F98" s="318"/>
      <c r="G98" s="318"/>
      <c r="H98" s="318"/>
      <c r="I98" s="318"/>
      <c r="J98" s="318"/>
      <c r="K98" s="319"/>
    </row>
    <row r="99" s="1" customFormat="1" ht="18.75" customHeight="1">
      <c r="B99" s="320"/>
      <c r="C99" s="321"/>
      <c r="D99" s="321"/>
      <c r="E99" s="321"/>
      <c r="F99" s="321"/>
      <c r="G99" s="321"/>
      <c r="H99" s="321"/>
      <c r="I99" s="321"/>
      <c r="J99" s="321"/>
      <c r="K99" s="320"/>
    </row>
    <row r="100" s="1" customFormat="1" ht="18.75" customHeight="1">
      <c r="B100" s="297"/>
      <c r="C100" s="297"/>
      <c r="D100" s="297"/>
      <c r="E100" s="297"/>
      <c r="F100" s="297"/>
      <c r="G100" s="297"/>
      <c r="H100" s="297"/>
      <c r="I100" s="297"/>
      <c r="J100" s="297"/>
      <c r="K100" s="297"/>
    </row>
    <row r="101" s="1" customFormat="1" ht="7.5" customHeight="1">
      <c r="B101" s="298"/>
      <c r="C101" s="299"/>
      <c r="D101" s="299"/>
      <c r="E101" s="299"/>
      <c r="F101" s="299"/>
      <c r="G101" s="299"/>
      <c r="H101" s="299"/>
      <c r="I101" s="299"/>
      <c r="J101" s="299"/>
      <c r="K101" s="300"/>
    </row>
    <row r="102" s="1" customFormat="1" ht="45" customHeight="1">
      <c r="B102" s="301"/>
      <c r="C102" s="302" t="s">
        <v>589</v>
      </c>
      <c r="D102" s="302"/>
      <c r="E102" s="302"/>
      <c r="F102" s="302"/>
      <c r="G102" s="302"/>
      <c r="H102" s="302"/>
      <c r="I102" s="302"/>
      <c r="J102" s="302"/>
      <c r="K102" s="303"/>
    </row>
    <row r="103" s="1" customFormat="1" ht="17.25" customHeight="1">
      <c r="B103" s="301"/>
      <c r="C103" s="304" t="s">
        <v>544</v>
      </c>
      <c r="D103" s="304"/>
      <c r="E103" s="304"/>
      <c r="F103" s="304" t="s">
        <v>545</v>
      </c>
      <c r="G103" s="305"/>
      <c r="H103" s="304" t="s">
        <v>54</v>
      </c>
      <c r="I103" s="304" t="s">
        <v>57</v>
      </c>
      <c r="J103" s="304" t="s">
        <v>546</v>
      </c>
      <c r="K103" s="303"/>
    </row>
    <row r="104" s="1" customFormat="1" ht="17.25" customHeight="1">
      <c r="B104" s="301"/>
      <c r="C104" s="306" t="s">
        <v>547</v>
      </c>
      <c r="D104" s="306"/>
      <c r="E104" s="306"/>
      <c r="F104" s="307" t="s">
        <v>548</v>
      </c>
      <c r="G104" s="308"/>
      <c r="H104" s="306"/>
      <c r="I104" s="306"/>
      <c r="J104" s="306" t="s">
        <v>549</v>
      </c>
      <c r="K104" s="303"/>
    </row>
    <row r="105" s="1" customFormat="1" ht="5.25" customHeight="1">
      <c r="B105" s="301"/>
      <c r="C105" s="304"/>
      <c r="D105" s="304"/>
      <c r="E105" s="304"/>
      <c r="F105" s="304"/>
      <c r="G105" s="322"/>
      <c r="H105" s="304"/>
      <c r="I105" s="304"/>
      <c r="J105" s="304"/>
      <c r="K105" s="303"/>
    </row>
    <row r="106" s="1" customFormat="1" ht="15" customHeight="1">
      <c r="B106" s="301"/>
      <c r="C106" s="289" t="s">
        <v>53</v>
      </c>
      <c r="D106" s="311"/>
      <c r="E106" s="311"/>
      <c r="F106" s="312" t="s">
        <v>550</v>
      </c>
      <c r="G106" s="289"/>
      <c r="H106" s="289" t="s">
        <v>590</v>
      </c>
      <c r="I106" s="289" t="s">
        <v>552</v>
      </c>
      <c r="J106" s="289">
        <v>20</v>
      </c>
      <c r="K106" s="303"/>
    </row>
    <row r="107" s="1" customFormat="1" ht="15" customHeight="1">
      <c r="B107" s="301"/>
      <c r="C107" s="289" t="s">
        <v>553</v>
      </c>
      <c r="D107" s="289"/>
      <c r="E107" s="289"/>
      <c r="F107" s="312" t="s">
        <v>550</v>
      </c>
      <c r="G107" s="289"/>
      <c r="H107" s="289" t="s">
        <v>590</v>
      </c>
      <c r="I107" s="289" t="s">
        <v>552</v>
      </c>
      <c r="J107" s="289">
        <v>120</v>
      </c>
      <c r="K107" s="303"/>
    </row>
    <row r="108" s="1" customFormat="1" ht="15" customHeight="1">
      <c r="B108" s="314"/>
      <c r="C108" s="289" t="s">
        <v>555</v>
      </c>
      <c r="D108" s="289"/>
      <c r="E108" s="289"/>
      <c r="F108" s="312" t="s">
        <v>556</v>
      </c>
      <c r="G108" s="289"/>
      <c r="H108" s="289" t="s">
        <v>590</v>
      </c>
      <c r="I108" s="289" t="s">
        <v>552</v>
      </c>
      <c r="J108" s="289">
        <v>50</v>
      </c>
      <c r="K108" s="303"/>
    </row>
    <row r="109" s="1" customFormat="1" ht="15" customHeight="1">
      <c r="B109" s="314"/>
      <c r="C109" s="289" t="s">
        <v>558</v>
      </c>
      <c r="D109" s="289"/>
      <c r="E109" s="289"/>
      <c r="F109" s="312" t="s">
        <v>550</v>
      </c>
      <c r="G109" s="289"/>
      <c r="H109" s="289" t="s">
        <v>590</v>
      </c>
      <c r="I109" s="289" t="s">
        <v>560</v>
      </c>
      <c r="J109" s="289"/>
      <c r="K109" s="303"/>
    </row>
    <row r="110" s="1" customFormat="1" ht="15" customHeight="1">
      <c r="B110" s="314"/>
      <c r="C110" s="289" t="s">
        <v>569</v>
      </c>
      <c r="D110" s="289"/>
      <c r="E110" s="289"/>
      <c r="F110" s="312" t="s">
        <v>556</v>
      </c>
      <c r="G110" s="289"/>
      <c r="H110" s="289" t="s">
        <v>590</v>
      </c>
      <c r="I110" s="289" t="s">
        <v>552</v>
      </c>
      <c r="J110" s="289">
        <v>50</v>
      </c>
      <c r="K110" s="303"/>
    </row>
    <row r="111" s="1" customFormat="1" ht="15" customHeight="1">
      <c r="B111" s="314"/>
      <c r="C111" s="289" t="s">
        <v>577</v>
      </c>
      <c r="D111" s="289"/>
      <c r="E111" s="289"/>
      <c r="F111" s="312" t="s">
        <v>556</v>
      </c>
      <c r="G111" s="289"/>
      <c r="H111" s="289" t="s">
        <v>590</v>
      </c>
      <c r="I111" s="289" t="s">
        <v>552</v>
      </c>
      <c r="J111" s="289">
        <v>50</v>
      </c>
      <c r="K111" s="303"/>
    </row>
    <row r="112" s="1" customFormat="1" ht="15" customHeight="1">
      <c r="B112" s="314"/>
      <c r="C112" s="289" t="s">
        <v>575</v>
      </c>
      <c r="D112" s="289"/>
      <c r="E112" s="289"/>
      <c r="F112" s="312" t="s">
        <v>556</v>
      </c>
      <c r="G112" s="289"/>
      <c r="H112" s="289" t="s">
        <v>590</v>
      </c>
      <c r="I112" s="289" t="s">
        <v>552</v>
      </c>
      <c r="J112" s="289">
        <v>50</v>
      </c>
      <c r="K112" s="303"/>
    </row>
    <row r="113" s="1" customFormat="1" ht="15" customHeight="1">
      <c r="B113" s="314"/>
      <c r="C113" s="289" t="s">
        <v>53</v>
      </c>
      <c r="D113" s="289"/>
      <c r="E113" s="289"/>
      <c r="F113" s="312" t="s">
        <v>550</v>
      </c>
      <c r="G113" s="289"/>
      <c r="H113" s="289" t="s">
        <v>591</v>
      </c>
      <c r="I113" s="289" t="s">
        <v>552</v>
      </c>
      <c r="J113" s="289">
        <v>20</v>
      </c>
      <c r="K113" s="303"/>
    </row>
    <row r="114" s="1" customFormat="1" ht="15" customHeight="1">
      <c r="B114" s="314"/>
      <c r="C114" s="289" t="s">
        <v>592</v>
      </c>
      <c r="D114" s="289"/>
      <c r="E114" s="289"/>
      <c r="F114" s="312" t="s">
        <v>550</v>
      </c>
      <c r="G114" s="289"/>
      <c r="H114" s="289" t="s">
        <v>593</v>
      </c>
      <c r="I114" s="289" t="s">
        <v>552</v>
      </c>
      <c r="J114" s="289">
        <v>120</v>
      </c>
      <c r="K114" s="303"/>
    </row>
    <row r="115" s="1" customFormat="1" ht="15" customHeight="1">
      <c r="B115" s="314"/>
      <c r="C115" s="289" t="s">
        <v>38</v>
      </c>
      <c r="D115" s="289"/>
      <c r="E115" s="289"/>
      <c r="F115" s="312" t="s">
        <v>550</v>
      </c>
      <c r="G115" s="289"/>
      <c r="H115" s="289" t="s">
        <v>594</v>
      </c>
      <c r="I115" s="289" t="s">
        <v>585</v>
      </c>
      <c r="J115" s="289"/>
      <c r="K115" s="303"/>
    </row>
    <row r="116" s="1" customFormat="1" ht="15" customHeight="1">
      <c r="B116" s="314"/>
      <c r="C116" s="289" t="s">
        <v>48</v>
      </c>
      <c r="D116" s="289"/>
      <c r="E116" s="289"/>
      <c r="F116" s="312" t="s">
        <v>550</v>
      </c>
      <c r="G116" s="289"/>
      <c r="H116" s="289" t="s">
        <v>595</v>
      </c>
      <c r="I116" s="289" t="s">
        <v>585</v>
      </c>
      <c r="J116" s="289"/>
      <c r="K116" s="303"/>
    </row>
    <row r="117" s="1" customFormat="1" ht="15" customHeight="1">
      <c r="B117" s="314"/>
      <c r="C117" s="289" t="s">
        <v>57</v>
      </c>
      <c r="D117" s="289"/>
      <c r="E117" s="289"/>
      <c r="F117" s="312" t="s">
        <v>550</v>
      </c>
      <c r="G117" s="289"/>
      <c r="H117" s="289" t="s">
        <v>596</v>
      </c>
      <c r="I117" s="289" t="s">
        <v>597</v>
      </c>
      <c r="J117" s="289"/>
      <c r="K117" s="303"/>
    </row>
    <row r="118" s="1" customFormat="1" ht="15" customHeight="1">
      <c r="B118" s="317"/>
      <c r="C118" s="323"/>
      <c r="D118" s="323"/>
      <c r="E118" s="323"/>
      <c r="F118" s="323"/>
      <c r="G118" s="323"/>
      <c r="H118" s="323"/>
      <c r="I118" s="323"/>
      <c r="J118" s="323"/>
      <c r="K118" s="319"/>
    </row>
    <row r="119" s="1" customFormat="1" ht="18.75" customHeight="1">
      <c r="B119" s="324"/>
      <c r="C119" s="325"/>
      <c r="D119" s="325"/>
      <c r="E119" s="325"/>
      <c r="F119" s="326"/>
      <c r="G119" s="325"/>
      <c r="H119" s="325"/>
      <c r="I119" s="325"/>
      <c r="J119" s="325"/>
      <c r="K119" s="324"/>
    </row>
    <row r="120" s="1" customFormat="1" ht="18.75" customHeight="1">
      <c r="B120" s="297"/>
      <c r="C120" s="297"/>
      <c r="D120" s="297"/>
      <c r="E120" s="297"/>
      <c r="F120" s="297"/>
      <c r="G120" s="297"/>
      <c r="H120" s="297"/>
      <c r="I120" s="297"/>
      <c r="J120" s="297"/>
      <c r="K120" s="297"/>
    </row>
    <row r="121" s="1" customFormat="1" ht="7.5" customHeight="1">
      <c r="B121" s="327"/>
      <c r="C121" s="328"/>
      <c r="D121" s="328"/>
      <c r="E121" s="328"/>
      <c r="F121" s="328"/>
      <c r="G121" s="328"/>
      <c r="H121" s="328"/>
      <c r="I121" s="328"/>
      <c r="J121" s="328"/>
      <c r="K121" s="329"/>
    </row>
    <row r="122" s="1" customFormat="1" ht="45" customHeight="1">
      <c r="B122" s="330"/>
      <c r="C122" s="280" t="s">
        <v>598</v>
      </c>
      <c r="D122" s="280"/>
      <c r="E122" s="280"/>
      <c r="F122" s="280"/>
      <c r="G122" s="280"/>
      <c r="H122" s="280"/>
      <c r="I122" s="280"/>
      <c r="J122" s="280"/>
      <c r="K122" s="331"/>
    </row>
    <row r="123" s="1" customFormat="1" ht="17.25" customHeight="1">
      <c r="B123" s="332"/>
      <c r="C123" s="304" t="s">
        <v>544</v>
      </c>
      <c r="D123" s="304"/>
      <c r="E123" s="304"/>
      <c r="F123" s="304" t="s">
        <v>545</v>
      </c>
      <c r="G123" s="305"/>
      <c r="H123" s="304" t="s">
        <v>54</v>
      </c>
      <c r="I123" s="304" t="s">
        <v>57</v>
      </c>
      <c r="J123" s="304" t="s">
        <v>546</v>
      </c>
      <c r="K123" s="333"/>
    </row>
    <row r="124" s="1" customFormat="1" ht="17.25" customHeight="1">
      <c r="B124" s="332"/>
      <c r="C124" s="306" t="s">
        <v>547</v>
      </c>
      <c r="D124" s="306"/>
      <c r="E124" s="306"/>
      <c r="F124" s="307" t="s">
        <v>548</v>
      </c>
      <c r="G124" s="308"/>
      <c r="H124" s="306"/>
      <c r="I124" s="306"/>
      <c r="J124" s="306" t="s">
        <v>549</v>
      </c>
      <c r="K124" s="333"/>
    </row>
    <row r="125" s="1" customFormat="1" ht="5.25" customHeight="1">
      <c r="B125" s="334"/>
      <c r="C125" s="309"/>
      <c r="D125" s="309"/>
      <c r="E125" s="309"/>
      <c r="F125" s="309"/>
      <c r="G125" s="335"/>
      <c r="H125" s="309"/>
      <c r="I125" s="309"/>
      <c r="J125" s="309"/>
      <c r="K125" s="336"/>
    </row>
    <row r="126" s="1" customFormat="1" ht="15" customHeight="1">
      <c r="B126" s="334"/>
      <c r="C126" s="289" t="s">
        <v>553</v>
      </c>
      <c r="D126" s="311"/>
      <c r="E126" s="311"/>
      <c r="F126" s="312" t="s">
        <v>550</v>
      </c>
      <c r="G126" s="289"/>
      <c r="H126" s="289" t="s">
        <v>590</v>
      </c>
      <c r="I126" s="289" t="s">
        <v>552</v>
      </c>
      <c r="J126" s="289">
        <v>120</v>
      </c>
      <c r="K126" s="337"/>
    </row>
    <row r="127" s="1" customFormat="1" ht="15" customHeight="1">
      <c r="B127" s="334"/>
      <c r="C127" s="289" t="s">
        <v>599</v>
      </c>
      <c r="D127" s="289"/>
      <c r="E127" s="289"/>
      <c r="F127" s="312" t="s">
        <v>550</v>
      </c>
      <c r="G127" s="289"/>
      <c r="H127" s="289" t="s">
        <v>600</v>
      </c>
      <c r="I127" s="289" t="s">
        <v>552</v>
      </c>
      <c r="J127" s="289" t="s">
        <v>601</v>
      </c>
      <c r="K127" s="337"/>
    </row>
    <row r="128" s="1" customFormat="1" ht="15" customHeight="1">
      <c r="B128" s="334"/>
      <c r="C128" s="289" t="s">
        <v>498</v>
      </c>
      <c r="D128" s="289"/>
      <c r="E128" s="289"/>
      <c r="F128" s="312" t="s">
        <v>550</v>
      </c>
      <c r="G128" s="289"/>
      <c r="H128" s="289" t="s">
        <v>602</v>
      </c>
      <c r="I128" s="289" t="s">
        <v>552</v>
      </c>
      <c r="J128" s="289" t="s">
        <v>601</v>
      </c>
      <c r="K128" s="337"/>
    </row>
    <row r="129" s="1" customFormat="1" ht="15" customHeight="1">
      <c r="B129" s="334"/>
      <c r="C129" s="289" t="s">
        <v>561</v>
      </c>
      <c r="D129" s="289"/>
      <c r="E129" s="289"/>
      <c r="F129" s="312" t="s">
        <v>556</v>
      </c>
      <c r="G129" s="289"/>
      <c r="H129" s="289" t="s">
        <v>562</v>
      </c>
      <c r="I129" s="289" t="s">
        <v>552</v>
      </c>
      <c r="J129" s="289">
        <v>15</v>
      </c>
      <c r="K129" s="337"/>
    </row>
    <row r="130" s="1" customFormat="1" ht="15" customHeight="1">
      <c r="B130" s="334"/>
      <c r="C130" s="315" t="s">
        <v>563</v>
      </c>
      <c r="D130" s="315"/>
      <c r="E130" s="315"/>
      <c r="F130" s="316" t="s">
        <v>556</v>
      </c>
      <c r="G130" s="315"/>
      <c r="H130" s="315" t="s">
        <v>564</v>
      </c>
      <c r="I130" s="315" t="s">
        <v>552</v>
      </c>
      <c r="J130" s="315">
        <v>15</v>
      </c>
      <c r="K130" s="337"/>
    </row>
    <row r="131" s="1" customFormat="1" ht="15" customHeight="1">
      <c r="B131" s="334"/>
      <c r="C131" s="315" t="s">
        <v>565</v>
      </c>
      <c r="D131" s="315"/>
      <c r="E131" s="315"/>
      <c r="F131" s="316" t="s">
        <v>556</v>
      </c>
      <c r="G131" s="315"/>
      <c r="H131" s="315" t="s">
        <v>566</v>
      </c>
      <c r="I131" s="315" t="s">
        <v>552</v>
      </c>
      <c r="J131" s="315">
        <v>20</v>
      </c>
      <c r="K131" s="337"/>
    </row>
    <row r="132" s="1" customFormat="1" ht="15" customHeight="1">
      <c r="B132" s="334"/>
      <c r="C132" s="315" t="s">
        <v>567</v>
      </c>
      <c r="D132" s="315"/>
      <c r="E132" s="315"/>
      <c r="F132" s="316" t="s">
        <v>556</v>
      </c>
      <c r="G132" s="315"/>
      <c r="H132" s="315" t="s">
        <v>568</v>
      </c>
      <c r="I132" s="315" t="s">
        <v>552</v>
      </c>
      <c r="J132" s="315">
        <v>20</v>
      </c>
      <c r="K132" s="337"/>
    </row>
    <row r="133" s="1" customFormat="1" ht="15" customHeight="1">
      <c r="B133" s="334"/>
      <c r="C133" s="289" t="s">
        <v>555</v>
      </c>
      <c r="D133" s="289"/>
      <c r="E133" s="289"/>
      <c r="F133" s="312" t="s">
        <v>556</v>
      </c>
      <c r="G133" s="289"/>
      <c r="H133" s="289" t="s">
        <v>590</v>
      </c>
      <c r="I133" s="289" t="s">
        <v>552</v>
      </c>
      <c r="J133" s="289">
        <v>50</v>
      </c>
      <c r="K133" s="337"/>
    </row>
    <row r="134" s="1" customFormat="1" ht="15" customHeight="1">
      <c r="B134" s="334"/>
      <c r="C134" s="289" t="s">
        <v>569</v>
      </c>
      <c r="D134" s="289"/>
      <c r="E134" s="289"/>
      <c r="F134" s="312" t="s">
        <v>556</v>
      </c>
      <c r="G134" s="289"/>
      <c r="H134" s="289" t="s">
        <v>590</v>
      </c>
      <c r="I134" s="289" t="s">
        <v>552</v>
      </c>
      <c r="J134" s="289">
        <v>50</v>
      </c>
      <c r="K134" s="337"/>
    </row>
    <row r="135" s="1" customFormat="1" ht="15" customHeight="1">
      <c r="B135" s="334"/>
      <c r="C135" s="289" t="s">
        <v>575</v>
      </c>
      <c r="D135" s="289"/>
      <c r="E135" s="289"/>
      <c r="F135" s="312" t="s">
        <v>556</v>
      </c>
      <c r="G135" s="289"/>
      <c r="H135" s="289" t="s">
        <v>590</v>
      </c>
      <c r="I135" s="289" t="s">
        <v>552</v>
      </c>
      <c r="J135" s="289">
        <v>50</v>
      </c>
      <c r="K135" s="337"/>
    </row>
    <row r="136" s="1" customFormat="1" ht="15" customHeight="1">
      <c r="B136" s="334"/>
      <c r="C136" s="289" t="s">
        <v>577</v>
      </c>
      <c r="D136" s="289"/>
      <c r="E136" s="289"/>
      <c r="F136" s="312" t="s">
        <v>556</v>
      </c>
      <c r="G136" s="289"/>
      <c r="H136" s="289" t="s">
        <v>590</v>
      </c>
      <c r="I136" s="289" t="s">
        <v>552</v>
      </c>
      <c r="J136" s="289">
        <v>50</v>
      </c>
      <c r="K136" s="337"/>
    </row>
    <row r="137" s="1" customFormat="1" ht="15" customHeight="1">
      <c r="B137" s="334"/>
      <c r="C137" s="289" t="s">
        <v>578</v>
      </c>
      <c r="D137" s="289"/>
      <c r="E137" s="289"/>
      <c r="F137" s="312" t="s">
        <v>556</v>
      </c>
      <c r="G137" s="289"/>
      <c r="H137" s="289" t="s">
        <v>603</v>
      </c>
      <c r="I137" s="289" t="s">
        <v>552</v>
      </c>
      <c r="J137" s="289">
        <v>255</v>
      </c>
      <c r="K137" s="337"/>
    </row>
    <row r="138" s="1" customFormat="1" ht="15" customHeight="1">
      <c r="B138" s="334"/>
      <c r="C138" s="289" t="s">
        <v>580</v>
      </c>
      <c r="D138" s="289"/>
      <c r="E138" s="289"/>
      <c r="F138" s="312" t="s">
        <v>550</v>
      </c>
      <c r="G138" s="289"/>
      <c r="H138" s="289" t="s">
        <v>604</v>
      </c>
      <c r="I138" s="289" t="s">
        <v>582</v>
      </c>
      <c r="J138" s="289"/>
      <c r="K138" s="337"/>
    </row>
    <row r="139" s="1" customFormat="1" ht="15" customHeight="1">
      <c r="B139" s="334"/>
      <c r="C139" s="289" t="s">
        <v>583</v>
      </c>
      <c r="D139" s="289"/>
      <c r="E139" s="289"/>
      <c r="F139" s="312" t="s">
        <v>550</v>
      </c>
      <c r="G139" s="289"/>
      <c r="H139" s="289" t="s">
        <v>605</v>
      </c>
      <c r="I139" s="289" t="s">
        <v>585</v>
      </c>
      <c r="J139" s="289"/>
      <c r="K139" s="337"/>
    </row>
    <row r="140" s="1" customFormat="1" ht="15" customHeight="1">
      <c r="B140" s="334"/>
      <c r="C140" s="289" t="s">
        <v>586</v>
      </c>
      <c r="D140" s="289"/>
      <c r="E140" s="289"/>
      <c r="F140" s="312" t="s">
        <v>550</v>
      </c>
      <c r="G140" s="289"/>
      <c r="H140" s="289" t="s">
        <v>586</v>
      </c>
      <c r="I140" s="289" t="s">
        <v>585</v>
      </c>
      <c r="J140" s="289"/>
      <c r="K140" s="337"/>
    </row>
    <row r="141" s="1" customFormat="1" ht="15" customHeight="1">
      <c r="B141" s="334"/>
      <c r="C141" s="289" t="s">
        <v>38</v>
      </c>
      <c r="D141" s="289"/>
      <c r="E141" s="289"/>
      <c r="F141" s="312" t="s">
        <v>550</v>
      </c>
      <c r="G141" s="289"/>
      <c r="H141" s="289" t="s">
        <v>606</v>
      </c>
      <c r="I141" s="289" t="s">
        <v>585</v>
      </c>
      <c r="J141" s="289"/>
      <c r="K141" s="337"/>
    </row>
    <row r="142" s="1" customFormat="1" ht="15" customHeight="1">
      <c r="B142" s="334"/>
      <c r="C142" s="289" t="s">
        <v>607</v>
      </c>
      <c r="D142" s="289"/>
      <c r="E142" s="289"/>
      <c r="F142" s="312" t="s">
        <v>550</v>
      </c>
      <c r="G142" s="289"/>
      <c r="H142" s="289" t="s">
        <v>608</v>
      </c>
      <c r="I142" s="289" t="s">
        <v>585</v>
      </c>
      <c r="J142" s="289"/>
      <c r="K142" s="337"/>
    </row>
    <row r="143" s="1" customFormat="1" ht="15" customHeight="1">
      <c r="B143" s="338"/>
      <c r="C143" s="339"/>
      <c r="D143" s="339"/>
      <c r="E143" s="339"/>
      <c r="F143" s="339"/>
      <c r="G143" s="339"/>
      <c r="H143" s="339"/>
      <c r="I143" s="339"/>
      <c r="J143" s="339"/>
      <c r="K143" s="340"/>
    </row>
    <row r="144" s="1" customFormat="1" ht="18.75" customHeight="1">
      <c r="B144" s="325"/>
      <c r="C144" s="325"/>
      <c r="D144" s="325"/>
      <c r="E144" s="325"/>
      <c r="F144" s="326"/>
      <c r="G144" s="325"/>
      <c r="H144" s="325"/>
      <c r="I144" s="325"/>
      <c r="J144" s="325"/>
      <c r="K144" s="325"/>
    </row>
    <row r="145" s="1" customFormat="1" ht="18.75" customHeight="1">
      <c r="B145" s="297"/>
      <c r="C145" s="297"/>
      <c r="D145" s="297"/>
      <c r="E145" s="297"/>
      <c r="F145" s="297"/>
      <c r="G145" s="297"/>
      <c r="H145" s="297"/>
      <c r="I145" s="297"/>
      <c r="J145" s="297"/>
      <c r="K145" s="297"/>
    </row>
    <row r="146" s="1" customFormat="1" ht="7.5" customHeight="1">
      <c r="B146" s="298"/>
      <c r="C146" s="299"/>
      <c r="D146" s="299"/>
      <c r="E146" s="299"/>
      <c r="F146" s="299"/>
      <c r="G146" s="299"/>
      <c r="H146" s="299"/>
      <c r="I146" s="299"/>
      <c r="J146" s="299"/>
      <c r="K146" s="300"/>
    </row>
    <row r="147" s="1" customFormat="1" ht="45" customHeight="1">
      <c r="B147" s="301"/>
      <c r="C147" s="302" t="s">
        <v>609</v>
      </c>
      <c r="D147" s="302"/>
      <c r="E147" s="302"/>
      <c r="F147" s="302"/>
      <c r="G147" s="302"/>
      <c r="H147" s="302"/>
      <c r="I147" s="302"/>
      <c r="J147" s="302"/>
      <c r="K147" s="303"/>
    </row>
    <row r="148" s="1" customFormat="1" ht="17.25" customHeight="1">
      <c r="B148" s="301"/>
      <c r="C148" s="304" t="s">
        <v>544</v>
      </c>
      <c r="D148" s="304"/>
      <c r="E148" s="304"/>
      <c r="F148" s="304" t="s">
        <v>545</v>
      </c>
      <c r="G148" s="305"/>
      <c r="H148" s="304" t="s">
        <v>54</v>
      </c>
      <c r="I148" s="304" t="s">
        <v>57</v>
      </c>
      <c r="J148" s="304" t="s">
        <v>546</v>
      </c>
      <c r="K148" s="303"/>
    </row>
    <row r="149" s="1" customFormat="1" ht="17.25" customHeight="1">
      <c r="B149" s="301"/>
      <c r="C149" s="306" t="s">
        <v>547</v>
      </c>
      <c r="D149" s="306"/>
      <c r="E149" s="306"/>
      <c r="F149" s="307" t="s">
        <v>548</v>
      </c>
      <c r="G149" s="308"/>
      <c r="H149" s="306"/>
      <c r="I149" s="306"/>
      <c r="J149" s="306" t="s">
        <v>549</v>
      </c>
      <c r="K149" s="303"/>
    </row>
    <row r="150" s="1" customFormat="1" ht="5.25" customHeight="1">
      <c r="B150" s="314"/>
      <c r="C150" s="309"/>
      <c r="D150" s="309"/>
      <c r="E150" s="309"/>
      <c r="F150" s="309"/>
      <c r="G150" s="310"/>
      <c r="H150" s="309"/>
      <c r="I150" s="309"/>
      <c r="J150" s="309"/>
      <c r="K150" s="337"/>
    </row>
    <row r="151" s="1" customFormat="1" ht="15" customHeight="1">
      <c r="B151" s="314"/>
      <c r="C151" s="341" t="s">
        <v>553</v>
      </c>
      <c r="D151" s="289"/>
      <c r="E151" s="289"/>
      <c r="F151" s="342" t="s">
        <v>550</v>
      </c>
      <c r="G151" s="289"/>
      <c r="H151" s="341" t="s">
        <v>590</v>
      </c>
      <c r="I151" s="341" t="s">
        <v>552</v>
      </c>
      <c r="J151" s="341">
        <v>120</v>
      </c>
      <c r="K151" s="337"/>
    </row>
    <row r="152" s="1" customFormat="1" ht="15" customHeight="1">
      <c r="B152" s="314"/>
      <c r="C152" s="341" t="s">
        <v>599</v>
      </c>
      <c r="D152" s="289"/>
      <c r="E152" s="289"/>
      <c r="F152" s="342" t="s">
        <v>550</v>
      </c>
      <c r="G152" s="289"/>
      <c r="H152" s="341" t="s">
        <v>610</v>
      </c>
      <c r="I152" s="341" t="s">
        <v>552</v>
      </c>
      <c r="J152" s="341" t="s">
        <v>601</v>
      </c>
      <c r="K152" s="337"/>
    </row>
    <row r="153" s="1" customFormat="1" ht="15" customHeight="1">
      <c r="B153" s="314"/>
      <c r="C153" s="341" t="s">
        <v>498</v>
      </c>
      <c r="D153" s="289"/>
      <c r="E153" s="289"/>
      <c r="F153" s="342" t="s">
        <v>550</v>
      </c>
      <c r="G153" s="289"/>
      <c r="H153" s="341" t="s">
        <v>611</v>
      </c>
      <c r="I153" s="341" t="s">
        <v>552</v>
      </c>
      <c r="J153" s="341" t="s">
        <v>601</v>
      </c>
      <c r="K153" s="337"/>
    </row>
    <row r="154" s="1" customFormat="1" ht="15" customHeight="1">
      <c r="B154" s="314"/>
      <c r="C154" s="341" t="s">
        <v>555</v>
      </c>
      <c r="D154" s="289"/>
      <c r="E154" s="289"/>
      <c r="F154" s="342" t="s">
        <v>556</v>
      </c>
      <c r="G154" s="289"/>
      <c r="H154" s="341" t="s">
        <v>590</v>
      </c>
      <c r="I154" s="341" t="s">
        <v>552</v>
      </c>
      <c r="J154" s="341">
        <v>50</v>
      </c>
      <c r="K154" s="337"/>
    </row>
    <row r="155" s="1" customFormat="1" ht="15" customHeight="1">
      <c r="B155" s="314"/>
      <c r="C155" s="341" t="s">
        <v>558</v>
      </c>
      <c r="D155" s="289"/>
      <c r="E155" s="289"/>
      <c r="F155" s="342" t="s">
        <v>550</v>
      </c>
      <c r="G155" s="289"/>
      <c r="H155" s="341" t="s">
        <v>590</v>
      </c>
      <c r="I155" s="341" t="s">
        <v>560</v>
      </c>
      <c r="J155" s="341"/>
      <c r="K155" s="337"/>
    </row>
    <row r="156" s="1" customFormat="1" ht="15" customHeight="1">
      <c r="B156" s="314"/>
      <c r="C156" s="341" t="s">
        <v>569</v>
      </c>
      <c r="D156" s="289"/>
      <c r="E156" s="289"/>
      <c r="F156" s="342" t="s">
        <v>556</v>
      </c>
      <c r="G156" s="289"/>
      <c r="H156" s="341" t="s">
        <v>590</v>
      </c>
      <c r="I156" s="341" t="s">
        <v>552</v>
      </c>
      <c r="J156" s="341">
        <v>50</v>
      </c>
      <c r="K156" s="337"/>
    </row>
    <row r="157" s="1" customFormat="1" ht="15" customHeight="1">
      <c r="B157" s="314"/>
      <c r="C157" s="341" t="s">
        <v>577</v>
      </c>
      <c r="D157" s="289"/>
      <c r="E157" s="289"/>
      <c r="F157" s="342" t="s">
        <v>556</v>
      </c>
      <c r="G157" s="289"/>
      <c r="H157" s="341" t="s">
        <v>590</v>
      </c>
      <c r="I157" s="341" t="s">
        <v>552</v>
      </c>
      <c r="J157" s="341">
        <v>50</v>
      </c>
      <c r="K157" s="337"/>
    </row>
    <row r="158" s="1" customFormat="1" ht="15" customHeight="1">
      <c r="B158" s="314"/>
      <c r="C158" s="341" t="s">
        <v>575</v>
      </c>
      <c r="D158" s="289"/>
      <c r="E158" s="289"/>
      <c r="F158" s="342" t="s">
        <v>556</v>
      </c>
      <c r="G158" s="289"/>
      <c r="H158" s="341" t="s">
        <v>590</v>
      </c>
      <c r="I158" s="341" t="s">
        <v>552</v>
      </c>
      <c r="J158" s="341">
        <v>50</v>
      </c>
      <c r="K158" s="337"/>
    </row>
    <row r="159" s="1" customFormat="1" ht="15" customHeight="1">
      <c r="B159" s="314"/>
      <c r="C159" s="341" t="s">
        <v>90</v>
      </c>
      <c r="D159" s="289"/>
      <c r="E159" s="289"/>
      <c r="F159" s="342" t="s">
        <v>550</v>
      </c>
      <c r="G159" s="289"/>
      <c r="H159" s="341" t="s">
        <v>612</v>
      </c>
      <c r="I159" s="341" t="s">
        <v>552</v>
      </c>
      <c r="J159" s="341" t="s">
        <v>613</v>
      </c>
      <c r="K159" s="337"/>
    </row>
    <row r="160" s="1" customFormat="1" ht="15" customHeight="1">
      <c r="B160" s="314"/>
      <c r="C160" s="341" t="s">
        <v>614</v>
      </c>
      <c r="D160" s="289"/>
      <c r="E160" s="289"/>
      <c r="F160" s="342" t="s">
        <v>550</v>
      </c>
      <c r="G160" s="289"/>
      <c r="H160" s="341" t="s">
        <v>615</v>
      </c>
      <c r="I160" s="341" t="s">
        <v>585</v>
      </c>
      <c r="J160" s="341"/>
      <c r="K160" s="337"/>
    </row>
    <row r="161" s="1" customFormat="1" ht="15" customHeight="1">
      <c r="B161" s="343"/>
      <c r="C161" s="323"/>
      <c r="D161" s="323"/>
      <c r="E161" s="323"/>
      <c r="F161" s="323"/>
      <c r="G161" s="323"/>
      <c r="H161" s="323"/>
      <c r="I161" s="323"/>
      <c r="J161" s="323"/>
      <c r="K161" s="344"/>
    </row>
    <row r="162" s="1" customFormat="1" ht="18.75" customHeight="1">
      <c r="B162" s="325"/>
      <c r="C162" s="335"/>
      <c r="D162" s="335"/>
      <c r="E162" s="335"/>
      <c r="F162" s="345"/>
      <c r="G162" s="335"/>
      <c r="H162" s="335"/>
      <c r="I162" s="335"/>
      <c r="J162" s="335"/>
      <c r="K162" s="325"/>
    </row>
    <row r="163" s="1" customFormat="1" ht="18.75" customHeight="1">
      <c r="B163" s="297"/>
      <c r="C163" s="297"/>
      <c r="D163" s="297"/>
      <c r="E163" s="297"/>
      <c r="F163" s="297"/>
      <c r="G163" s="297"/>
      <c r="H163" s="297"/>
      <c r="I163" s="297"/>
      <c r="J163" s="297"/>
      <c r="K163" s="297"/>
    </row>
    <row r="164" s="1" customFormat="1" ht="7.5" customHeight="1">
      <c r="B164" s="276"/>
      <c r="C164" s="277"/>
      <c r="D164" s="277"/>
      <c r="E164" s="277"/>
      <c r="F164" s="277"/>
      <c r="G164" s="277"/>
      <c r="H164" s="277"/>
      <c r="I164" s="277"/>
      <c r="J164" s="277"/>
      <c r="K164" s="278"/>
    </row>
    <row r="165" s="1" customFormat="1" ht="45" customHeight="1">
      <c r="B165" s="279"/>
      <c r="C165" s="280" t="s">
        <v>616</v>
      </c>
      <c r="D165" s="280"/>
      <c r="E165" s="280"/>
      <c r="F165" s="280"/>
      <c r="G165" s="280"/>
      <c r="H165" s="280"/>
      <c r="I165" s="280"/>
      <c r="J165" s="280"/>
      <c r="K165" s="281"/>
    </row>
    <row r="166" s="1" customFormat="1" ht="17.25" customHeight="1">
      <c r="B166" s="279"/>
      <c r="C166" s="304" t="s">
        <v>544</v>
      </c>
      <c r="D166" s="304"/>
      <c r="E166" s="304"/>
      <c r="F166" s="304" t="s">
        <v>545</v>
      </c>
      <c r="G166" s="346"/>
      <c r="H166" s="347" t="s">
        <v>54</v>
      </c>
      <c r="I166" s="347" t="s">
        <v>57</v>
      </c>
      <c r="J166" s="304" t="s">
        <v>546</v>
      </c>
      <c r="K166" s="281"/>
    </row>
    <row r="167" s="1" customFormat="1" ht="17.25" customHeight="1">
      <c r="B167" s="282"/>
      <c r="C167" s="306" t="s">
        <v>547</v>
      </c>
      <c r="D167" s="306"/>
      <c r="E167" s="306"/>
      <c r="F167" s="307" t="s">
        <v>548</v>
      </c>
      <c r="G167" s="348"/>
      <c r="H167" s="349"/>
      <c r="I167" s="349"/>
      <c r="J167" s="306" t="s">
        <v>549</v>
      </c>
      <c r="K167" s="284"/>
    </row>
    <row r="168" s="1" customFormat="1" ht="5.25" customHeight="1">
      <c r="B168" s="314"/>
      <c r="C168" s="309"/>
      <c r="D168" s="309"/>
      <c r="E168" s="309"/>
      <c r="F168" s="309"/>
      <c r="G168" s="310"/>
      <c r="H168" s="309"/>
      <c r="I168" s="309"/>
      <c r="J168" s="309"/>
      <c r="K168" s="337"/>
    </row>
    <row r="169" s="1" customFormat="1" ht="15" customHeight="1">
      <c r="B169" s="314"/>
      <c r="C169" s="289" t="s">
        <v>553</v>
      </c>
      <c r="D169" s="289"/>
      <c r="E169" s="289"/>
      <c r="F169" s="312" t="s">
        <v>550</v>
      </c>
      <c r="G169" s="289"/>
      <c r="H169" s="289" t="s">
        <v>590</v>
      </c>
      <c r="I169" s="289" t="s">
        <v>552</v>
      </c>
      <c r="J169" s="289">
        <v>120</v>
      </c>
      <c r="K169" s="337"/>
    </row>
    <row r="170" s="1" customFormat="1" ht="15" customHeight="1">
      <c r="B170" s="314"/>
      <c r="C170" s="289" t="s">
        <v>599</v>
      </c>
      <c r="D170" s="289"/>
      <c r="E170" s="289"/>
      <c r="F170" s="312" t="s">
        <v>550</v>
      </c>
      <c r="G170" s="289"/>
      <c r="H170" s="289" t="s">
        <v>600</v>
      </c>
      <c r="I170" s="289" t="s">
        <v>552</v>
      </c>
      <c r="J170" s="289" t="s">
        <v>601</v>
      </c>
      <c r="K170" s="337"/>
    </row>
    <row r="171" s="1" customFormat="1" ht="15" customHeight="1">
      <c r="B171" s="314"/>
      <c r="C171" s="289" t="s">
        <v>498</v>
      </c>
      <c r="D171" s="289"/>
      <c r="E171" s="289"/>
      <c r="F171" s="312" t="s">
        <v>550</v>
      </c>
      <c r="G171" s="289"/>
      <c r="H171" s="289" t="s">
        <v>617</v>
      </c>
      <c r="I171" s="289" t="s">
        <v>552</v>
      </c>
      <c r="J171" s="289" t="s">
        <v>601</v>
      </c>
      <c r="K171" s="337"/>
    </row>
    <row r="172" s="1" customFormat="1" ht="15" customHeight="1">
      <c r="B172" s="314"/>
      <c r="C172" s="289" t="s">
        <v>555</v>
      </c>
      <c r="D172" s="289"/>
      <c r="E172" s="289"/>
      <c r="F172" s="312" t="s">
        <v>556</v>
      </c>
      <c r="G172" s="289"/>
      <c r="H172" s="289" t="s">
        <v>617</v>
      </c>
      <c r="I172" s="289" t="s">
        <v>552</v>
      </c>
      <c r="J172" s="289">
        <v>50</v>
      </c>
      <c r="K172" s="337"/>
    </row>
    <row r="173" s="1" customFormat="1" ht="15" customHeight="1">
      <c r="B173" s="314"/>
      <c r="C173" s="289" t="s">
        <v>558</v>
      </c>
      <c r="D173" s="289"/>
      <c r="E173" s="289"/>
      <c r="F173" s="312" t="s">
        <v>550</v>
      </c>
      <c r="G173" s="289"/>
      <c r="H173" s="289" t="s">
        <v>617</v>
      </c>
      <c r="I173" s="289" t="s">
        <v>560</v>
      </c>
      <c r="J173" s="289"/>
      <c r="K173" s="337"/>
    </row>
    <row r="174" s="1" customFormat="1" ht="15" customHeight="1">
      <c r="B174" s="314"/>
      <c r="C174" s="289" t="s">
        <v>569</v>
      </c>
      <c r="D174" s="289"/>
      <c r="E174" s="289"/>
      <c r="F174" s="312" t="s">
        <v>556</v>
      </c>
      <c r="G174" s="289"/>
      <c r="H174" s="289" t="s">
        <v>617</v>
      </c>
      <c r="I174" s="289" t="s">
        <v>552</v>
      </c>
      <c r="J174" s="289">
        <v>50</v>
      </c>
      <c r="K174" s="337"/>
    </row>
    <row r="175" s="1" customFormat="1" ht="15" customHeight="1">
      <c r="B175" s="314"/>
      <c r="C175" s="289" t="s">
        <v>577</v>
      </c>
      <c r="D175" s="289"/>
      <c r="E175" s="289"/>
      <c r="F175" s="312" t="s">
        <v>556</v>
      </c>
      <c r="G175" s="289"/>
      <c r="H175" s="289" t="s">
        <v>617</v>
      </c>
      <c r="I175" s="289" t="s">
        <v>552</v>
      </c>
      <c r="J175" s="289">
        <v>50</v>
      </c>
      <c r="K175" s="337"/>
    </row>
    <row r="176" s="1" customFormat="1" ht="15" customHeight="1">
      <c r="B176" s="314"/>
      <c r="C176" s="289" t="s">
        <v>575</v>
      </c>
      <c r="D176" s="289"/>
      <c r="E176" s="289"/>
      <c r="F176" s="312" t="s">
        <v>556</v>
      </c>
      <c r="G176" s="289"/>
      <c r="H176" s="289" t="s">
        <v>617</v>
      </c>
      <c r="I176" s="289" t="s">
        <v>552</v>
      </c>
      <c r="J176" s="289">
        <v>50</v>
      </c>
      <c r="K176" s="337"/>
    </row>
    <row r="177" s="1" customFormat="1" ht="15" customHeight="1">
      <c r="B177" s="314"/>
      <c r="C177" s="289" t="s">
        <v>107</v>
      </c>
      <c r="D177" s="289"/>
      <c r="E177" s="289"/>
      <c r="F177" s="312" t="s">
        <v>550</v>
      </c>
      <c r="G177" s="289"/>
      <c r="H177" s="289" t="s">
        <v>618</v>
      </c>
      <c r="I177" s="289" t="s">
        <v>619</v>
      </c>
      <c r="J177" s="289"/>
      <c r="K177" s="337"/>
    </row>
    <row r="178" s="1" customFormat="1" ht="15" customHeight="1">
      <c r="B178" s="314"/>
      <c r="C178" s="289" t="s">
        <v>57</v>
      </c>
      <c r="D178" s="289"/>
      <c r="E178" s="289"/>
      <c r="F178" s="312" t="s">
        <v>550</v>
      </c>
      <c r="G178" s="289"/>
      <c r="H178" s="289" t="s">
        <v>620</v>
      </c>
      <c r="I178" s="289" t="s">
        <v>621</v>
      </c>
      <c r="J178" s="289">
        <v>1</v>
      </c>
      <c r="K178" s="337"/>
    </row>
    <row r="179" s="1" customFormat="1" ht="15" customHeight="1">
      <c r="B179" s="314"/>
      <c r="C179" s="289" t="s">
        <v>53</v>
      </c>
      <c r="D179" s="289"/>
      <c r="E179" s="289"/>
      <c r="F179" s="312" t="s">
        <v>550</v>
      </c>
      <c r="G179" s="289"/>
      <c r="H179" s="289" t="s">
        <v>622</v>
      </c>
      <c r="I179" s="289" t="s">
        <v>552</v>
      </c>
      <c r="J179" s="289">
        <v>20</v>
      </c>
      <c r="K179" s="337"/>
    </row>
    <row r="180" s="1" customFormat="1" ht="15" customHeight="1">
      <c r="B180" s="314"/>
      <c r="C180" s="289" t="s">
        <v>54</v>
      </c>
      <c r="D180" s="289"/>
      <c r="E180" s="289"/>
      <c r="F180" s="312" t="s">
        <v>550</v>
      </c>
      <c r="G180" s="289"/>
      <c r="H180" s="289" t="s">
        <v>623</v>
      </c>
      <c r="I180" s="289" t="s">
        <v>552</v>
      </c>
      <c r="J180" s="289">
        <v>255</v>
      </c>
      <c r="K180" s="337"/>
    </row>
    <row r="181" s="1" customFormat="1" ht="15" customHeight="1">
      <c r="B181" s="314"/>
      <c r="C181" s="289" t="s">
        <v>108</v>
      </c>
      <c r="D181" s="289"/>
      <c r="E181" s="289"/>
      <c r="F181" s="312" t="s">
        <v>550</v>
      </c>
      <c r="G181" s="289"/>
      <c r="H181" s="289" t="s">
        <v>514</v>
      </c>
      <c r="I181" s="289" t="s">
        <v>552</v>
      </c>
      <c r="J181" s="289">
        <v>10</v>
      </c>
      <c r="K181" s="337"/>
    </row>
    <row r="182" s="1" customFormat="1" ht="15" customHeight="1">
      <c r="B182" s="314"/>
      <c r="C182" s="289" t="s">
        <v>109</v>
      </c>
      <c r="D182" s="289"/>
      <c r="E182" s="289"/>
      <c r="F182" s="312" t="s">
        <v>550</v>
      </c>
      <c r="G182" s="289"/>
      <c r="H182" s="289" t="s">
        <v>624</v>
      </c>
      <c r="I182" s="289" t="s">
        <v>585</v>
      </c>
      <c r="J182" s="289"/>
      <c r="K182" s="337"/>
    </row>
    <row r="183" s="1" customFormat="1" ht="15" customHeight="1">
      <c r="B183" s="314"/>
      <c r="C183" s="289" t="s">
        <v>625</v>
      </c>
      <c r="D183" s="289"/>
      <c r="E183" s="289"/>
      <c r="F183" s="312" t="s">
        <v>550</v>
      </c>
      <c r="G183" s="289"/>
      <c r="H183" s="289" t="s">
        <v>626</v>
      </c>
      <c r="I183" s="289" t="s">
        <v>585</v>
      </c>
      <c r="J183" s="289"/>
      <c r="K183" s="337"/>
    </row>
    <row r="184" s="1" customFormat="1" ht="15" customHeight="1">
      <c r="B184" s="314"/>
      <c r="C184" s="289" t="s">
        <v>614</v>
      </c>
      <c r="D184" s="289"/>
      <c r="E184" s="289"/>
      <c r="F184" s="312" t="s">
        <v>550</v>
      </c>
      <c r="G184" s="289"/>
      <c r="H184" s="289" t="s">
        <v>627</v>
      </c>
      <c r="I184" s="289" t="s">
        <v>585</v>
      </c>
      <c r="J184" s="289"/>
      <c r="K184" s="337"/>
    </row>
    <row r="185" s="1" customFormat="1" ht="15" customHeight="1">
      <c r="B185" s="314"/>
      <c r="C185" s="289" t="s">
        <v>111</v>
      </c>
      <c r="D185" s="289"/>
      <c r="E185" s="289"/>
      <c r="F185" s="312" t="s">
        <v>556</v>
      </c>
      <c r="G185" s="289"/>
      <c r="H185" s="289" t="s">
        <v>628</v>
      </c>
      <c r="I185" s="289" t="s">
        <v>552</v>
      </c>
      <c r="J185" s="289">
        <v>50</v>
      </c>
      <c r="K185" s="337"/>
    </row>
    <row r="186" s="1" customFormat="1" ht="15" customHeight="1">
      <c r="B186" s="314"/>
      <c r="C186" s="289" t="s">
        <v>629</v>
      </c>
      <c r="D186" s="289"/>
      <c r="E186" s="289"/>
      <c r="F186" s="312" t="s">
        <v>556</v>
      </c>
      <c r="G186" s="289"/>
      <c r="H186" s="289" t="s">
        <v>630</v>
      </c>
      <c r="I186" s="289" t="s">
        <v>631</v>
      </c>
      <c r="J186" s="289"/>
      <c r="K186" s="337"/>
    </row>
    <row r="187" s="1" customFormat="1" ht="15" customHeight="1">
      <c r="B187" s="314"/>
      <c r="C187" s="289" t="s">
        <v>632</v>
      </c>
      <c r="D187" s="289"/>
      <c r="E187" s="289"/>
      <c r="F187" s="312" t="s">
        <v>556</v>
      </c>
      <c r="G187" s="289"/>
      <c r="H187" s="289" t="s">
        <v>633</v>
      </c>
      <c r="I187" s="289" t="s">
        <v>631</v>
      </c>
      <c r="J187" s="289"/>
      <c r="K187" s="337"/>
    </row>
    <row r="188" s="1" customFormat="1" ht="15" customHeight="1">
      <c r="B188" s="314"/>
      <c r="C188" s="289" t="s">
        <v>634</v>
      </c>
      <c r="D188" s="289"/>
      <c r="E188" s="289"/>
      <c r="F188" s="312" t="s">
        <v>556</v>
      </c>
      <c r="G188" s="289"/>
      <c r="H188" s="289" t="s">
        <v>635</v>
      </c>
      <c r="I188" s="289" t="s">
        <v>631</v>
      </c>
      <c r="J188" s="289"/>
      <c r="K188" s="337"/>
    </row>
    <row r="189" s="1" customFormat="1" ht="15" customHeight="1">
      <c r="B189" s="314"/>
      <c r="C189" s="350" t="s">
        <v>636</v>
      </c>
      <c r="D189" s="289"/>
      <c r="E189" s="289"/>
      <c r="F189" s="312" t="s">
        <v>556</v>
      </c>
      <c r="G189" s="289"/>
      <c r="H189" s="289" t="s">
        <v>637</v>
      </c>
      <c r="I189" s="289" t="s">
        <v>638</v>
      </c>
      <c r="J189" s="351" t="s">
        <v>639</v>
      </c>
      <c r="K189" s="337"/>
    </row>
    <row r="190" s="17" customFormat="1" ht="15" customHeight="1">
      <c r="B190" s="352"/>
      <c r="C190" s="353" t="s">
        <v>640</v>
      </c>
      <c r="D190" s="354"/>
      <c r="E190" s="354"/>
      <c r="F190" s="355" t="s">
        <v>556</v>
      </c>
      <c r="G190" s="354"/>
      <c r="H190" s="354" t="s">
        <v>641</v>
      </c>
      <c r="I190" s="354" t="s">
        <v>638</v>
      </c>
      <c r="J190" s="356" t="s">
        <v>639</v>
      </c>
      <c r="K190" s="357"/>
    </row>
    <row r="191" s="1" customFormat="1" ht="15" customHeight="1">
      <c r="B191" s="314"/>
      <c r="C191" s="350" t="s">
        <v>42</v>
      </c>
      <c r="D191" s="289"/>
      <c r="E191" s="289"/>
      <c r="F191" s="312" t="s">
        <v>550</v>
      </c>
      <c r="G191" s="289"/>
      <c r="H191" s="286" t="s">
        <v>642</v>
      </c>
      <c r="I191" s="289" t="s">
        <v>643</v>
      </c>
      <c r="J191" s="289"/>
      <c r="K191" s="337"/>
    </row>
    <row r="192" s="1" customFormat="1" ht="15" customHeight="1">
      <c r="B192" s="314"/>
      <c r="C192" s="350" t="s">
        <v>644</v>
      </c>
      <c r="D192" s="289"/>
      <c r="E192" s="289"/>
      <c r="F192" s="312" t="s">
        <v>550</v>
      </c>
      <c r="G192" s="289"/>
      <c r="H192" s="289" t="s">
        <v>645</v>
      </c>
      <c r="I192" s="289" t="s">
        <v>585</v>
      </c>
      <c r="J192" s="289"/>
      <c r="K192" s="337"/>
    </row>
    <row r="193" s="1" customFormat="1" ht="15" customHeight="1">
      <c r="B193" s="314"/>
      <c r="C193" s="350" t="s">
        <v>646</v>
      </c>
      <c r="D193" s="289"/>
      <c r="E193" s="289"/>
      <c r="F193" s="312" t="s">
        <v>550</v>
      </c>
      <c r="G193" s="289"/>
      <c r="H193" s="289" t="s">
        <v>647</v>
      </c>
      <c r="I193" s="289" t="s">
        <v>585</v>
      </c>
      <c r="J193" s="289"/>
      <c r="K193" s="337"/>
    </row>
    <row r="194" s="1" customFormat="1" ht="15" customHeight="1">
      <c r="B194" s="314"/>
      <c r="C194" s="350" t="s">
        <v>648</v>
      </c>
      <c r="D194" s="289"/>
      <c r="E194" s="289"/>
      <c r="F194" s="312" t="s">
        <v>556</v>
      </c>
      <c r="G194" s="289"/>
      <c r="H194" s="289" t="s">
        <v>649</v>
      </c>
      <c r="I194" s="289" t="s">
        <v>585</v>
      </c>
      <c r="J194" s="289"/>
      <c r="K194" s="337"/>
    </row>
    <row r="195" s="1" customFormat="1" ht="15" customHeight="1">
      <c r="B195" s="343"/>
      <c r="C195" s="358"/>
      <c r="D195" s="323"/>
      <c r="E195" s="323"/>
      <c r="F195" s="323"/>
      <c r="G195" s="323"/>
      <c r="H195" s="323"/>
      <c r="I195" s="323"/>
      <c r="J195" s="323"/>
      <c r="K195" s="344"/>
    </row>
    <row r="196" s="1" customFormat="1" ht="18.75" customHeight="1">
      <c r="B196" s="325"/>
      <c r="C196" s="335"/>
      <c r="D196" s="335"/>
      <c r="E196" s="335"/>
      <c r="F196" s="345"/>
      <c r="G196" s="335"/>
      <c r="H196" s="335"/>
      <c r="I196" s="335"/>
      <c r="J196" s="335"/>
      <c r="K196" s="325"/>
    </row>
    <row r="197" s="1" customFormat="1" ht="18.75" customHeight="1">
      <c r="B197" s="325"/>
      <c r="C197" s="335"/>
      <c r="D197" s="335"/>
      <c r="E197" s="335"/>
      <c r="F197" s="345"/>
      <c r="G197" s="335"/>
      <c r="H197" s="335"/>
      <c r="I197" s="335"/>
      <c r="J197" s="335"/>
      <c r="K197" s="325"/>
    </row>
    <row r="198" s="1" customFormat="1" ht="18.75" customHeight="1">
      <c r="B198" s="297"/>
      <c r="C198" s="297"/>
      <c r="D198" s="297"/>
      <c r="E198" s="297"/>
      <c r="F198" s="297"/>
      <c r="G198" s="297"/>
      <c r="H198" s="297"/>
      <c r="I198" s="297"/>
      <c r="J198" s="297"/>
      <c r="K198" s="297"/>
    </row>
    <row r="199" s="1" customFormat="1" ht="13.5">
      <c r="B199" s="276"/>
      <c r="C199" s="277"/>
      <c r="D199" s="277"/>
      <c r="E199" s="277"/>
      <c r="F199" s="277"/>
      <c r="G199" s="277"/>
      <c r="H199" s="277"/>
      <c r="I199" s="277"/>
      <c r="J199" s="277"/>
      <c r="K199" s="278"/>
    </row>
    <row r="200" s="1" customFormat="1" ht="21">
      <c r="B200" s="279"/>
      <c r="C200" s="280" t="s">
        <v>650</v>
      </c>
      <c r="D200" s="280"/>
      <c r="E200" s="280"/>
      <c r="F200" s="280"/>
      <c r="G200" s="280"/>
      <c r="H200" s="280"/>
      <c r="I200" s="280"/>
      <c r="J200" s="280"/>
      <c r="K200" s="281"/>
    </row>
    <row r="201" s="1" customFormat="1" ht="25.5" customHeight="1">
      <c r="B201" s="279"/>
      <c r="C201" s="359" t="s">
        <v>651</v>
      </c>
      <c r="D201" s="359"/>
      <c r="E201" s="359"/>
      <c r="F201" s="359" t="s">
        <v>652</v>
      </c>
      <c r="G201" s="360"/>
      <c r="H201" s="359" t="s">
        <v>653</v>
      </c>
      <c r="I201" s="359"/>
      <c r="J201" s="359"/>
      <c r="K201" s="281"/>
    </row>
    <row r="202" s="1" customFormat="1" ht="5.25" customHeight="1">
      <c r="B202" s="314"/>
      <c r="C202" s="309"/>
      <c r="D202" s="309"/>
      <c r="E202" s="309"/>
      <c r="F202" s="309"/>
      <c r="G202" s="335"/>
      <c r="H202" s="309"/>
      <c r="I202" s="309"/>
      <c r="J202" s="309"/>
      <c r="K202" s="337"/>
    </row>
    <row r="203" s="1" customFormat="1" ht="15" customHeight="1">
      <c r="B203" s="314"/>
      <c r="C203" s="289" t="s">
        <v>643</v>
      </c>
      <c r="D203" s="289"/>
      <c r="E203" s="289"/>
      <c r="F203" s="312" t="s">
        <v>43</v>
      </c>
      <c r="G203" s="289"/>
      <c r="H203" s="289" t="s">
        <v>654</v>
      </c>
      <c r="I203" s="289"/>
      <c r="J203" s="289"/>
      <c r="K203" s="337"/>
    </row>
    <row r="204" s="1" customFormat="1" ht="15" customHeight="1">
      <c r="B204" s="314"/>
      <c r="C204" s="289"/>
      <c r="D204" s="289"/>
      <c r="E204" s="289"/>
      <c r="F204" s="312" t="s">
        <v>44</v>
      </c>
      <c r="G204" s="289"/>
      <c r="H204" s="289" t="s">
        <v>655</v>
      </c>
      <c r="I204" s="289"/>
      <c r="J204" s="289"/>
      <c r="K204" s="337"/>
    </row>
    <row r="205" s="1" customFormat="1" ht="15" customHeight="1">
      <c r="B205" s="314"/>
      <c r="C205" s="289"/>
      <c r="D205" s="289"/>
      <c r="E205" s="289"/>
      <c r="F205" s="312" t="s">
        <v>47</v>
      </c>
      <c r="G205" s="289"/>
      <c r="H205" s="289" t="s">
        <v>656</v>
      </c>
      <c r="I205" s="289"/>
      <c r="J205" s="289"/>
      <c r="K205" s="337"/>
    </row>
    <row r="206" s="1" customFormat="1" ht="15" customHeight="1">
      <c r="B206" s="314"/>
      <c r="C206" s="289"/>
      <c r="D206" s="289"/>
      <c r="E206" s="289"/>
      <c r="F206" s="312" t="s">
        <v>45</v>
      </c>
      <c r="G206" s="289"/>
      <c r="H206" s="289" t="s">
        <v>657</v>
      </c>
      <c r="I206" s="289"/>
      <c r="J206" s="289"/>
      <c r="K206" s="337"/>
    </row>
    <row r="207" s="1" customFormat="1" ht="15" customHeight="1">
      <c r="B207" s="314"/>
      <c r="C207" s="289"/>
      <c r="D207" s="289"/>
      <c r="E207" s="289"/>
      <c r="F207" s="312" t="s">
        <v>46</v>
      </c>
      <c r="G207" s="289"/>
      <c r="H207" s="289" t="s">
        <v>658</v>
      </c>
      <c r="I207" s="289"/>
      <c r="J207" s="289"/>
      <c r="K207" s="337"/>
    </row>
    <row r="208" s="1" customFormat="1" ht="15" customHeight="1">
      <c r="B208" s="314"/>
      <c r="C208" s="289"/>
      <c r="D208" s="289"/>
      <c r="E208" s="289"/>
      <c r="F208" s="312"/>
      <c r="G208" s="289"/>
      <c r="H208" s="289"/>
      <c r="I208" s="289"/>
      <c r="J208" s="289"/>
      <c r="K208" s="337"/>
    </row>
    <row r="209" s="1" customFormat="1" ht="15" customHeight="1">
      <c r="B209" s="314"/>
      <c r="C209" s="289" t="s">
        <v>597</v>
      </c>
      <c r="D209" s="289"/>
      <c r="E209" s="289"/>
      <c r="F209" s="312" t="s">
        <v>79</v>
      </c>
      <c r="G209" s="289"/>
      <c r="H209" s="289" t="s">
        <v>659</v>
      </c>
      <c r="I209" s="289"/>
      <c r="J209" s="289"/>
      <c r="K209" s="337"/>
    </row>
    <row r="210" s="1" customFormat="1" ht="15" customHeight="1">
      <c r="B210" s="314"/>
      <c r="C210" s="289"/>
      <c r="D210" s="289"/>
      <c r="E210" s="289"/>
      <c r="F210" s="312" t="s">
        <v>493</v>
      </c>
      <c r="G210" s="289"/>
      <c r="H210" s="289" t="s">
        <v>494</v>
      </c>
      <c r="I210" s="289"/>
      <c r="J210" s="289"/>
      <c r="K210" s="337"/>
    </row>
    <row r="211" s="1" customFormat="1" ht="15" customHeight="1">
      <c r="B211" s="314"/>
      <c r="C211" s="289"/>
      <c r="D211" s="289"/>
      <c r="E211" s="289"/>
      <c r="F211" s="312" t="s">
        <v>491</v>
      </c>
      <c r="G211" s="289"/>
      <c r="H211" s="289" t="s">
        <v>660</v>
      </c>
      <c r="I211" s="289"/>
      <c r="J211" s="289"/>
      <c r="K211" s="337"/>
    </row>
    <row r="212" s="1" customFormat="1" ht="15" customHeight="1">
      <c r="B212" s="361"/>
      <c r="C212" s="289"/>
      <c r="D212" s="289"/>
      <c r="E212" s="289"/>
      <c r="F212" s="312" t="s">
        <v>495</v>
      </c>
      <c r="G212" s="350"/>
      <c r="H212" s="341" t="s">
        <v>84</v>
      </c>
      <c r="I212" s="341"/>
      <c r="J212" s="341"/>
      <c r="K212" s="362"/>
    </row>
    <row r="213" s="1" customFormat="1" ht="15" customHeight="1">
      <c r="B213" s="361"/>
      <c r="C213" s="289"/>
      <c r="D213" s="289"/>
      <c r="E213" s="289"/>
      <c r="F213" s="312" t="s">
        <v>496</v>
      </c>
      <c r="G213" s="350"/>
      <c r="H213" s="341" t="s">
        <v>661</v>
      </c>
      <c r="I213" s="341"/>
      <c r="J213" s="341"/>
      <c r="K213" s="362"/>
    </row>
    <row r="214" s="1" customFormat="1" ht="15" customHeight="1">
      <c r="B214" s="361"/>
      <c r="C214" s="289"/>
      <c r="D214" s="289"/>
      <c r="E214" s="289"/>
      <c r="F214" s="312"/>
      <c r="G214" s="350"/>
      <c r="H214" s="341"/>
      <c r="I214" s="341"/>
      <c r="J214" s="341"/>
      <c r="K214" s="362"/>
    </row>
    <row r="215" s="1" customFormat="1" ht="15" customHeight="1">
      <c r="B215" s="361"/>
      <c r="C215" s="289" t="s">
        <v>621</v>
      </c>
      <c r="D215" s="289"/>
      <c r="E215" s="289"/>
      <c r="F215" s="312">
        <v>1</v>
      </c>
      <c r="G215" s="350"/>
      <c r="H215" s="341" t="s">
        <v>662</v>
      </c>
      <c r="I215" s="341"/>
      <c r="J215" s="341"/>
      <c r="K215" s="362"/>
    </row>
    <row r="216" s="1" customFormat="1" ht="15" customHeight="1">
      <c r="B216" s="361"/>
      <c r="C216" s="289"/>
      <c r="D216" s="289"/>
      <c r="E216" s="289"/>
      <c r="F216" s="312">
        <v>2</v>
      </c>
      <c r="G216" s="350"/>
      <c r="H216" s="341" t="s">
        <v>663</v>
      </c>
      <c r="I216" s="341"/>
      <c r="J216" s="341"/>
      <c r="K216" s="362"/>
    </row>
    <row r="217" s="1" customFormat="1" ht="15" customHeight="1">
      <c r="B217" s="361"/>
      <c r="C217" s="289"/>
      <c r="D217" s="289"/>
      <c r="E217" s="289"/>
      <c r="F217" s="312">
        <v>3</v>
      </c>
      <c r="G217" s="350"/>
      <c r="H217" s="341" t="s">
        <v>664</v>
      </c>
      <c r="I217" s="341"/>
      <c r="J217" s="341"/>
      <c r="K217" s="362"/>
    </row>
    <row r="218" s="1" customFormat="1" ht="15" customHeight="1">
      <c r="B218" s="361"/>
      <c r="C218" s="289"/>
      <c r="D218" s="289"/>
      <c r="E218" s="289"/>
      <c r="F218" s="312">
        <v>4</v>
      </c>
      <c r="G218" s="350"/>
      <c r="H218" s="341" t="s">
        <v>665</v>
      </c>
      <c r="I218" s="341"/>
      <c r="J218" s="341"/>
      <c r="K218" s="362"/>
    </row>
    <row r="219" s="1" customFormat="1" ht="12.75" customHeight="1">
      <c r="B219" s="363"/>
      <c r="C219" s="364"/>
      <c r="D219" s="364"/>
      <c r="E219" s="364"/>
      <c r="F219" s="364"/>
      <c r="G219" s="364"/>
      <c r="H219" s="364"/>
      <c r="I219" s="364"/>
      <c r="J219" s="364"/>
      <c r="K219" s="36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Martin Frous</dc:creator>
  <cp:lastModifiedBy>Martin Frous</cp:lastModifiedBy>
  <dcterms:created xsi:type="dcterms:W3CDTF">2024-06-18T09:44:15Z</dcterms:created>
  <dcterms:modified xsi:type="dcterms:W3CDTF">2024-06-18T09:44:17Z</dcterms:modified>
</cp:coreProperties>
</file>