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_Akce\24_001-A_Silnice_II_336_Zruc_n_S_ul_1_maje\10_Archiv PD\250327_PDPS_cistopis\G_soupis_praci\"/>
    </mc:Choice>
  </mc:AlternateContent>
  <xr:revisionPtr revIDLastSave="0" documentId="13_ncr:1_{FF4609A3-AD35-49B2-99BB-5B6B99BA8D9F}" xr6:coauthVersionLast="47" xr6:coauthVersionMax="47" xr10:uidLastSave="{00000000-0000-0000-0000-000000000000}"/>
  <bookViews>
    <workbookView xWindow="-120" yWindow="-120" windowWidth="29040" windowHeight="17520" xr2:uid="{00000000-000D-0000-FFFF-FFFF00000000}"/>
  </bookViews>
  <sheets>
    <sheet name="Rekapitulace" sheetId="5" r:id="rId1"/>
    <sheet name="SO 000" sheetId="2" r:id="rId2"/>
    <sheet name="SO 101" sheetId="3" r:id="rId3"/>
    <sheet name="SO 185"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4" l="1"/>
  <c r="I3" i="4" s="1"/>
  <c r="C12" i="5" s="1"/>
  <c r="O21" i="4"/>
  <c r="I21" i="4"/>
  <c r="I17" i="4"/>
  <c r="O17" i="4" s="1"/>
  <c r="I13" i="4"/>
  <c r="O13" i="4" s="1"/>
  <c r="I9" i="4"/>
  <c r="O9" i="4" s="1"/>
  <c r="I291" i="3"/>
  <c r="O291" i="3" s="1"/>
  <c r="O287" i="3"/>
  <c r="I287" i="3"/>
  <c r="I283" i="3"/>
  <c r="O283" i="3" s="1"/>
  <c r="I279" i="3"/>
  <c r="O279" i="3" s="1"/>
  <c r="O275" i="3"/>
  <c r="I275" i="3"/>
  <c r="I271" i="3"/>
  <c r="O271" i="3" s="1"/>
  <c r="I267" i="3"/>
  <c r="O267" i="3" s="1"/>
  <c r="O263" i="3"/>
  <c r="I263" i="3"/>
  <c r="I259" i="3"/>
  <c r="O259" i="3" s="1"/>
  <c r="I255" i="3"/>
  <c r="O255" i="3" s="1"/>
  <c r="O251" i="3"/>
  <c r="I251" i="3"/>
  <c r="I247" i="3"/>
  <c r="O247" i="3" s="1"/>
  <c r="I243" i="3"/>
  <c r="I242" i="3" s="1"/>
  <c r="I209" i="3"/>
  <c r="O238" i="3"/>
  <c r="I238" i="3"/>
  <c r="O234" i="3"/>
  <c r="I234" i="3"/>
  <c r="I230" i="3"/>
  <c r="O230" i="3" s="1"/>
  <c r="I226" i="3"/>
  <c r="O226" i="3" s="1"/>
  <c r="I222" i="3"/>
  <c r="O222" i="3" s="1"/>
  <c r="I218" i="3"/>
  <c r="O218" i="3" s="1"/>
  <c r="O214" i="3"/>
  <c r="I214" i="3"/>
  <c r="O210" i="3"/>
  <c r="I210" i="3"/>
  <c r="O205" i="3"/>
  <c r="I205" i="3"/>
  <c r="I201" i="3"/>
  <c r="O201" i="3" s="1"/>
  <c r="I197" i="3"/>
  <c r="O197" i="3" s="1"/>
  <c r="O193" i="3"/>
  <c r="I193" i="3"/>
  <c r="I189" i="3"/>
  <c r="O189" i="3" s="1"/>
  <c r="I185" i="3"/>
  <c r="O185" i="3" s="1"/>
  <c r="O181" i="3"/>
  <c r="I181" i="3"/>
  <c r="I177" i="3"/>
  <c r="O177" i="3" s="1"/>
  <c r="I173" i="3"/>
  <c r="O173" i="3" s="1"/>
  <c r="O169" i="3"/>
  <c r="I169" i="3"/>
  <c r="I165" i="3"/>
  <c r="O165" i="3" s="1"/>
  <c r="I161" i="3"/>
  <c r="O161" i="3" s="1"/>
  <c r="O157" i="3"/>
  <c r="I157" i="3"/>
  <c r="I153" i="3"/>
  <c r="O153" i="3" s="1"/>
  <c r="I149" i="3"/>
  <c r="O149" i="3" s="1"/>
  <c r="O145" i="3"/>
  <c r="I145" i="3"/>
  <c r="I141" i="3"/>
  <c r="O141" i="3" s="1"/>
  <c r="I137" i="3"/>
  <c r="O137" i="3" s="1"/>
  <c r="I131" i="3"/>
  <c r="I132" i="3"/>
  <c r="O132" i="3" s="1"/>
  <c r="I127" i="3"/>
  <c r="I122" i="3" s="1"/>
  <c r="O123" i="3"/>
  <c r="I123" i="3"/>
  <c r="O118" i="3"/>
  <c r="I118" i="3"/>
  <c r="I114" i="3"/>
  <c r="O114" i="3" s="1"/>
  <c r="I110" i="3"/>
  <c r="O110" i="3" s="1"/>
  <c r="I106" i="3"/>
  <c r="O106" i="3" s="1"/>
  <c r="I102" i="3"/>
  <c r="O102" i="3" s="1"/>
  <c r="I98" i="3"/>
  <c r="O98" i="3" s="1"/>
  <c r="O94" i="3"/>
  <c r="I94" i="3"/>
  <c r="I90" i="3"/>
  <c r="O90" i="3" s="1"/>
  <c r="I86" i="3"/>
  <c r="O86" i="3" s="1"/>
  <c r="I82" i="3"/>
  <c r="O82" i="3" s="1"/>
  <c r="I78" i="3"/>
  <c r="O78" i="3" s="1"/>
  <c r="I74" i="3"/>
  <c r="O74" i="3" s="1"/>
  <c r="O70" i="3"/>
  <c r="I70" i="3"/>
  <c r="I66" i="3"/>
  <c r="O66" i="3" s="1"/>
  <c r="I62" i="3"/>
  <c r="O62" i="3" s="1"/>
  <c r="I58" i="3"/>
  <c r="O58" i="3" s="1"/>
  <c r="I54" i="3"/>
  <c r="O54" i="3" s="1"/>
  <c r="I50" i="3"/>
  <c r="O50" i="3" s="1"/>
  <c r="O46" i="3"/>
  <c r="I46" i="3"/>
  <c r="I42" i="3"/>
  <c r="O42" i="3" s="1"/>
  <c r="I38" i="3"/>
  <c r="O38" i="3" s="1"/>
  <c r="I34" i="3"/>
  <c r="O34" i="3" s="1"/>
  <c r="I30" i="3"/>
  <c r="O30" i="3" s="1"/>
  <c r="I26" i="3"/>
  <c r="O26" i="3" s="1"/>
  <c r="I21" i="3"/>
  <c r="O21" i="3" s="1"/>
  <c r="O17" i="3"/>
  <c r="I17" i="3"/>
  <c r="I13" i="3"/>
  <c r="O13" i="3" s="1"/>
  <c r="I9" i="3"/>
  <c r="I8" i="3" s="1"/>
  <c r="I8" i="2"/>
  <c r="I3" i="2" s="1"/>
  <c r="C10" i="5" s="1"/>
  <c r="I54" i="2"/>
  <c r="O54" i="2" s="1"/>
  <c r="I51" i="2"/>
  <c r="O51" i="2" s="1"/>
  <c r="O48" i="2"/>
  <c r="I48" i="2"/>
  <c r="I45" i="2"/>
  <c r="O45" i="2" s="1"/>
  <c r="I42" i="2"/>
  <c r="O42" i="2" s="1"/>
  <c r="I39" i="2"/>
  <c r="O39" i="2" s="1"/>
  <c r="I36" i="2"/>
  <c r="O36" i="2" s="1"/>
  <c r="I33" i="2"/>
  <c r="O33" i="2" s="1"/>
  <c r="O30" i="2"/>
  <c r="I30" i="2"/>
  <c r="I27" i="2"/>
  <c r="O27" i="2" s="1"/>
  <c r="I24" i="2"/>
  <c r="O24" i="2" s="1"/>
  <c r="I21" i="2"/>
  <c r="O21" i="2" s="1"/>
  <c r="I18" i="2"/>
  <c r="O18" i="2" s="1"/>
  <c r="I15" i="2"/>
  <c r="O15" i="2" s="1"/>
  <c r="O12" i="2"/>
  <c r="I12" i="2"/>
  <c r="I9" i="2"/>
  <c r="O9" i="2" s="1"/>
  <c r="D12" i="5" l="1"/>
  <c r="E12" i="5" s="1"/>
  <c r="D10" i="5"/>
  <c r="E10" i="5" s="1"/>
  <c r="O9" i="3"/>
  <c r="O127" i="3"/>
  <c r="O243" i="3"/>
  <c r="I136" i="3"/>
  <c r="I25" i="3"/>
  <c r="I3" i="3" s="1"/>
  <c r="C11" i="5" s="1"/>
  <c r="C6" i="5" l="1"/>
  <c r="D11" i="5"/>
  <c r="E11" i="5" s="1"/>
  <c r="C7" i="5" s="1"/>
</calcChain>
</file>

<file path=xl/sharedStrings.xml><?xml version="1.0" encoding="utf-8"?>
<sst xmlns="http://schemas.openxmlformats.org/spreadsheetml/2006/main" count="1158" uniqueCount="408">
  <si>
    <t>EstiCon</t>
  </si>
  <si>
    <t>Firma:</t>
  </si>
  <si>
    <t>Rekapitulace ceny</t>
  </si>
  <si>
    <t>Stavba: 24_001 - II/336 Zruc nad Sázavou, ul. 1.máje, PD</t>
  </si>
  <si>
    <t>Celková cena bez DPH:</t>
  </si>
  <si>
    <t>Celková cena s DPH:</t>
  </si>
  <si>
    <t>Objekt</t>
  </si>
  <si>
    <t>Popis</t>
  </si>
  <si>
    <t>Cena bez DPH</t>
  </si>
  <si>
    <t>DPH</t>
  </si>
  <si>
    <t>Cena s DPH</t>
  </si>
  <si>
    <t>SO 000</t>
  </si>
  <si>
    <t>Všeobecné a ostatní náklady</t>
  </si>
  <si>
    <t>SO 101</t>
  </si>
  <si>
    <t>Silnice II/336 Zruc nad Sázavou</t>
  </si>
  <si>
    <t>SO 185</t>
  </si>
  <si>
    <t>Dopravne inženýrská opatrení (DIO)</t>
  </si>
  <si>
    <t>Soupis prací objektu</t>
  </si>
  <si>
    <t>S</t>
  </si>
  <si>
    <t>Stavba:</t>
  </si>
  <si>
    <t>24_001</t>
  </si>
  <si>
    <t>II/336 Zruc nad Sázavou, ul. 1.máje, PD</t>
  </si>
  <si>
    <t>O</t>
  </si>
  <si>
    <t>Rozpočet:</t>
  </si>
  <si>
    <t>Typ</t>
  </si>
  <si>
    <t>Poř. číslo</t>
  </si>
  <si>
    <t>Kód položky</t>
  </si>
  <si>
    <t>Varianta</t>
  </si>
  <si>
    <t>Název Položky</t>
  </si>
  <si>
    <t>MJ</t>
  </si>
  <si>
    <t>Množství</t>
  </si>
  <si>
    <t>Cena</t>
  </si>
  <si>
    <t>Cenová soustava</t>
  </si>
  <si>
    <t>Jednotková</t>
  </si>
  <si>
    <t>Celkem</t>
  </si>
  <si>
    <t>SD</t>
  </si>
  <si>
    <t>0</t>
  </si>
  <si>
    <t>Všeobecné konstrukce a práce</t>
  </si>
  <si>
    <t>P</t>
  </si>
  <si>
    <t>02730</t>
  </si>
  <si>
    <t/>
  </si>
  <si>
    <t>POMOC PRÁCE ZRÍZ NEBO ZAJIŠT OCHRANU INŽENÝRSKÝCH SÍTÍ</t>
  </si>
  <si>
    <t>KPL</t>
  </si>
  <si>
    <t>OTSKP ~ 2024</t>
  </si>
  <si>
    <t>PP</t>
  </si>
  <si>
    <t>Zajištení inženýrských sítí behem realizace stavby dle požadavku správcu. Nutné vytycení všech podzemních sítí s protokolárním zápisem príslušných správcu. Presnou polohu podzemních vedení overit rucne kopanými sondami. Podzemní plynovod, sdelovací kabely, elektrické vedení vcetne vrchního vedení, vodovod, v trase prícné prechody. Prechody _x000D_
nutno ochránit. Zajištení stavby proti škodám na okolních pozemcích a objektech. _x000D_
Délka stavby 430 m</t>
  </si>
  <si>
    <t>TS</t>
  </si>
  <si>
    <t>Položka zahrnuje:
- veškeré náklady spojené s ochranou inženýrských sítí
Položka nezahrnuje:
- x</t>
  </si>
  <si>
    <t>02811</t>
  </si>
  <si>
    <t>PRUZKUMNÉ PRÁCE GEOTECHNICKÉ NA POVRCHU</t>
  </si>
  <si>
    <t>Zajištení a zdokumentování stávajícího stavu zástavby a objektu, které mohou být dotceny stavbou pred zahájením, v prubehu a na konci stavebních prací. _x000D_
3x tiskem + 1x elektronicky_x000D_
Délka stavby 430</t>
  </si>
  <si>
    <t>Položka zahrnuje:
- veškeré náklady spojené s objednatelem požadovanými pracemi
Položka nezahrnuje:
- x</t>
  </si>
  <si>
    <t>02821</t>
  </si>
  <si>
    <t>PRUZKUMNÉ PRÁCE ARCHEOLOGICKÉ NA POVRCHU</t>
  </si>
  <si>
    <t>Pruzkumné archeologické práce pred zacátkem stavby._x000D_
Délka stavby 430</t>
  </si>
  <si>
    <t>02910</t>
  </si>
  <si>
    <t>OSTATNÍ POŽADAVKY - ZEMEMERICSKÁ MERENÍ</t>
  </si>
  <si>
    <t>Zamerení skutecného provedení stavby ke kolaudaci stavby. _x000D_
3x tiskem + 1x elektronicky_x000D_
Délka stavby 430</t>
  </si>
  <si>
    <t>Položka zahrnuje:
- veškeré náklady spojené s objednatelem požadovanými pracemi
Položka nezahrnuje:
- x
Zpusob stanovení:
- pro stanovení orientacní investorské ceny urcete jednotkovou cenu jako 1% odhadované ceny stavby</t>
  </si>
  <si>
    <t>02911</t>
  </si>
  <si>
    <t>1</t>
  </si>
  <si>
    <t>OSTATNÍ POŽADAVKY - GEODETICKÉ ZAMERENÍ</t>
  </si>
  <si>
    <t>Veškerá nutná zamerení k realizaci díla (napr. zamerení stavby pred výstavbou, vytycení stavby a obvodu stavenište apod.) a k uvedení stavby do užívání a predání dokonceného _x000D_
díla. Vytycení stavby, zrízení vytycovací síte stavby. _x000D_
3x tiskem, 1x elektronicky_x000D_
Délka stavby 430</t>
  </si>
  <si>
    <t>2</t>
  </si>
  <si>
    <t>Zamerení vrstev pro urcení kubatur sanací (dle zamerení prícných rezu v PD) a pro urcení kubatur konstrukcních vrstev a celkových plošných a délkových výmer._x000D_
Délka stavby 430</t>
  </si>
  <si>
    <t>3</t>
  </si>
  <si>
    <t>02940</t>
  </si>
  <si>
    <t>OSTATNÍ POŽADAVKY - VYPRACOVÁNÍ DOKUMENTACE</t>
  </si>
  <si>
    <t>Havarijní plán</t>
  </si>
  <si>
    <t>02943</t>
  </si>
  <si>
    <t>OSTATNÍ POŽADAVKY - VYPRACOVÁNÍ RDS</t>
  </si>
  <si>
    <t>Realizacní dokumentace stavby (4x tiskem + 1x elektronicky). Obsah dle smernice pro dokumentaci staveb PK, v souladu s PDPS. Reší podrobnosti pro kvalitní a bezpecné _x000D_
zhotovení stavby. Mimo jiné zahrnuje vypracování souradnicového a výškového pokrytí komunikace, zahuštení prícných rezu pro plynulé rešení, detaily oprav poruch dle TP 82 - Katalog poruch netuhých vozovek, aktualizace dopracování dopravního znacení. Vypracuje autorizovaná osoba. Odsouhlasí správce stavby._x000D_
Havarijní plán a protipovodnový plán (2x tiskem). _x000D_
Pro mosty také zpracování Plánu údržby mostu._x000D_
Zadavatel poskytne dokumentaci ve formátu *.pdf_x000D_
Délka stavby 430</t>
  </si>
  <si>
    <t>02944</t>
  </si>
  <si>
    <t>OSTAT POŽADAVKY - DOKUMENTACE SKUTEC PROVEDENÍ V DIGIT FORME</t>
  </si>
  <si>
    <t>Dokumentace skutecného provedení stavby ve smyslu § 125 odst. 6 stavebního zákona, dle kap. 18 Smernice pro dokumentaci staveb pozemních komunikací (SDS PK) (7/2022). Výkresy a související písemnosti zhotovené stavby potrebné pro evidenci pozemní komunikace. Výkresy odchylek a zmen stavby oproti DSP, PDPS. Overení podpisem odpovedného zástupce zhotovitele a správce stavby. _x000D_
Soucástí je predání dokumentace v tištené podobe a predání v digitální podobe (rozsah a usporádání odpovídající podobe tištené) v uzavreném (PDF) a otevreném formátu (DWG, XLS, DOC, apod.)._x000D_
4x tiskem + 1x elektronicky_x000D_
Délka stavby 430</t>
  </si>
  <si>
    <t>02945</t>
  </si>
  <si>
    <t>OSTAT POŽADAVKY - GEOMETRICKÝ PLÁN</t>
  </si>
  <si>
    <t>Geometrický oddelovací plán pro majetkové vyporádání vlastnických vztahu. _x000D_
Vcetne odsouhlasení TDS a projednání a potvrzení katastrálním úradem. _x000D_
12x tiskem_x000D_
Délka stavby 430</t>
  </si>
  <si>
    <t>Položka zahrnuje:       
- prípravu podkladu, vyhotovení žádosti pro vklad na katastrální úrad
- polní práce spojené s vyhotovením geometrického plánu
- výpocetní a grafické kancelárské práce
- úrední overení výsledného elaborátu
- schválení návrhu vkladu do katastru nemovitostí príslušným katastrálním úradem
Položka nezahrnuje:
- x</t>
  </si>
  <si>
    <t>02946</t>
  </si>
  <si>
    <t>OSTAT POŽADAVKY - FOTODOKUMENTACE</t>
  </si>
  <si>
    <t>1x mesícne zpráva o prubehu výstavby doplnená o sadu barevných fotografií v tištené i elektronické podobe._x000D_
3x záverecná fotodokumentace v albu s popisem v tištené i elektronické podobe._x000D_
Délka stavby 430</t>
  </si>
  <si>
    <t>Položka zahrnuje:
- fotodokumentaci zadavatelem požadovaného deje a konstrukcí v požadovaných casových intervalech
- zadavatelem specifikované výstupy (fotografie v papírovém a digitálním formátu) v požadovaném poctu
Položka nezahrnuje:
- x</t>
  </si>
  <si>
    <t>02960</t>
  </si>
  <si>
    <t>OSTATNÍ POŽADAVKY - ODBORNÝ DOZOR</t>
  </si>
  <si>
    <t>Kompletní práce související se zajištením BOZP na stavbe.</t>
  </si>
  <si>
    <t>02991</t>
  </si>
  <si>
    <t>OSTATNÍ POŽADAVKY - INFORMACNÍ TABULE</t>
  </si>
  <si>
    <t>KUS</t>
  </si>
  <si>
    <t>Náklady na zrízení informacních tabulí s údaji o stavbe s textem dle vzoru objednatele, vcetne kotvení. Po ukoncení stavby odstranení. _x000D_
2 kusy tabulí</t>
  </si>
  <si>
    <t>Položka zahrnuje:
- dodání a osazení informacních tabulí v predepsaném provedení a množství s obsahem predepsaným zadavatelem
- veškeré nosné a upevnovací konstrukce
- základové konstrukce vcetne nutných zemních prací
- demontáž a odvoz po skoncení platnosti
- prípadne nutné opravy poškozených cátí behem platnosti
Položka nezahrnuje:
- x</t>
  </si>
  <si>
    <t>03100</t>
  </si>
  <si>
    <t>ZARÍZENÍ STAVENIŠTE - ZRÍZENÍ, PROVOZ, DEMONTÁŽ</t>
  </si>
  <si>
    <t>Kompletní zarízení stavenište pro celou stavbu vcetne zajištení potrebných povolení a rozhodnutí._x000D_
Položka zahrnuje náklady spojené se staveništními komunikacemi, oplocením stavenište, vstupem a vjezdem na stavenište, staveništní prípojky vody, kanalizace, elektrické energie, zajištení dodávky elektrické energie, rozvody médií po stavbe vcetne vyvolaných preložek sítí a s tím spojených nákladu s odstávkou a zabezpecení stávajících IS proti poškození, kancelárské plochy pro potreby zhotovitele a zástupce investora, sociální zarízení, zajištení skladovacích ploch a prostor pro potreby stavby. Komplexní ostrahu a zabezpecení stavenište. Monitoring vlivu stavby na okolní prostredí (hluk, prašnost, doprava). Poplatky a náklady spojené se záborem verejného prostranství a s tím související dopravní znacení a zabezpecení pracovište. Poplatky a náklady za spotrebované energie, plyn a vodu atd. v dobe výstavby až do predání díla. Zajištení údržby verejných komunikací a komunikací pro peší v prubehu celé stavby, vcetne prípadné zimní údržby.</t>
  </si>
  <si>
    <t>Položka zahrnuje:
 objednatelem povolené náklady na porízení (event. pronájem), provozování, udržování a likvidaci zhotovitelova zarízení
Položka nezahrnuje:
- x</t>
  </si>
  <si>
    <t>03720</t>
  </si>
  <si>
    <t>POMOC PRÁCE ZAJIŠT NEBO ZRÍZ REGULACI A OCHRANU DOPRAVY</t>
  </si>
  <si>
    <t>Úhrnná cástka musí obsahovat veškeré náklady na docasné úpravy a regulaci dopravy (i peší) na staveništi a nezbytné znacení a opatrení vyplývající z požadavku BOZP na _x000D_
staveništi vc. provizorních lávek, nájezdu, apod. _x000D_
Trasy pro peší v souladu s vyhl. c. 146/2024 Sb., o požadavcích na výstavbu a CSN 73 4001, Prístupnost a bezbariérové užívání. _x000D_
Po dobu realizace stavby zajišten prístup k objektum pro požární techniku, policii, záchranné služby. _x000D_
Vcetne návrhu docasného dopravního znacení vc. jeho projednání s dotcenými orgány a organizacemi a získání stanovení DIO._x000D_
Délka stavby 430</t>
  </si>
  <si>
    <t>Položka zahrnuje:
- objednatelem povolené náklady na požadovaná zarízení zhotovitele
Položka nezahrnuje:
- x</t>
  </si>
  <si>
    <t>014211</t>
  </si>
  <si>
    <t>POPLATKY ZA ZEMNÍK - ORNICE</t>
  </si>
  <si>
    <t>M3</t>
  </si>
  <si>
    <t>VV</t>
  </si>
  <si>
    <t>porízení (nákup) ornice; pol.18232 * 0,15 m 130.000*,15 = 19,500 [A]</t>
  </si>
  <si>
    <t>Položka zahrnuje:
- veškeré poplatky majiteli zemníku související s nákupem zeminy (nikoliv s otvírkou zemníku)
Položka nezahrnuje:
- x</t>
  </si>
  <si>
    <t>015111</t>
  </si>
  <si>
    <t>POPLATKY ZA LIKVIDACI ODPADU NEKONTAMINOVANÝCH - 17 05 04  VYTEŽENÉ ZEMINY A HORNINY -  I. TRÍDA TEŽITELNOSTI</t>
  </si>
  <si>
    <t>T</t>
  </si>
  <si>
    <t>SEJMUTÍ DRNU; pol. 11130 * tl. 0,15 m * 1,9 t/m3 130.000*0,15*1,9 = 37,050 [A]_x000D_
ODSTRANENÍ PODKLADU ZPEVNENÝCH PLOCH Z KAMENIVA NESTMELENÉHO; pol. 11332 * 1,9 t/m3 535.950*1,9 = 1018,305 [B]_x000D_
ODKOP PRO SPOD STAVBU SILNIC A ŽELEZNIC TR. I; pol. 12373 * 1,9 t/m3 135.000*1,9 = 256,500 [C]_x000D_
HLOUBENÍ RÝH ŠÍR DO 2M PAŽ I NEPAŽ TR. I; pol. 13273 * 1,9 t/m3 1.000*1.200*25.000*1,9 = 57,000 [D]_x000D_
HLOUBENÍ ŠACHET ZAPAŽ I NEPAŽ TR. I; pol. 13373 * 1,9 t/m3 ((19.000*((1.150*1.150*(1.900-0.290))-(0.550/2*0.550/2*3,14*(1.900-0.290))))+(1*1.150*1.150*(1.900-0.290)))*1,9 = 67,109 [E]_x000D_
Celkové množství = 1435,964</t>
  </si>
  <si>
    <t>1. Položka obsahuje:
 – veškeré poplatky provozovateli skládky, recyklacní linky nebo jiného zarízení na zpracování nebo likvidaci odpadu související s prevzetím, uložením, zpracováním nebo likvidací odpadu
2. Položka neobsahuje:
 – náklady spojené s dopravou odpadu z místa stavby na místo prevzetí provozovatelem skládky, recyklacní linky nebo jiného zarízení na zpracování nebo likvidaci odpadu
3. Zpusob merení:
Tunou se rozumí hmotnost odpadu vytrídeného v souladu se zákonem c. 541/2020 Sb., o nakládání s odpady, v platném znení.</t>
  </si>
  <si>
    <t>015130</t>
  </si>
  <si>
    <t>POPLATKY ZA LIKVIDACI ODPADU NEKONTAMINOVANÝCH - 17 03 02  VYBOURANÝ ASFALTOVÝ BETON BEZ DEHTU</t>
  </si>
  <si>
    <t>ODSTRANENÍ PODKLADU ZPEVNENÝCH PLOCH S ASFALT POJIVEM; pol. 11333 * 2,4 t/m3 13.500*2,4 = 32,400 [A]</t>
  </si>
  <si>
    <t>015140</t>
  </si>
  <si>
    <t>POPLATKY ZA LIKVIDACI ODPADU NEKONTAMINOVANÝCH - 17 01 01  BETON Z DEMOLIC OBJEKTU, ZÁKLADU TV</t>
  </si>
  <si>
    <t>ODSTRAN KRYTU ZPEVNENÝCH PLOCH Z DLAŽEB KOSTEK; pol. 11317 x 2,5 T/m3 2.320*2,5 = 5,800 [A]_x000D_
ODSTRANENÍ KRYTU ZPEVNENÝCH PLOCH Z DLAŽDIC; pol. 11318 x 2,5 T/m3 0.900*2,5 = 2,250 [B]_x000D_
ODSTRANENÍ ZÁHONOVÝCH OBRUBNÍKU; pol. 11351 x 0,05 T/m 7.000*0,05 = 0,350 [C]_x000D_
ODSTRANENÍ CHODNÍKOVÝCH A SILNICNÍCH OBRUBNÍKU BETONOVÝCH; pol. 11352 x 0,1 T/m 8.000*0,1 = 0,800 [D]_x000D_
VYBOURÁNÍ ULICNÍCH VPUSTÍ KOMPLETNÍCH; pol. 96687 x 0,35 T/ks 19.000*0,35 = 6,650 [E]_x000D_
Celkové množství = 15,850</t>
  </si>
  <si>
    <t>Zemní práce</t>
  </si>
  <si>
    <t>11130</t>
  </si>
  <si>
    <t>SEJMUTÍ DRNU</t>
  </si>
  <si>
    <t>M2</t>
  </si>
  <si>
    <t>Vcetne odvozu k likvidaci/recyklaci. Zhotovitel v cene zohlední skutecné náklady na dopravu na místo uložení.</t>
  </si>
  <si>
    <t>sejmutí drnu v ploše, predpokládaná tlouštka 0,15 m 130 = 130,000 [A]</t>
  </si>
  <si>
    <t>Položka zahrnuje:
- vodorovnou dopravu  a uložení na skládku
Položka nezahrnuje:
- x</t>
  </si>
  <si>
    <t>11317</t>
  </si>
  <si>
    <t>ODSTRAN KRYTU ZPEVNENÝCH PLOCH Z DLAŽEB KOSTEK</t>
  </si>
  <si>
    <t>Vcetne oVcetne odvozu k likvidaci/recyklaci. Zhotovitel v cene zohlední skutecné náklady na dopravu na místo uložení.dvozu k likvidaci/recyklaci. Zhotovitel v cene zohlední skutecné náklady na dopravu na místo uložení.</t>
  </si>
  <si>
    <t>betonová dlažba chodníku v místech sjezdu; tl. 0,08 m x plocha 0,08*20 = 1,600 [A]_x000D_
betonová dlažba chodníku; tl. 0,06 m x plocha 0,06*12 = 0,720 [B]_x000D_
Celkové množství = 2,320</t>
  </si>
  <si>
    <t>Položka zahrnuje:
- veškerou manipulaci s vybouranou sutí a s vybouranými hmotami vc. uložení na skládku. 
Položka nezahrnuje:
-  poplatek za skládku, který se vykazuje v položce 0141** (s výjimkou malého množství bouraného materiálu, kde je možné poplatek zahrnout do jednotkové ceny bourání – tento fakt musí být uveden v doplnujícím textu k položce). jednotkové ceny bourání – tento fakt musí být uveden v doplnujícím textu k položce).</t>
  </si>
  <si>
    <t>113178</t>
  </si>
  <si>
    <t>ODSTRAN KRYTU ZPEVNENÝCH PLOCH Z DLAŽEB KOSTEK, ODVOZ DO 20KM</t>
  </si>
  <si>
    <t>Poplatek za likvidaci odpadu není uvažován. Vyzískaná kamenná dlažba bude predána Investorovi na místo, které si urcí. Zhotovitel v cene zohlední skutecné náklady na naložení a dopravu na místo uložení.</t>
  </si>
  <si>
    <t>kamenná dlažba vozovky; tl. 0,1 m x plocha 0,1*2720 = 272,000 [A]_x000D_
kamenná dlažba chodníku v místech sjezdu; tl. 0,08 m x plocha 0,08*101 = 8,080 [B]_x000D_
Celkové množství = 280,080</t>
  </si>
  <si>
    <t>11318</t>
  </si>
  <si>
    <t>ODSTRANENÍ KRYTU ZPEVNENÝCH PLOCH Z DLAŽDIC</t>
  </si>
  <si>
    <t>reliéfní dlažba z umelého kamene a betonová dlažba lemující tyto prvky pro nevidomé; tl. 0,06 m x plocha 0,06*15 = 0,900 [A]</t>
  </si>
  <si>
    <t>11332</t>
  </si>
  <si>
    <t>ODSTRANENÍ PODKLADU ZPEVNENÝCH PLOCH Z KAMENIVA NESTMELENÉHO</t>
  </si>
  <si>
    <t>vozovka - podloží pod kamennou dlažbou, tl. 0,19 m * plocha dlažby 0,19*2720 = 516,800 [A]_x000D_
vozovka - podloží v míste sjezdu a napojení križovatek, odhad tl. 0,09 m x plocha 0,09*150 = 13,500 [B]_x000D_
sjezd - podloží pod kamennou dlažbou, tl. 0,04 m * plocha dlažby 0,04*101 = 4,040 [C]_x000D_
sjezd - podloží pod betonovou dlažbou, tl. 0,04 m * plocha dlažby 0,04*20 = 0,800 [D]_x000D_
chodník - podloží pod betonovou dlažbou, tl. 0,03 m * plocha dlažby 0,03*12 = 0,360 [E]_x000D_
chodník - podloží pod umelou dlažbou, tl. 0,03 m * plocha dlažby 0,03*15 = 0,450 [F]_x000D_
Celkové množství = 535,950</t>
  </si>
  <si>
    <t>Položka zahrnuje:
- veškerou manipulaci s vybouranou sutí a s vybouranými hmotami vc. uložení na skládku. 
Položka nezahrnuje:
-  poplatek za skládku, který se vykazuje v položce 0141** (s výjimkou malého množství bouraného materiálu, kde je možné poplatek zahrnout do jednotkové ceny bourání – tento fakt musí být uveden v doplnujícím textu k položce).</t>
  </si>
  <si>
    <t>11333</t>
  </si>
  <si>
    <t>ODSTRANENÍ PODKLADU ZPEVNENÝCH PLOCH S ASFALT POJIVEM</t>
  </si>
  <si>
    <t>vozovka - bourání podkladu v míste sjezdu a napojení križovatek, odhad PM tl. 0,09 m x plocha 0,09*150 = 13,500 [A]</t>
  </si>
  <si>
    <t>11351</t>
  </si>
  <si>
    <t>ODSTRANENÍ ZÁHONOVÝCH OBRUBNÍKU</t>
  </si>
  <si>
    <t>M</t>
  </si>
  <si>
    <t>Odstranení záhonových obrub betonových, vcetne betonového lože. Vcetne odvozu k likvidaci/recyklaci. Zhotovitel v cene zohlední skutecné náklady na dopravu na místo uložení.</t>
  </si>
  <si>
    <t>odstranení obrub záhonových 7 = 7,000 [A]</t>
  </si>
  <si>
    <t>11352</t>
  </si>
  <si>
    <t>ODSTRANENÍ CHODNÍKOVÝCH A SILNICNÍCH OBRUBNÍKU BETONOVÝCH</t>
  </si>
  <si>
    <t>Odstranení silnicních obrub betonových, vcetne betonového lože. Vcetne odvozu k likvidaci/recyklaci. Zhotovitel v cene zohlední skutecné náklady na dopravu na místo uložení.</t>
  </si>
  <si>
    <t>odstranení silnicních obrub betonových 8 = 8,000 [A]</t>
  </si>
  <si>
    <t>11354</t>
  </si>
  <si>
    <t>ODSTRANENÍ OBRUB Z KRAJNÍKU</t>
  </si>
  <si>
    <t>Odstranení obrub z krajníku, vcetne betonového lože._x000D_
Vyzískané kamenné krajníky budou predány investorovi na místo, které si urcí. Zhotovitel v cene zohlední skutecné náklady na naložení a dopravu na místo uložení.</t>
  </si>
  <si>
    <t>odstranení obrub z krajníku 713 = 713,000 [A]</t>
  </si>
  <si>
    <t>113728</t>
  </si>
  <si>
    <t>FRÉZOVÁNÍ ZPEVNENÝCH PLOCH ASFALTOVÝCH, ODVOZ DO 20KM</t>
  </si>
  <si>
    <t>Poplatek za likvidaci odpadu není uvažován. Vyfrézovaný materiál povinne odkupuje Zhotovitel. Zhotovitel v cene zohlední skutecné náklady na naložení a dopravu na místo uložení.</t>
  </si>
  <si>
    <t>Frézování v míste sjezdu a napojení križovatek, vrstva 1; tl. 0,04 m x plocha 0,04*280 = 11,200 [A]_x000D_
Frézování v míste sjezdu a napojení križovatek, vrstva 2; tl. 0,07 m x plocha 0,07*215 = 15,050 [B]_x000D_
Celkové množství = 26,250</t>
  </si>
  <si>
    <t>113763</t>
  </si>
  <si>
    <t>FRÉZOVÁNÍ DRÁŽKY PRUREZU DO 300MM2 V ASFALTOVÉ VOZOVCE</t>
  </si>
  <si>
    <t>Komurka má minimální rozmer 12 mm x 25 mm</t>
  </si>
  <si>
    <t>frézování komurky podél obrub 721 = 721,000 [A]_x000D_
frézování komurky podél kamenné dlažby 265 = 265,000 [B]_x000D_
frézování komurky v míste napojení staré a nové konstrukce. 130 = 130,000 [C]_x000D_
Celkové množství = 1116,000</t>
  </si>
  <si>
    <t>Položka zahrnuje:
- veškerou manipulaci s vybouranou sutí a s vybouranými hmotami vc. uložení na skládku.
Položka nezahrnuje:
- x</t>
  </si>
  <si>
    <t>12373</t>
  </si>
  <si>
    <t>ODKOP PRO SPOD STAVBU SILNIC A ŽELEZNIC TR. I</t>
  </si>
  <si>
    <t>výkop na úroven zemní pláne po odstranení stávající konstrukce vozovky (urceno z prícných rezu) 135 = 135,000 [A]</t>
  </si>
  <si>
    <t>Položka zahrnuje:
- vodorovnou a svislou dopravu, premístení, preložení, manipulace s výkopkem
- kompletní provedení vykopávky nezapažené i zapažené
- ošetrení výkopište po celou dobu práce v nem vc. klimatických opatrení
- ztížení vykopávek v blízkosti podzemního vedení, konstrukcí a objektu vc. jejich docasného zajištení
- ztížení pod vodou, v okolí výbušnin, ve stísnených prostorech a pod.
- príplatek za lepivost
- težení po vrstvách, pásech a po jiných nutných cástech (figurách)
- cerpání vody vc. cerpacích jímek, potrubí a pohotovostní cerpací soupravy (viz ustanovení k pol. 1151,2)
- potrebné snížení hladiny podzemní vody
- težení a rozpojování jednotlivých balvanu
- vytahování a nošení výkopku
- svahování a presvah. svahu do konecného tvaru, výmena hornin v podloží a v pláni znehodnocené klimatickými vlivy
- rucní vykopávky, odstranení korenu a napadávek
- pažení, vzeprení a rozeprení vc. prepažování (vyjma pažení záporového a štetových sten)
- úpravu, ochranu a ocištení dna, základové spáry, sten a svahu
- zhutnení podloží, prípadne i svahu vc. svahování
- zrízení stupnu v podloží a lavic na svazích, není-li pro tyto práce zrízena samostatná položka
- udržování výkopište a jeho ochrana proti vode
- odvedení nebo obvedení vody v okolí výkopište a ve výkopišti
- trídení výkopku
- veškeré pomocné konstrukce umožnující provedení vykopávky (príjezdy, sjezdy, nájezdy, lešení, podper. konstr., premostení, zpevnené plochy, zakrytí a pod.)
Položka nezahrnuje:
-  uložení zeminy (na skládku, do násypu) ani poplatky za skládku, vykazují se v položce c.0141**</t>
  </si>
  <si>
    <t>12573</t>
  </si>
  <si>
    <t>VYKOPÁVKY ZE ZEMNÍKU A SKLÁDEK TR. I</t>
  </si>
  <si>
    <t>Zhotovitel v cene zohlední skutecné náklady na dopravu z místa vykopání.</t>
  </si>
  <si>
    <t>vykopání a dovoz ornice ze zemníku; pol.18232 * 0,15 m 130.000*0,15 = 19,500 [A]</t>
  </si>
  <si>
    <t>Položka zahrnuje:
- vodorovnou a svislou dopravu, premístení, preložení, manipulace s výkopkem
- kompletní provedení vykopávky nezapažené i zapažené
- ošetrení výkopište po celou dobu práce v nem vc. klimatických opatrení
- ztížení vykopávek v blízkosti podzemního vedení, konstrukcí a objektu vc. jejich docasného zajištení
- ztížení pod vodou, v okolí výbušnin, ve stísnených prostorech a pod.
- príplatek za lepivost
- težení po vrstvách, pásech a po jiných nutných cástech (figurách)
- cerpání vody vc. cerpacích jímek, potrubí a pohotovostní cerpací soupravy (viz ustanovení k pol. 1151,2)
- potrebné snížení hladiny podzemní vody
- težení a rozpojování jednotlivých balvanu
- vytahování a nošení výkopku
- rucní vykopávky, odstranení korenu a napadávek
- pažení, vzeprení a rozeprení vc. prepažování (vyjma pažení záporového a štetových sten)
- úpravu, ochranu a ocištení dna, základové spáry, sten a svahu
- udržování výkopište a jeho ochrana proti vode
- odvedení nebo obvedení vody v okolí výkopište a ve výkopišti
- trídení výkopku
- veškeré pomocné konstrukce umožnující provedení vykopávky (príjezdy, sjezdy, nájezdy, lešení, podper. konstr., premostení, zpevnené plochy, zakrytí a pod.)
Položka nezahrnuje:
- práce spojené s otvírkou zemníku</t>
  </si>
  <si>
    <t>12993</t>
  </si>
  <si>
    <t>CIŠTENÍ POTRUBÍ DN DO 200MM</t>
  </si>
  <si>
    <t>prípojky ÚV - cištení potrubí; délka z pol. 87434 25.000 = 25,000 [A]</t>
  </si>
  <si>
    <t>Položka zahrnuje:
- vodorovnou a svislou dopravu, premístení, preložení, manipulace s materiálem a uložení na skládku.
Položka nezahrnuje:
-  poplatek za skládku, který se vykazuje v položce 0141** (s výjimkou malého množství  materiálu, kde je možné poplatek zahrnout do jednotkové ceny položky – tento fakt musí být uveden v doplnujícím textu k položce)</t>
  </si>
  <si>
    <t>13273</t>
  </si>
  <si>
    <t>HLOUBENÍ RÝH ŠÍR DO 2M PAŽ I NEPAŽ TR. I</t>
  </si>
  <si>
    <t>výkop rýhy pro prípojku ÚV; š x h x d 1.000*1.200*25.000 = 30,000 [A]</t>
  </si>
  <si>
    <t>Položka zahrnuje:
- vodorovnou a svislou dopravu, premístení, preložení, manipulace s výkopkem
- kompletní provedení vykopávky nezapažené i zapažené
- ošetrení výkopište po celou dobu práce v nem vc. klimatických opatrení
- ztížení vykopávek v blízkosti podzemního vedení, konstrukcí a objektu vc. jejich docasného zajištení
- ztížení pod vodou, v okolí výbušnin, ve stísnených prostorech a pod.
- príplatek za lepivost
- težení po vrstvách, pásech a po jiných nutných cástech (figurách)
- cerpání vody vc. cerpacích jímek, potrubí a pohotovostní cerpací soupravy (viz ustanovení k pol. 1151,2)
- potrebné snížení hladiny podzemní vody
- težení a rozpojování jednotlivých balvanu
- vytahování a nošení výkopku
- svahování a presvah. svahu do konecného tvaru, výmena hornin v podloží a v pláni znehodnocené klimatickými vlivy
- rucní vykopávky, odstranení korenu a napadávek
- pažení, vzeprení a rozeprení vc. prepažování (vyjma pažení záporového a štetových sten)
- úpravu, ochranu a ocištení dna, základové spáry, sten a svahu
- odvedení nebo obvedení vody v okolí výkopište a ve výkopišti
- trídení výkopku
- veškeré pomocné konstrukce umožnující provedení vykopávky (príjezdy, sjezdy, nájezdy, lešení, podper. konstr., premostení, zpevnené plochy, zakrytí a pod.)
Položka nezahrnuje:
- uložení zeminy (na skládku, do násypu) ani poplatky za skládku, vykazují se v položce c.0141**</t>
  </si>
  <si>
    <t>13373</t>
  </si>
  <si>
    <t>HLOUBENÍ ŠACHET ZAPAŽ I NEPAŽ TR. I</t>
  </si>
  <si>
    <t>výkop kolem bouraných stávajících ÚV; pocet kusu z pol. 96687 x (Š x D x H - objem telesa ÚV) 19.000*((1.150*1.150*(1.900-0.290))-(0.550/2*0.550/2*3,14*(1.900-0.290))) = 33,191 [A]_x000D_
výkop šachty pro nové ÚV v nové poloze; pocet kusu x š x d x h 1*1.150*1.150*(1.900-0.290) = 2,129 [B]_x000D_
Celkové množství = 35,320</t>
  </si>
  <si>
    <t>17180</t>
  </si>
  <si>
    <t>ULOŽENÍ SYPANINY DO NÁSYPU Z NAKUPOVANÝCH MATERIÁLU</t>
  </si>
  <si>
    <t>Násyp v aktivní zóne s hutnením na 100% PS. Vhodný materiál pro aktivní zónu podle CSN 73 6133. SW (písek), GW (šterk), G-F (šterk s prímesí jemnozrnné zeminy)</t>
  </si>
  <si>
    <t>násyp aktivní zóny z nakupovaných materiálu (urceno z prícných rezu) 10 = 10,000 [A]_x000D_
násyp aktivní zóny z nakupovaných materiálu (obsyp ÚV); pocet kusu *  tl. AZ * (plocha výkopu - plocha ÚV) 20.000*0.300*((1.150*1.150)-3,14*(0.550/2*0.550/2)) = 6,510 [B]_x000D_
Celkové množství = 16,510</t>
  </si>
  <si>
    <t>Položka zahrnuje:
- kompletní provedení zemní konstrukce (násypového telesa vcetne aktivní zóny) vcetne nákupu a dopravy materiálu dle zadávací dokumentace
- úprava  ukládaného  materiálu  vlhcením,  trídením,  promícháním  nebo  vysoušením,  príp. jiné úpravy za úcelem zlepšení jeho  mech. vlastností
- hutnení i ruzné míry hutnení 
- ošetrení úložište po celou dobu práce v nem vc. klimatických opatrení
- ztížení v okolí vedení, konstrukcí a objektu a jejich docasné zajištení
- ztížení provádení vc. hutnení ve ztížených podmínkách a stísnených prostorech
- ztížené ukládání sypaniny pod vodu
- ukládání po vrstvách a po jiných nutných cástech (figurách) vc. dosypávek
- spouštení a nošení materiálu
- výmena cástí zemní konstrukce znehodnocené klimatickými vlivy
- rucní hutnení a výpln jam a prohlubní v podloží
- úprava, ocištení, ochrana a zhutnení podloží
- svahování, hutnení a uzavírání povrchu svahu
- zrízení lavic na svazích
- udržování úložište a jeho ochrana proti vode
- odvedení nebo obvedení vody v okolí úložište a v úložišti
- veškeré  pomocné konstrukce umožnující provedení  zemní konstrukce  (príjezdy,  sjezdy,  nájezdy, lešení, podperné konstrukce, premostení, zpevnené plochy, zakrytí a pod.)
Položka nezahrnuje:
- x</t>
  </si>
  <si>
    <t>17481</t>
  </si>
  <si>
    <t>ZÁSYP JAM A RÝH Z NAKUPOVANÝCH MATERIÁLU</t>
  </si>
  <si>
    <t>Hutnený zásyp sypaninou vhodnou do aktivní zóny zemního telesa podle CSN 73 6133. Hutnení po vrstvách 0,15 m. Míra zhutnení 100 % PS.</t>
  </si>
  <si>
    <t>zásyp rýh prípojek ÚV; délka * šírka * (hloubka výkopu - tl. Lože - DN potrubí - 0,3 - tl. AZ - tl. Konstrukce vozovky) 25.000*1.000*(1.900-0.100-0.200-0,3-0.290-0.300) = 17,750 [A]</t>
  </si>
  <si>
    <t>Položka zahrnuje:
- kompletní provedení zemní konstrukce vcetne nákupu a dopravy materiálu dle zadávací dokumentace
- úprava  ukládaného  materiálu  vlhcením,  trídením,  promícháním  nebo  vysoušením,  príp. jiné úpravy za úcelem zlepšení jeho  mech. vlastností
- hutnení i ruzné míry hutnení 
- ošetrení úložište po celou dobu práce v nem vc. klimatických opatrení
- ztížení v okolí vedení, konstrukcí a objektu a jejich docasné zajištení
- ztížení provádení vc. hutnení ve ztížených podmínkách a stísnených prostorech
- ztížené ukládání sypaniny pod vodu
- ukládání po vrstvách a po jiných nutných cástech (figurách) vc. dosypávek
- spouštení a nošení materiálu
- výmena cástí zemní konstrukce znehodnocené klimatickými vlivy
- udržování úložište a jeho ochrana proti vode
- odvedení nebo obvedení vody v okolí úložište a v úložišti
- veškeré  pomocné konstrukce umožnující provedení  zemní konstrukce  (príjezdy,  sjezdy,  nájezdy, lešení, podperné konstrukce, premostení, zpevnené plochy, zakrytí a pod.)
Položka nezahrnuje:
- x</t>
  </si>
  <si>
    <t>17581</t>
  </si>
  <si>
    <t>OBSYP POTRUBÍ A OBJEKTU Z NAKUPOVANÝCH MATERIÁLU</t>
  </si>
  <si>
    <t>Materiál pro obsyp musí splnovat požadavky CSN 73 6133, tabulka 10a. Vhodné je težené kamenivo jako písek, píscitá nebo hlinitopíscitá zemina. Maximální velikost zrna je 8 mm. V rýze se nesmí vyskytnout žádné vetší kameny. Nad vrcholem potrubí je nutná výška obsypu 30 cm. Hutnení bude provedeno po vrstvách nejvíce 0,15 m a do výšky alespon 0,3 m nad vrchol potrubí. Míra zhutnení pro jemnozrnné nebo píscité zeminy je 95 % PS, pro šterkovité zeminy 97 % PS.</t>
  </si>
  <si>
    <t>obsyp ÚV; pocet kusu * (objem šachty - objem ÚV) do úrovne pod AZ 20.000*((1.150*1.150*(1.900-0.290-0.300))-(3,14*(0.550/2*0.550/2)*(1.900-0.290-0.300))) = 28,428 [A]_x000D_
obsyp potrubí prípojky ÚV do úrovne 0,3 m nad potrubí; délka * (plocha rýhy v rezu - plocha potrubí v rezu) 25.000*((1.000*(0.200+0,3))-(0.200/2*0.200/2)) = 12,250 [B]_x000D_
Celkové množství = 40,678</t>
  </si>
  <si>
    <t>Položka zahrnuje:
- kompletní provedení zemní konstrukce vcetne nákupu a dopravy materiálu dle zadávací dokumentace
- úprava  ukládaného  materiálu  vlhcením,  trídením,  promícháním  nebo  vysoušením,  príp. jiné úpravy za úcelem zlepšení jeho  mech. vlastností
- hutnení i ruzné míry hutnení 
- ošetrení úložište po celou dobu práce v nem vc. klimatických opatrení
- ztížení v okolí vedení, konstrukcí a objektu a jejich docasné zajištení
- ztížení provádení vc. hutnení ve ztížených podmínkách a stísnených prostorech
- ztížené ukládání sypaniny pod vodu
- ukládání po vrstvách a po jiných nutných cástech (figurách) vc. dosypávek
- spouštení a nošení materiálu
- výmena cástí zemní konstrukce znehodnocené klimatickými vlivy
- rucní hutnení a výpln jam a prohlubní v podloží
- úprava, ocištení, ochrana a zhutnení podloží
- svahování, hutnení a uzavírání povrchu svahu
- zrízení lavic na svazích
- udržování úložište a jeho ochrana proti vode
- odvedení nebo obvedení vody v okolí úložište a v úložišti
- veškeré  pomocné konstrukce umožnující provedení  zemní konstrukce  (príjezdy,  sjezdy,  nájezdy, lešení, podperné konstrukce, premostení, zpevnené plochy, zakrytí a pod.)
Položka nezahrnuje:
- x 
Zpusob merení:
- zemina vytlacená potrubím o DN 180mm se od kubatury obsypu neodecítá</t>
  </si>
  <si>
    <t>18120</t>
  </si>
  <si>
    <t>ÚPRAVA PLÁNE SE ZHUTNENÍM V HORNINE TR. II</t>
  </si>
  <si>
    <t>Pomer modulu pretvárnosti Edef,2/ Edef,1 = 2,3.</t>
  </si>
  <si>
    <t>Edef2 min. 70 MPa, vc. zkoušek zhutnení, plocha konstrukce vozovky, vcetne napojení na koncích a v križovatkách 2850 = 2850,000 [A]_x000D_
Edef2 min. 30 MPa, vc. zkoušek zhutnení, plocha nové dlažby v místech chodníkových prejezdu a chodníku 150 = 150,000 [B]_x000D_
Celkové množství = 3000,000</t>
  </si>
  <si>
    <t>Položka zahrnuje:
- úpravu pláne vcetne vyrovnání výškových rozdílu. Míru zhutnení urcuje projekt.
Položka nezahrnuje:
- x</t>
  </si>
  <si>
    <t>18214</t>
  </si>
  <si>
    <t>ÚPRAVA POVRCHU SROVNÁNÍM ÚZEMÍ V TL DO 0,25M</t>
  </si>
  <si>
    <t>Úprava povrchu, plocha z pol. 18232. 130.000 = 130,000 [A]</t>
  </si>
  <si>
    <t>Položka zahrnuje:
-  úpravu pláne vcetne vyrovnání výškových rozdílu
Položka nezahrnuje:
- x</t>
  </si>
  <si>
    <t>18232</t>
  </si>
  <si>
    <t>ROZPROSTRENÍ ORNICE V ROVINE V TL DO 0,15M</t>
  </si>
  <si>
    <t>ohumusování v rovine, tl. 0,15 m 130 = 130,000 [A]</t>
  </si>
  <si>
    <t>Položka zahrnuje:
- nutné premístení ornice z docasných skládek vzdálených do 50m
- rozprostrení ornice v predepsané tlouštce v rovine a ve svahu do 1:5
Položka nezahrnuje:
- x</t>
  </si>
  <si>
    <t>18241</t>
  </si>
  <si>
    <t>ZALOŽENÍ TRÁVNÍKU RUCNÍM VÝSEVEM</t>
  </si>
  <si>
    <t>Založení trávníku, plocha z pol. 18232. 130.000 = 130,000 [A]</t>
  </si>
  <si>
    <t>Položka zahrnuje:
- dodání predepsané travní smesi, její výsev na ornici, zalévání, první pokosení, to vše bez ohledu na sklon terénu
Položka nezahrnuje:
- x</t>
  </si>
  <si>
    <t>18247</t>
  </si>
  <si>
    <t>OŠETROVÁNÍ TRÁVNÍKU</t>
  </si>
  <si>
    <t>Ošetrování trávníku, plocha z pol. 18232. 130.000 = 130,000 [A]</t>
  </si>
  <si>
    <t>Položka zahrnuje:
- pokosení se shrabáním, naložení shrabku na dopravní prostredek, s odvozem a se složením, to vše bez ohledu na sklon terénu
- nutné zalití a hnojení
Položka nezahrnuje:
- x</t>
  </si>
  <si>
    <t>Základy</t>
  </si>
  <si>
    <t>21361</t>
  </si>
  <si>
    <t>DRENÁŽNÍ VRSTVY Z GEOTEXTILIE</t>
  </si>
  <si>
    <t>geodrén, šírka 100 mm, tl. 10 mm, délka 0,75 m; provedeno po vzdálenosti 2,5 m</t>
  </si>
  <si>
    <t>geodrén mezi silnicní obrubou a vrstvou SC; (délka trasy/ vzdálenost geodrénu * 2 strany)/plocha drénu(425/2,5*2)*(0,75*0,1) (425/2,5*2)*(0,75*0,1) = 25,500 [A]</t>
  </si>
  <si>
    <t>Položka zahrnuje:
- dodávku predepsané geotextilie (vcetne nutných presahu) pro drenážní vrstvu, vcetne mimostaveništní a vnitrostaveništní dopravy
- provedení drenážní vrstvy predepsaných rozmeru a predepsaného tvaru
Položka nezahrnuje:
- x</t>
  </si>
  <si>
    <t>215663</t>
  </si>
  <si>
    <t>ÚPRAVA PODLOŽÍ HYDRAULICKÝMI POJIVY DO 2% HL DO 0,5M</t>
  </si>
  <si>
    <t>Zlepšení aktivní zóny hydraulickým pojivem do hloubky min. 0,3 m, CBR min. 30 %, míra zhutnení 100 % PS, plocha z pol. 18120._x000D_
Stanovení typu a obsahu pridávanéh hydraulického pojiva bude stanoveno laboratne na základe odebraných vzorku v prubehu vyýstavby a po provedení prukazní zkoušky._x000D_
Tato úprava bude provádena pouze se souhlasem TDI.</t>
  </si>
  <si>
    <t>zlepšení aktivní zóny; plocha pláne vozovky z pol. 18120 2850 = 2850,000 [A]</t>
  </si>
  <si>
    <t>Položka zahrnuje:
- zafrézování predepsaného množství hydraulického pojiva do podloží do hloubky do 0,5m
- zhutnení
- druh hydraulického pojiva stanoví zadávací dokumentace
Položka nezahrnuje:
- x</t>
  </si>
  <si>
    <t>4</t>
  </si>
  <si>
    <t>Vodorovné konstrukce</t>
  </si>
  <si>
    <t>45152</t>
  </si>
  <si>
    <t>PODKLADNÍ A VÝPLNOVÉ VRSTVY Z KAMENIVA DRCENÉHO</t>
  </si>
  <si>
    <t>lože z ŠP, tl. 100 mm</t>
  </si>
  <si>
    <t>lože pod prípojky ÚV vc. podsypových klínu; délka z pol. 87434* (šírka * tl. + plocha klínu v rezu) 25.000*(1.000*0.100+0,007) = 2,675 [A]</t>
  </si>
  <si>
    <t>Položka zahrnuje:
- dodávku predepsaného kameniva
- mimostaveništní a vnitrostaveništní dopravu a jeho uložení
- není-li v zadávací dokumentaci uvedeno jinak, jedná se o nakupovaný materiál
Položka nezahrnuje:
- x</t>
  </si>
  <si>
    <t>5</t>
  </si>
  <si>
    <t>Komunikace</t>
  </si>
  <si>
    <t>56143F</t>
  </si>
  <si>
    <t>SMESI Z KAMENIVA STMELENÉ CEMENTEM  SC C 5/6 TL. DO 150MM</t>
  </si>
  <si>
    <t>Na konstrukcních vrstvách ze SC musí být provedena opatrení proti vývoji reflexních trhlin do asfaltových vrstev omezením jejich smrštování úpravou pojiva (pomalu tuhnoucí pojivo) nebo uvolnením smrštovacích napetí pojezdy vrstvy vibracním válcem v dobe tvrdnutí nebo vytvorením smrštovacích trhlin ve vzdálenostech do 5 m (vložkami, vibracním diskem, proríznutím apod.).</t>
  </si>
  <si>
    <t>plocha pod kamennou dlažbou v križovatce s ulicí Ke Kostelu - smes stmelená cementem, SC C5/6, 150 mm podle CSN EN 14227-1, CSN 73 6124-1 42 = 42,000 [A]</t>
  </si>
  <si>
    <t>Položka zahrnuje:
- dodání smesi v požadované kvalite
- ocištení podkladu
- uložení smesi dle predepsaného technologického predpisu a zhutnení vrstvy v predepsané tlouštce
- zrízení vrstvy bez rozlišení šírky, pokládání vrstvy po etapách, vcetne pracovních spar a spoju
- úpravu napojení, ukoncení
- úpravu dilatacních spar vcetne predepsané výztuže
Položka nezahrnuje:
- postriky, nátery</t>
  </si>
  <si>
    <t>56144F</t>
  </si>
  <si>
    <t>SMESI Z KAMENIVA STMELENÉ CEMENTEM  SC C 5/6 TL. DO 200MM</t>
  </si>
  <si>
    <t>konstrukce vozovky - smes stmelená cementem, SC C5/6, 180 mm podle CSN EN 14227-1, CSN 73 6124-1 2856 = 2856,000 [A]</t>
  </si>
  <si>
    <t>572213</t>
  </si>
  <si>
    <t>SPOJOVACÍ POSTRIK Z EMULZE DO 0,5KG/M2</t>
  </si>
  <si>
    <t>konstrukce vozovky - spojovací postrik, PS-C, 0,35 kg/m2 na vrstve ACP podle CSN 6129. Plocha z pol. 574E66 2890 = 2890,000 [A]</t>
  </si>
  <si>
    <t>Položka zahrnuje:
- dodání všech predepsaných materiálu pro postriky v predepsaném množství
- provedení dle predepsaného technologického predpisu
- zrízení vrstvy bez rozlišení šírky, pokládání vrstvy po etapách
- úpravu napojení, ukoncení
Položka nezahrnuje:
- x</t>
  </si>
  <si>
    <t>574A34</t>
  </si>
  <si>
    <t>ASFALTOVÝ BETON PRO OBRUSNÉ VRSTVY ACO 11+ TL. 40MM</t>
  </si>
  <si>
    <t>konstrukce vozovky - asfaltový beton, ACO 11+, 50/70, 40 mm podle CSN EN 13108-1, CSN 73 6121 2955 = 2955,000 [A]</t>
  </si>
  <si>
    <t>Položka zahrnuje:
- dodání smesi v požadované kvalite
- ocištení podkladu
- uložení smesi dle predepsaného technologického predpisu, zhutnení vrstvy v predepsané tlouštce
- zrízení vrstvy bez rozlišení šírky, pokládání vrstvy po etapách, vcetne pracovních spar a spoju
- úpravu napojení, ukoncení podél obrubníku, dilatacních zarízení, odvodnovacích proužku, odvodnovacu, vpustí, šachet a pod.
Položka nezahrnuje:
- postriky, nátery
- tesnení podél obrubníku, dilatacních zarízení, odvodnovacích proužku, odvodnovacu, vpustí, šachet a pod.</t>
  </si>
  <si>
    <t>574E66</t>
  </si>
  <si>
    <t>ASFALTOVÝ BETON PRO PODKLADNÍ VRSTVY ACP 16+, 16S TL. 70MM</t>
  </si>
  <si>
    <t>konstrukce vozovky - asfaltový beton, ACP 16+, 50/70, 70 mm podle CSN EN 13108-1, CSN 73 6121 2890 = 2890,000 [A]</t>
  </si>
  <si>
    <t>58212</t>
  </si>
  <si>
    <t>DLÁŽDENÉ KRYTY Z VELKÝCH KOSTEK DO LOŽE Z MC</t>
  </si>
  <si>
    <t>Rádek z kamenných kostek velkých (min. 160 x 160 mm) do betononového lože tl. 0,1 m s operou z betonu C16/20nXF1, s vyspárováním MC 25-XF4 dle TKP 18._x000D_
Se souhlasem TDI lze použít stávající vybourané kostky.</t>
  </si>
  <si>
    <t>1 rádek z velkých kostek v križovatce s ulicí Ke Kostelu 5 = 5,000 [A]</t>
  </si>
  <si>
    <t>Položka zahrnuje:
- dodání dlažebního materiálu v požadované kvalite, dodání materiálu pro predepsané lože v tlouštce predepsané dokumentací a pro predepsanou výpln spar
- ocištení podkladu
- uložení dlažby dle predepsaného technologického predpisu vcetne predepsané podkladní vrstvy a predepsané výplne spar
- zrízení vrstvy bez rozlišení šírky, pokládání vrstvy po etapách 
- úpravu napojení, ukoncení podél obrubníku, dilatacních zarízení, odvodnovacích proužku, odvodnovacu, vpustí, šachet a pod., nestanoví-li zadávací dokumentace jinak
Položka nezahrnuje:
- postriky, nátery
- tesnení podél obrubníku, dilatacních zarízení, odvodnovacích proužku, odvodnovacu, vpustí, šachet a pod.</t>
  </si>
  <si>
    <t>58222</t>
  </si>
  <si>
    <t>DLÁŽDENÉ KRYTY Z DROBNÝCH KOSTEK DO LOŽE Z MC</t>
  </si>
  <si>
    <t>Ddvojrádek z kamenných kostek drobných (min. 100 x 100 mm) do betononového lože tl. 0,1 m s operou z betonu C16/20nXF1, s vyspárováním MC 25-XF4 dle TKP 18</t>
  </si>
  <si>
    <t>prídlažba z kamenných kostek 32 = 32,000 [A]</t>
  </si>
  <si>
    <t>58241</t>
  </si>
  <si>
    <t>DLÁŽDENÉ KRYTY Z KAMEN DESEK DO LOŽE Z KAMENIVA</t>
  </si>
  <si>
    <t>Do lože 80 mm z fr. 0-8. Spáry mezi deskami budou vyplneny jemným pískem. Veškeré použité materiály prvku pro nevidomé musí být dle NV 163/2002 Sb. a TN TZÚS 12.03.04-06.</t>
  </si>
  <si>
    <t>hladká kamenná dlažba bez zkosené hrany lemující prvky pro nevidomé, tl. 60 mm 7 = 7,000 [A]</t>
  </si>
  <si>
    <t>hladká kamenná dlažba bez zkosené hrany lemující prvky pro nevidomé, tl. 80 mm 36 = 36,000 [A]</t>
  </si>
  <si>
    <t>58251</t>
  </si>
  <si>
    <t>DLÁŽDENÉ KRYTY Z BETONOVÝCH DLAŽDIC DO LOŽE Z KAMENIVA</t>
  </si>
  <si>
    <t>25 x 25 cm (ev. 20 x 20 cm), barva šedá, do lože 40 mm z fr. 0-4. Spáry mezi kostkami budou vyplneny jemným pískem. Veškeré použité materiály prvku pro nevidomé musí být dle NV 163/2002 Sb. a TN TZÚS 12.03.04-06.</t>
  </si>
  <si>
    <t>hladká betonová dlažba bez zkosené hrany lemující prvky pro nevidomé, tl. 60 mm 6 = 6,000 [A]</t>
  </si>
  <si>
    <t>hladká betonová dlažba bez zkosené hrany lemující prvky pro nevidomé, tl. 80 mm 8 = 8,000 [A]</t>
  </si>
  <si>
    <t>58261A</t>
  </si>
  <si>
    <t>KRYTY Z BETON DLAŽDIC SE ZÁMKEM BAREV RELIÉF TL 60MM DO LOŽE Z KAM</t>
  </si>
  <si>
    <t>Do lože 40 mm z fr. 0-4. Spáry mezi kostkami budou vyplneny jemným pískem. Veškeré použité materiály prvku pro nevidomé musí být dle NV 163/2002 Sb. a TN TZÚS 12.03.04-06.</t>
  </si>
  <si>
    <t>betonová dlažba zámková reliéfní, cervená, tl. 60 mm 7 = 7,000 [A]</t>
  </si>
  <si>
    <t>58261B</t>
  </si>
  <si>
    <t>KRYTY Z BETON DLAŽDIC SE ZÁMKEM BAREV RELIÉF TL 80MM DO LOŽE Z KAM</t>
  </si>
  <si>
    <t>betonová dlažba zámková reliéfní, cervená, tl. 80 mm 11 = 11,000 [A]</t>
  </si>
  <si>
    <t>58271</t>
  </si>
  <si>
    <t>DLÁŽDENÉ KRYTY Z DESEK Z KONGLOMER KAMENE DO LOŽE Z KAMENIVA</t>
  </si>
  <si>
    <t>dlažba z umelého kamene reliéfní, bílá, nepojíždená 10 = 10,000 [A]</t>
  </si>
  <si>
    <t>dlažba z umelého kamene reliéfní, bílá, pojíždená 52 = 52,000 [A]</t>
  </si>
  <si>
    <t>587202</t>
  </si>
  <si>
    <t>PREDLÁŽDENÍ KRYTU Z DROBNÝCH KOSTEK</t>
  </si>
  <si>
    <t>do lože 40 mm z fr. 4-8. Spáry mezi kostkami budou vyplneny drobným kamenivem.</t>
  </si>
  <si>
    <t>komunikace v ulici Ke Kostelu - stávající kamenná dlažba, DL, oblouková, 100 mm, CSN 73 6131 42.000 = 42,000 [A]</t>
  </si>
  <si>
    <t>Položka zahrnuje:
- pod pojmem *predláždení* se rozumí rozebrání stávající dlažby a pokládka dlažby ze stávajícího dlažebního materiálu (bez dodávky nového)
- nezbytnou manipulaci s tímto materiálem (nakládání, doprava, složení, ocištení)
- dodání a rozprostrení materiálu pro lože a jeho tlouštku predepsanou dokumentací a pro predepsanou výpln spar
Položka nezahrnuje:
- doplnení plochy s použitím nového materiálu (vykazuje se v položce c.582)</t>
  </si>
  <si>
    <t>do lože 40 mm z fr. 0-4. Spáry mezi kostkami budou vyplneny drobným kamenivem.</t>
  </si>
  <si>
    <t>komunikace v ulici Ke Kostelu - stávající kamenná dlažba, DL, oblouková, 100 mm, CSN 73 6131 305 = 305,000 [A]</t>
  </si>
  <si>
    <t>587206</t>
  </si>
  <si>
    <t>PREDLÁŽDENÍ KRYTU Z BETONOVÝCH DLAŽDIC SE ZÁMKEM</t>
  </si>
  <si>
    <t>do lože 40 mm z fr. 0-4. Spáry mezi kostkami budou vyplneny jemným pískem.</t>
  </si>
  <si>
    <t>chodníky - stávající betonová dlažba, DL, 60 mm, CSN 73 6131 9 = 9,000 [A]</t>
  </si>
  <si>
    <t>8</t>
  </si>
  <si>
    <t>Potrubí</t>
  </si>
  <si>
    <t>87434</t>
  </si>
  <si>
    <t>POTRUBÍ Z TRUB PLASTOVÝCH ODPADNÍCH DN DO 200MM</t>
  </si>
  <si>
    <t>tvrdé PVC, SN16, DN 200 mm. Vcetne vyústení. 6 m je prípojka nové ÚV. U ostatních ÚV je pocítána rezrva 1 m na každou prepojovanou ÚV.</t>
  </si>
  <si>
    <t>prípojky ÚV - délka prípojek Ú.V. vcetne vyústení, nebo napojení 6+19 = 25,000 [A]</t>
  </si>
  <si>
    <t>Položka zahrnuje:
- výrobní dokumentaci (vcetne technologického predpisu)
- dodání veškerého trubního a pomocného materiálu (trouby, trubky, tvarovky, spojovací a tesnící materiál a pod.), podperných, závesných a upevnovacích prvku, vcetne potrebných úprav
- úprava a príprava podkladu a podper, ocištení a ošetrení podkladu a podper
- zrízení plne funkcního potrubí, kompletní soustavy, podle príslušného technologického predpisu (bez ohledu na sklon)
- zrízení potrubí i jednotlivých cástí po etapách, vcetne pracovních spar a spoju, pracovního zaslepení koncu a pod.
- úprava prostupu, pruchodu  šachtami a komorami, okolí podper a vyústení, zaústení, napojení, vyvedení a upevnení odpad. výustí
- ochrana potrubí náterem (vc. úpravy povrchu), prípadne izolací, nejsou-li tyto práce predmetem jiné položky
- úprava, ocištení a ošetrení prostoru kolem potrubí
- položky platí pro práce provádené v prostoru zapaženém i nezapaženém a i v kolektorech, chránickách
- položky zahrnují i práce spojené s nutnými obtoky, prevádením a cerpáním vody
Položka nezahrnuje:
- tlakové zkoušky ani proplach a dezinfekci</t>
  </si>
  <si>
    <t>89712</t>
  </si>
  <si>
    <t>VPUST KANALIZACNÍ ULICNÍ KOMPLETNÍ Z BETONOVÝCH DÍLCU</t>
  </si>
  <si>
    <t>ÚV sestavené z betonových prefabrikátu DN 450 mm, se sifonem, litinová mríž trídy D400 s litinovým límcem, kalový koš, podkladní beton C12/15 tl. 100 mm. Sestava prefabrikovaných dílcu bude upravena pro každou ÚV jednotlive, podle skutecné hloubky stávající prípojky.</t>
  </si>
  <si>
    <t>nové ulicní vpusti 20 = 20,000 [A]</t>
  </si>
  <si>
    <t>Položka zahrnuje:
- dodávku a osazení predepsaných dílu vcetne mríže
- výpln, tesnení a tmelení spar a spoju,
- opatrení povrchu betonu izolací proti zemní vlhkosti v cástech, kde prijdou do styku se zeminou nebo kamenivem,
- predepsané podkladní konstrukce
Položka nezahrnuje:
- x</t>
  </si>
  <si>
    <t>89921</t>
  </si>
  <si>
    <t>VÝŠKOVÁ ÚPRAVA POKLOPU</t>
  </si>
  <si>
    <t>výšková úprava poklopu 12 = 12,000 [A]</t>
  </si>
  <si>
    <t>Položka zahrnuje:
- všechny nutné práce a materiály pro zvýšení nebo snížení zarízení (vcetne nutné úpravy stávajícího povrchu vozovky nebo chodníku)
Položka nezahrnuje:
- x</t>
  </si>
  <si>
    <t>89923</t>
  </si>
  <si>
    <t>VÝŠKOVÁ ÚPRAVA KRYCÍCH HRNCU</t>
  </si>
  <si>
    <t>výšková úprava krycích hrncu 9 = 9,000 [A]</t>
  </si>
  <si>
    <t>899309</t>
  </si>
  <si>
    <t>DOPLNKY NA POTRUBÍ - VÝSTRAŽNÁ FÓLIE</t>
  </si>
  <si>
    <t>prípojky ÚV - trasová výstražná fólie šedé barvy s potiskem kanalizace 25.000 = 25,000 [A]</t>
  </si>
  <si>
    <t>Položka zahrnuje:
- veškerý materiál, výrobky a polotovary
- mimostaveništní a vnitrostaveništní dopravy (rovnež presuny), vcetne naložení a složení,prípadne s uložením
Položka nezahrnuje:
- x</t>
  </si>
  <si>
    <t>899642</t>
  </si>
  <si>
    <t>ZKOUŠKA VODOTESNOSTI POTRUBÍ DN DO 200MM</t>
  </si>
  <si>
    <t>prípojky ÚV - zkouška vodotesnosti; délka z pol. 87434 25.000 = 25,000 [A]</t>
  </si>
  <si>
    <t>Položka zahrnuje:
- prísun, montáž, demontáž, odsun zkoušecího cerpadla
- napuštení tlakovou vodou, dodání vody pro tlakovou zkoušku
- montáž a demontáž dílcu pro zabezpecení konce zkoušeného úseku potrubí
- montáž a demontáž koncových tvarovek
- montáž zaslepovací príruby, zaslepení odbocek pro armatury a pro odbocující rady
Položka nezahrnuje:
- x</t>
  </si>
  <si>
    <t>89980</t>
  </si>
  <si>
    <t>TELEVIZNÍ PROHLÍDKA POTRUBÍ</t>
  </si>
  <si>
    <t>prípojky ÚV - televizní prohlídka potrubí; délka z pol. 87434 25.000 = 25,000 [A]</t>
  </si>
  <si>
    <t>Položka zahrnuje:
- prohlídku potrubí televizní kamerou
- záznam prohlídky na nosicích DVD
- vyhotovení záverecného písemného protokolu
Položka nezahrnuje:
- x</t>
  </si>
  <si>
    <t>899901</t>
  </si>
  <si>
    <t>PREPOJENÍ PRÍPOJEK</t>
  </si>
  <si>
    <t>prípojky ÚV - prepojení prípojek u výmeny stávajících ÚV za nové 19.000 = 19,000 [A]</t>
  </si>
  <si>
    <t>Položka zahrnuje:
- rez na potrubí
- dodání a osazení príslušných tvarovek a armatur
Položka nezahrnuje:
- x</t>
  </si>
  <si>
    <t>9</t>
  </si>
  <si>
    <t>Ostatní konstrukce a práce</t>
  </si>
  <si>
    <t>91297</t>
  </si>
  <si>
    <t>DOPRAVNÍ ZRCADLO</t>
  </si>
  <si>
    <t>umístení na stávajících sloupech V.O.</t>
  </si>
  <si>
    <t>2 = 2,000 [A]</t>
  </si>
  <si>
    <t>Položka zahrnuje:
- dodání a osazení zrcadla vcetne nutných zemních prací
- predepsaná povrchová úprava
- vnitrostaveništní a mimostaveništní doprava
- odrazky plastové nebo z retroreflexní fólie
Položka nezahrnuje:
- x</t>
  </si>
  <si>
    <t>914131</t>
  </si>
  <si>
    <t>DOPRAVNÍ ZNACKY ZÁKLADNÍ VELIKOSTI OCELOVÉ FÓLIE TR 2 - DODÁVKA A MONTÁŽ</t>
  </si>
  <si>
    <t>DZ lisované z plechu FeZn s dvojitým ohybem s plnými rohy.</t>
  </si>
  <si>
    <t>A11 1 = 1,000 [A]_x000D_
A29 2 = 2,000 [B]_x000D_
A31a 2 = 2,000 [C]_x000D_
A31b 1 = 1,000 [D]_x000D_
B20a 1 = 1,000 [E]_x000D_
B28 - z toho 1 kus na stávajícím sloupu V.O. 4 = 4,000 [F]_x000D_
E2b - z toho 2 kusy na stávajícím sloupu V.O. 4 = 4,000 [G]_x000D_
E3a - z toho 1 kus na stávajícím sloupu V.O. 5 = 5,000 [H]_x000D_
E7a 1 = 1,000 [I]_x000D_
E7b 2 = 2,000 [J]_x000D_
E9 3 = 3,000 [K]_x000D_
E13 1 = 1,000 [L]_x000D_
IJ7 1 = 1,000 [M]_x000D_
IP4b 1 = 1,000 [N]_x000D_
IP6 - z toho 1 kus na stávajícím sloupu V.O. 3 = 3,000 [O]_x000D_
IP12 3 = 3,000 [P]_x000D_
IS3b 1 = 1,000 [Q]_x000D_
IS21b 1 = 1,000 [R]_x000D_
IS21c 1 = 1,000 [S]_x000D_
IS21d 1 = 1,000 [T]_x000D_
P2 - z toho 3 kusy na stávajícím sloupu V.O. 5 = 5,000 [U]_x000D_
P4 2 = 2,000 [V]_x000D_
Celkové množství = 46,000</t>
  </si>
  <si>
    <t>Položka zahrnuje:
- dodávku a montáž znacek v požadovaném provedení
Položka nezahrnuje:
- x</t>
  </si>
  <si>
    <t>914133</t>
  </si>
  <si>
    <t>DOPRAVNÍ ZNACKY ZÁKLADNÍ VELIKOSTI OCELOVÉ FÓLIE TR 2 - DEMONTÁŽ</t>
  </si>
  <si>
    <t>Demontované znacení, vcetne dopravních zrcadel. Poplatek za likvidaci odpadu není uvažován. Získaný materiál povinne odkupuje Zhotovitel. Zhotovitel v cene zohlední skutecné náklady na naložení a dopravu na místo uložení.</t>
  </si>
  <si>
    <t>48 = 48,000 [A]</t>
  </si>
  <si>
    <t>Položka zahrnuje:
- odstranení, demontáž a odklizení materiálu s odvozem na predepsané místo
Položka nezahrnuje:
- x</t>
  </si>
  <si>
    <t>914931</t>
  </si>
  <si>
    <t>SLOUPKY A STOJKY DZ Z HLINÍK TRUBEK ZABETON DOD A MONTÁŽ</t>
  </si>
  <si>
    <t>nové stojky SDZ 18.000 = 18,000 [A]</t>
  </si>
  <si>
    <t>Položka zahrnuje:
- sloupky
- upevnovací zarízení
- osazení (betonová patka, zemní práce)
Položka nezahrnuje:
- x</t>
  </si>
  <si>
    <t>914933</t>
  </si>
  <si>
    <t>SLOUPKY A STOJKY DZ Z HLINÍK TRUBEK ZABETON DEMONTÁŽ</t>
  </si>
  <si>
    <t>Poplatek za likvidaci odpadu není uvažován. Získaný materiál povinne odkupuje Zhotovitel. Zhotovitel v cene zohlední skutecné náklady na naložení a dopravu na místo uložení.</t>
  </si>
  <si>
    <t>rušené sloupky SDZ 18 = 18,000 [A]</t>
  </si>
  <si>
    <t>915111</t>
  </si>
  <si>
    <t>VODOROVNÉ DOPRAVNÍ ZNACENÍ BARVOU HLADKÉ - DODÁVKA A POKLÁDKA</t>
  </si>
  <si>
    <t>V1a (0,125) 307*0,125 = 38,375 [A]_x000D_
V2a (3/6/0,125) 18*0,125 = 2,250 [B]_x000D_
V2b (1,5/1,5/0,25) 42*0,25 = 10,500 [C]_x000D_
V2b (3/1,5/0,125) 39*0,125 = 4,875 [D]_x000D_
V4 (0,125) 762*0,125 = 95,250 [E]_x000D_
V7 3*0,5*6 = 9,000 [F]_x000D_
Celkové množství = 160,250</t>
  </si>
  <si>
    <t>Položka zahrnuje:
- dodání a pokládku náterového materiálu
- predznacení a reflexní úpravu
Položka nezahrnuje:
- x
Zpusob merení:
- merí se pouze natíraná plocha</t>
  </si>
  <si>
    <t>915221</t>
  </si>
  <si>
    <t>VODOR DOPRAV ZNAC PLASTEM STRUKTURÁLNÍ NEHLUCNÉ - DOD A POKLÁDKA</t>
  </si>
  <si>
    <t>cca 1/2 roku po provedení VDZ v barve bude provedeno VDZ plastem.</t>
  </si>
  <si>
    <t>plocha VDZ z pol. 915111 160.250 = 160,250 [A]</t>
  </si>
  <si>
    <t>917211</t>
  </si>
  <si>
    <t>ZÁHONOVÉ OBRUBY Z BETONOVÝCH OBRUBNÍKU ŠÍR 50MM</t>
  </si>
  <si>
    <t>Záhonový obrubník betonový, do betonového lože s operou z betonu C16/20nXF1.</t>
  </si>
  <si>
    <t>záhonová obruba, do betonového lože s operou z betonu C25/30n XF1 12 = 12,000 [A]</t>
  </si>
  <si>
    <t>Položka zahrnuje:
- dodání a pokládku betonových obrubníku o rozmerech predepsaných zadávací dokumentací
- betonové lože i bocní betonovou operku
Položka nezahrnuje:
- x</t>
  </si>
  <si>
    <t>917224</t>
  </si>
  <si>
    <t>SILNICNÍ A CHODNÍKOVÉ OBRUBY Z BETONOVÝCH OBRUBNÍKU ŠÍR 150MM</t>
  </si>
  <si>
    <t>Silnicní obrubník betonový, do betonového lože s operou z betonu C16/20nXF1.</t>
  </si>
  <si>
    <t>nové silnicní obruby nášlap +2cm 21 = 21,000 [A]_x000D_
nové silnicní obruby nášlap +5cm 125 = 125,000 [B]_x000D_
nové silnicní obruby nášlap +12cm 543 = 543,000 [C]_x000D_
nové silnicní obruby, prechodový kus 54 = 54,000 [D]_x000D_
Celkové množství = 743,000</t>
  </si>
  <si>
    <t>919111</t>
  </si>
  <si>
    <t>REZÁNÍ ASFALTOVÉHO KRYTU VOZOVEK TL DO 50MM</t>
  </si>
  <si>
    <t>Svislé zaríznutí stávající konstrukce v místech napojení nové konstrukce vozovky na stávající konstrukc na zacátku a konci úseku a na kríženích</t>
  </si>
  <si>
    <t>vrstva 1, tl. 4 cm; délka 121 = 121,000 [A]</t>
  </si>
  <si>
    <t>Položka zahrnuje:
- rezání vozovkové vrstvy v predepsané tlouštce
- spotreba vody
Položka nezahrnuje:
- x</t>
  </si>
  <si>
    <t>919112</t>
  </si>
  <si>
    <t>REZÁNÍ ASFALTOVÉHO KRYTU VOZOVEK TL DO 100MM</t>
  </si>
  <si>
    <t>vrstva 2, tl. 7 cm; délka 130 = 130,000 [A]</t>
  </si>
  <si>
    <t>931323</t>
  </si>
  <si>
    <t>TESNENÍ DILATAC SPAR ASF ZÁLIVKOU MODIFIK PRUR DO 300MM2</t>
  </si>
  <si>
    <t>Tesnení vyfrézované komurky podél obrub a v místech napojení staré a nové konstrukce vozovky. Bocní steny komurky budou opatreny adhezním náterem.</t>
  </si>
  <si>
    <t>Délka dle pol. 113763 1116.000 = 1116,000 [A]</t>
  </si>
  <si>
    <t>Položka zahrnuje:
- dodávku a osazení predepsaného materiálu
- ocištení ploch spáry pred úpravou
- ocištení okolí spáry po úprave
Položka nezahrnuje:
- tesnící profil</t>
  </si>
  <si>
    <t>96687</t>
  </si>
  <si>
    <t>VYBOURÁNÍ ULICNÍCH VPUSTÍ KOMPLETNÍCH</t>
  </si>
  <si>
    <t>bourání stávajících ulicních vpustí 19 = 19,000 [A]</t>
  </si>
  <si>
    <t>Položka zahrnuje:
- kompletní bourací práce vcetne nezbytného rozsahu zemních prací,
- veškerou manipulaci s vybouranou sutí a hmotami vcetne uložení na skládku,
- veškeré další práce plynoucí z technologického predpisu a z platných predpisu,
Položka nezahrnuje:
- poplatek za skládku, který se vykazuje v položce 0141** (s výjimkou malého množství bouraného materiálu, kde je možné poplatek zahrnout do jednotkové ceny bourání – tento fakt musí být uveden v doplnujícím textu k položce)</t>
  </si>
  <si>
    <t>01</t>
  </si>
  <si>
    <t>R</t>
  </si>
  <si>
    <t>OPRAVA OBJÍZDNÝCH TRAS</t>
  </si>
  <si>
    <t>Soucástí položky jsou všechny práce potrebné k provedení oprav objízdných tras.
Prípadná potrebná inženýrská cinnost pro projednání realizace této stavby není soucástí projektu a bude ji zajištovat Zhotovitel. 
Tato položka má v rozpoctu PEVNOU CENU 1.000.000,- Kc bez DPH a skutecné náklady budou úctovány se souhlasem TDI podle výkazu skutecne odvedených prací, podle ceníku OTSKP v aktuální cenové hladine v dobe realizace.</t>
  </si>
  <si>
    <t>1.000000 = 1,000 [A]</t>
  </si>
  <si>
    <t>02720</t>
  </si>
  <si>
    <t>POMOC PRÁCE ZRÍZ NEBO ZAJIŠT REGULACI A OCHRANU DOPRAVY</t>
  </si>
  <si>
    <t>Passport objízdných tras pred a po stavbe. Posouzení úseku, které se zhoršily vlivem objízdné trasy. 
Cerpání pouze na prímý príkaz TDI.</t>
  </si>
  <si>
    <t>zahrnuje veškeré náklady spojené s objednatelem požadovanými zarízeními</t>
  </si>
  <si>
    <t>03710</t>
  </si>
  <si>
    <t>POMOC PRÁCE ZAJIŠT NEBO ZRÍZ OBJÍŽDKY A PRÍSTUP CESTY</t>
  </si>
  <si>
    <t>Projednání DIO k zajištení uzavírky na objízdné trase.</t>
  </si>
  <si>
    <t>zahrnuje objednatelem povolené náklady na požadovaná zarízení zhotovitele</t>
  </si>
  <si>
    <t>Položka zahrnuje dopravne inženýrská opatrení v prubehu celé stavby (dle schváleného plánu ZOV, DIO a vyjádrení DI PCR), zahrnuje pronájem dopravního znacní - tzn. osazení, presuny a odvoz provizorního dopravního znacení po dobu jednotlivých etap zhotovitele - tzn. celé stavby. Zahrnuje docasné dopravní znacení, semafory, dopravní zarízení (napr citybloky, provizorní betonová a ocelová svodidla, svetelné výstražné zarízení atd.) oplocení a všechny související práce po dobu trvání celé stavby. Zahrnuje presun betonových svodidel a úpravu DZ ve všech etapách výstavby, vc. bet.sv. u mostu. Soucástí položky je i údržba a péce o dopravne inženýrská opatrení v prubehu celé stavby.
Soucástí položky je návrh DIO vcetne jeho projednání a zajištení DIR.
Pro celou stavbu. 
Položka bude cerpána se souhlasem investora a TDI.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</si>
</sst>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0.00"/>
    <numFmt numFmtId="165" formatCode="#\ ###\ ###\ ###\ ##0.000"/>
  </numFmts>
  <fonts count="9" x14ac:knownFonts="1">
    <font>
      <sz val="11"/>
      <name val="Calibri"/>
      <family val="2"/>
      <scheme val="minor"/>
    </font>
    <font>
      <sz val="11"/>
      <color rgb="FFD9D9D9"/>
      <name val="Calibri"/>
      <scheme val="minor"/>
    </font>
    <font>
      <b/>
      <sz val="10"/>
      <color rgb="FF000000"/>
      <name val="Arial"/>
    </font>
    <font>
      <b/>
      <sz val="16"/>
      <color rgb="FF000000"/>
      <name val="Arial"/>
    </font>
    <font>
      <sz val="10"/>
      <color rgb="FFFFFFFF"/>
      <name val="Arial"/>
    </font>
    <font>
      <b/>
      <sz val="11"/>
      <color rgb="FF000000"/>
      <name val="Arial"/>
    </font>
    <font>
      <b/>
      <sz val="11"/>
      <name val="Calibri"/>
      <scheme val="minor"/>
    </font>
    <font>
      <i/>
      <sz val="11"/>
      <name val="Calibri"/>
      <scheme val="minor"/>
    </font>
    <font>
      <i/>
      <sz val="10"/>
      <color rgb="FF000000"/>
      <name val="Arial"/>
    </font>
  </fonts>
  <fills count="5">
    <fill>
      <patternFill patternType="none"/>
    </fill>
    <fill>
      <patternFill patternType="gray125"/>
    </fill>
    <fill>
      <patternFill patternType="solid">
        <fgColor rgb="FFD9D9D9"/>
      </patternFill>
    </fill>
    <fill>
      <patternFill patternType="solid">
        <fgColor rgb="FF41A5BD"/>
      </patternFill>
    </fill>
    <fill>
      <patternFill patternType="solid">
        <fgColor theme="3"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000000"/>
      </left>
      <right/>
      <top style="thin">
        <color auto="1"/>
      </top>
      <bottom/>
      <diagonal/>
    </border>
    <border>
      <left/>
      <right/>
      <top style="thin">
        <color auto="1"/>
      </top>
      <bottom/>
      <diagonal/>
    </border>
    <border>
      <left/>
      <right style="thin">
        <color rgb="FF000000"/>
      </right>
      <top style="thin">
        <color auto="1"/>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9">
    <xf numFmtId="0" fontId="0" fillId="0" borderId="0"/>
    <xf numFmtId="0" fontId="2" fillId="0" borderId="0">
      <alignment horizontal="right" vertical="center" wrapText="1"/>
    </xf>
    <xf numFmtId="0" fontId="3" fillId="0" borderId="0">
      <alignment horizontal="left" vertical="center" wrapText="1"/>
    </xf>
    <xf numFmtId="0" fontId="2" fillId="0" borderId="0">
      <alignment horizontal="right" vertical="center" wrapText="1"/>
    </xf>
    <xf numFmtId="0" fontId="4" fillId="0" borderId="0">
      <alignment horizontal="center" vertical="center" wrapText="1"/>
    </xf>
    <xf numFmtId="0" fontId="5" fillId="0" borderId="0">
      <alignment horizontal="left" vertical="center" wrapText="1"/>
    </xf>
    <xf numFmtId="0" fontId="5" fillId="0" borderId="0">
      <alignment horizontal="left" vertical="center" wrapText="1"/>
    </xf>
    <xf numFmtId="0" fontId="2" fillId="0" borderId="0">
      <alignment horizontal="left" vertical="center" wrapText="1"/>
    </xf>
    <xf numFmtId="0" fontId="8" fillId="0" borderId="0">
      <alignment horizontal="left" vertical="center" wrapText="1"/>
    </xf>
  </cellStyleXfs>
  <cellXfs count="54">
    <xf numFmtId="0" fontId="0" fillId="0" borderId="0" xfId="0"/>
    <xf numFmtId="0" fontId="1" fillId="2" borderId="0" xfId="0" applyFont="1" applyFill="1" applyProtection="1">
      <protection hidden="1"/>
    </xf>
    <xf numFmtId="0" fontId="0" fillId="2" borderId="2" xfId="0" applyFill="1" applyBorder="1" applyProtection="1">
      <protection hidden="1"/>
    </xf>
    <xf numFmtId="0" fontId="0" fillId="2" borderId="3" xfId="0" applyFill="1" applyBorder="1" applyProtection="1">
      <protection hidden="1"/>
    </xf>
    <xf numFmtId="0" fontId="2" fillId="2" borderId="3" xfId="1" applyFill="1" applyBorder="1" applyProtection="1">
      <alignment horizontal="right" vertical="center" wrapText="1"/>
      <protection hidden="1"/>
    </xf>
    <xf numFmtId="0" fontId="0" fillId="2" borderId="4" xfId="0" applyFill="1" applyBorder="1" applyProtection="1">
      <protection hidden="1"/>
    </xf>
    <xf numFmtId="0" fontId="0" fillId="2" borderId="5" xfId="0" applyFill="1" applyBorder="1" applyProtection="1">
      <protection hidden="1"/>
    </xf>
    <xf numFmtId="0" fontId="0" fillId="2" borderId="0" xfId="0" applyFill="1" applyProtection="1">
      <protection hidden="1"/>
    </xf>
    <xf numFmtId="0" fontId="3" fillId="2" borderId="0" xfId="2" applyFill="1" applyProtection="1">
      <alignment horizontal="left" vertical="center" wrapText="1"/>
      <protection hidden="1"/>
    </xf>
    <xf numFmtId="0" fontId="0" fillId="2" borderId="6" xfId="0" applyFill="1" applyBorder="1" applyProtection="1">
      <protection hidden="1"/>
    </xf>
    <xf numFmtId="0" fontId="5" fillId="2" borderId="5" xfId="5" applyFill="1" applyBorder="1" applyProtection="1">
      <alignment horizontal="left" vertical="center" wrapText="1"/>
      <protection hidden="1"/>
    </xf>
    <xf numFmtId="0" fontId="5" fillId="2" borderId="0" xfId="5" applyFill="1" applyProtection="1">
      <alignment horizontal="left" vertical="center" wrapText="1"/>
      <protection hidden="1"/>
    </xf>
    <xf numFmtId="0" fontId="0" fillId="2" borderId="7" xfId="0" applyFill="1" applyBorder="1" applyAlignment="1" applyProtection="1">
      <alignment horizontal="center"/>
      <protection hidden="1"/>
    </xf>
    <xf numFmtId="164" fontId="0" fillId="2" borderId="7" xfId="0" applyNumberFormat="1" applyFill="1" applyBorder="1" applyAlignment="1" applyProtection="1">
      <alignment horizontal="center"/>
      <protection hidden="1"/>
    </xf>
    <xf numFmtId="0" fontId="4" fillId="3" borderId="9" xfId="4" applyFill="1" applyBorder="1" applyProtection="1">
      <alignment horizontal="center" vertical="center" wrapText="1"/>
      <protection hidden="1"/>
    </xf>
    <xf numFmtId="0" fontId="4" fillId="3" borderId="1" xfId="4" applyFill="1" applyBorder="1" applyProtection="1">
      <alignment horizontal="center" vertical="center" wrapText="1"/>
      <protection hidden="1"/>
    </xf>
    <xf numFmtId="0" fontId="4" fillId="3" borderId="10" xfId="4" applyFill="1" applyBorder="1" applyProtection="1">
      <alignment horizontal="center" vertical="center" wrapText="1"/>
      <protection hidden="1"/>
    </xf>
    <xf numFmtId="0" fontId="4" fillId="3" borderId="11" xfId="4" applyFill="1" applyBorder="1" applyProtection="1">
      <alignment horizontal="center" vertical="center" wrapText="1"/>
      <protection hidden="1"/>
    </xf>
    <xf numFmtId="0" fontId="4" fillId="3" borderId="12" xfId="4" applyFill="1" applyBorder="1" applyProtection="1">
      <alignment horizontal="center" vertical="center" wrapText="1"/>
      <protection hidden="1"/>
    </xf>
    <xf numFmtId="0" fontId="6" fillId="2" borderId="7" xfId="0" applyFont="1" applyFill="1" applyBorder="1" applyProtection="1">
      <protection hidden="1"/>
    </xf>
    <xf numFmtId="0" fontId="6" fillId="2" borderId="13" xfId="0" applyFont="1" applyFill="1" applyBorder="1" applyProtection="1">
      <protection hidden="1"/>
    </xf>
    <xf numFmtId="0" fontId="6" fillId="2" borderId="7" xfId="0" applyFont="1" applyFill="1" applyBorder="1" applyAlignment="1" applyProtection="1">
      <alignment horizontal="right"/>
      <protection hidden="1"/>
    </xf>
    <xf numFmtId="0" fontId="6" fillId="2" borderId="14" xfId="0" applyFont="1" applyFill="1" applyBorder="1" applyProtection="1">
      <protection hidden="1"/>
    </xf>
    <xf numFmtId="164" fontId="6" fillId="2" borderId="7" xfId="0" applyNumberFormat="1" applyFont="1" applyFill="1" applyBorder="1" applyAlignment="1" applyProtection="1">
      <alignment horizontal="center"/>
      <protection hidden="1"/>
    </xf>
    <xf numFmtId="0" fontId="0" fillId="2" borderId="15" xfId="0" applyFill="1" applyBorder="1" applyProtection="1">
      <protection hidden="1"/>
    </xf>
    <xf numFmtId="0" fontId="0" fillId="0" borderId="7" xfId="0" applyBorder="1" applyProtection="1">
      <protection hidden="1"/>
    </xf>
    <xf numFmtId="0" fontId="0" fillId="0" borderId="7" xfId="0" applyBorder="1" applyAlignment="1" applyProtection="1">
      <alignment horizontal="right"/>
      <protection hidden="1"/>
    </xf>
    <xf numFmtId="0" fontId="0" fillId="0" borderId="7" xfId="0" applyBorder="1" applyAlignment="1" applyProtection="1">
      <alignment wrapText="1"/>
      <protection hidden="1"/>
    </xf>
    <xf numFmtId="0" fontId="0" fillId="0" borderId="7" xfId="0" applyBorder="1" applyAlignment="1" applyProtection="1">
      <alignment horizontal="center"/>
      <protection hidden="1"/>
    </xf>
    <xf numFmtId="165" fontId="0" fillId="0" borderId="7" xfId="0" applyNumberFormat="1" applyBorder="1" applyAlignment="1" applyProtection="1">
      <alignment horizontal="center"/>
      <protection hidden="1"/>
    </xf>
    <xf numFmtId="164" fontId="0" fillId="0" borderId="7" xfId="0" applyNumberFormat="1" applyBorder="1" applyAlignment="1" applyProtection="1">
      <alignment horizontal="center"/>
      <protection hidden="1"/>
    </xf>
    <xf numFmtId="0" fontId="0" fillId="0" borderId="5" xfId="0" applyBorder="1" applyProtection="1">
      <protection hidden="1"/>
    </xf>
    <xf numFmtId="0" fontId="0" fillId="0" borderId="0" xfId="0" applyProtection="1">
      <protection hidden="1"/>
    </xf>
    <xf numFmtId="0" fontId="0" fillId="0" borderId="0" xfId="0" applyAlignment="1" applyProtection="1">
      <alignment wrapText="1"/>
      <protection hidden="1"/>
    </xf>
    <xf numFmtId="0" fontId="0" fillId="0" borderId="6" xfId="0" applyBorder="1" applyProtection="1">
      <protection hidden="1"/>
    </xf>
    <xf numFmtId="0" fontId="7" fillId="0" borderId="7" xfId="0" applyFont="1" applyBorder="1" applyAlignment="1" applyProtection="1">
      <alignment wrapText="1"/>
      <protection hidden="1"/>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164" fontId="0" fillId="0" borderId="0" xfId="0" applyNumberFormat="1" applyProtection="1">
      <protection hidden="1"/>
    </xf>
    <xf numFmtId="0" fontId="2" fillId="2" borderId="0" xfId="1" applyFill="1" applyProtection="1">
      <alignment horizontal="right" vertical="center" wrapText="1"/>
      <protection hidden="1"/>
    </xf>
    <xf numFmtId="0" fontId="2" fillId="2" borderId="0" xfId="3" applyFill="1" applyProtection="1">
      <alignment horizontal="right" vertical="center" wrapText="1"/>
      <protection hidden="1"/>
    </xf>
    <xf numFmtId="164" fontId="2" fillId="2" borderId="0" xfId="3" applyNumberFormat="1" applyFill="1" applyProtection="1">
      <alignment horizontal="right" vertical="center" wrapText="1"/>
      <protection hidden="1"/>
    </xf>
    <xf numFmtId="0" fontId="2" fillId="0" borderId="1" xfId="1" applyBorder="1" applyProtection="1">
      <alignment horizontal="right" vertical="center" wrapText="1"/>
      <protection hidden="1"/>
    </xf>
    <xf numFmtId="164" fontId="2" fillId="0" borderId="1" xfId="1" applyNumberFormat="1" applyBorder="1" applyProtection="1">
      <alignment horizontal="right" vertical="center" wrapText="1"/>
      <protection hidden="1"/>
    </xf>
    <xf numFmtId="0" fontId="3" fillId="2" borderId="0" xfId="2" applyFill="1" applyProtection="1">
      <alignment horizontal="left" vertical="center" wrapText="1"/>
      <protection hidden="1"/>
    </xf>
    <xf numFmtId="0" fontId="0" fillId="2" borderId="0" xfId="0" applyFill="1" applyProtection="1">
      <protection hidden="1"/>
    </xf>
    <xf numFmtId="0" fontId="4" fillId="3" borderId="1" xfId="4" applyFill="1" applyBorder="1" applyProtection="1">
      <alignment horizontal="center" vertical="center" wrapText="1"/>
      <protection hidden="1"/>
    </xf>
    <xf numFmtId="0" fontId="4" fillId="3" borderId="10" xfId="4" applyFill="1" applyBorder="1" applyProtection="1">
      <alignment horizontal="center" vertical="center" wrapText="1"/>
      <protection hidden="1"/>
    </xf>
    <xf numFmtId="0" fontId="5" fillId="2" borderId="0" xfId="5" applyFill="1" applyAlignment="1" applyProtection="1">
      <alignment horizontal="right" vertical="center" wrapText="1"/>
      <protection hidden="1"/>
    </xf>
    <xf numFmtId="0" fontId="0" fillId="2" borderId="0" xfId="0" applyFill="1" applyAlignment="1" applyProtection="1">
      <alignment horizontal="right"/>
      <protection hidden="1"/>
    </xf>
    <xf numFmtId="0" fontId="4" fillId="3" borderId="8" xfId="4" applyFill="1" applyBorder="1" applyProtection="1">
      <alignment horizontal="center" vertical="center" wrapText="1"/>
      <protection hidden="1"/>
    </xf>
    <xf numFmtId="0" fontId="4" fillId="3" borderId="9" xfId="4" applyFill="1" applyBorder="1" applyProtection="1">
      <alignment horizontal="center" vertical="center" wrapText="1"/>
      <protection hidden="1"/>
    </xf>
    <xf numFmtId="164" fontId="0" fillId="4" borderId="7" xfId="0" applyNumberFormat="1" applyFill="1" applyBorder="1" applyAlignment="1" applyProtection="1">
      <alignment horizontal="center"/>
      <protection locked="0"/>
    </xf>
  </cellXfs>
  <cellStyles count="9">
    <cellStyle name="NadpisRekapitulaceSoupisPraciStyle" xfId="2" xr:uid="{00000000-0005-0000-0000-000002000000}"/>
    <cellStyle name="NadpisStrukturyStyle" xfId="6" xr:uid="{00000000-0005-0000-0000-000006000000}"/>
    <cellStyle name="NadpisySloupcuStyle" xfId="4" xr:uid="{00000000-0005-0000-0000-000004000000}"/>
    <cellStyle name="Normální" xfId="0" builtinId="0"/>
    <cellStyle name="NormalStyle" xfId="1" xr:uid="{00000000-0005-0000-0000-000001000000}"/>
    <cellStyle name="PolDoplnInfoStyle" xfId="8" xr:uid="{00000000-0005-0000-0000-000008000000}"/>
    <cellStyle name="RekapitulaceCenyStyle" xfId="3" xr:uid="{00000000-0005-0000-0000-000003000000}"/>
    <cellStyle name="StavbaRozpocetHeaderStyle" xfId="5" xr:uid="{00000000-0005-0000-0000-000005000000}"/>
    <cellStyle name="StavebniDilStyle" xfId="7" xr:uid="{00000000-0005-0000-0000-000007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89560" cy="2895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89560" cy="28956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289560" cy="28956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289560" cy="28956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
  <sheetViews>
    <sheetView showGridLines="0" tabSelected="1" workbookViewId="0"/>
  </sheetViews>
  <sheetFormatPr defaultColWidth="8.85546875" defaultRowHeight="15" x14ac:dyDescent="0.25"/>
  <cols>
    <col min="1" max="2" width="31.42578125" style="32" customWidth="1"/>
    <col min="3" max="5" width="18.85546875" style="32" customWidth="1"/>
    <col min="6" max="16384" width="8.85546875" style="32"/>
  </cols>
  <sheetData>
    <row r="1" spans="1:5" x14ac:dyDescent="0.25">
      <c r="A1" s="1" t="s">
        <v>0</v>
      </c>
      <c r="B1" s="40" t="s">
        <v>1</v>
      </c>
      <c r="C1" s="7"/>
      <c r="D1" s="7"/>
      <c r="E1" s="7"/>
    </row>
    <row r="2" spans="1:5" x14ac:dyDescent="0.25">
      <c r="A2" s="1"/>
      <c r="B2" s="45" t="s">
        <v>2</v>
      </c>
      <c r="C2" s="7"/>
      <c r="D2" s="7"/>
      <c r="E2" s="7"/>
    </row>
    <row r="3" spans="1:5" x14ac:dyDescent="0.25">
      <c r="A3" s="7"/>
      <c r="B3" s="46"/>
      <c r="C3" s="7"/>
      <c r="D3" s="7"/>
      <c r="E3" s="7"/>
    </row>
    <row r="4" spans="1:5" x14ac:dyDescent="0.25">
      <c r="A4" s="7"/>
      <c r="B4" s="45" t="s">
        <v>3</v>
      </c>
      <c r="C4" s="46"/>
      <c r="D4" s="46"/>
      <c r="E4" s="46"/>
    </row>
    <row r="5" spans="1:5" x14ac:dyDescent="0.25">
      <c r="A5" s="7"/>
      <c r="B5" s="7"/>
      <c r="C5" s="7"/>
      <c r="D5" s="7"/>
      <c r="E5" s="7"/>
    </row>
    <row r="6" spans="1:5" x14ac:dyDescent="0.25">
      <c r="A6" s="7"/>
      <c r="B6" s="41" t="s">
        <v>4</v>
      </c>
      <c r="C6" s="42">
        <f>SUM(C10:C12)</f>
        <v>1000000</v>
      </c>
      <c r="D6" s="7"/>
      <c r="E6" s="7"/>
    </row>
    <row r="7" spans="1:5" x14ac:dyDescent="0.25">
      <c r="A7" s="7"/>
      <c r="B7" s="41" t="s">
        <v>5</v>
      </c>
      <c r="C7" s="42">
        <f>SUM(E10:E12)</f>
        <v>1210000</v>
      </c>
      <c r="D7" s="7"/>
      <c r="E7" s="7"/>
    </row>
    <row r="8" spans="1:5" x14ac:dyDescent="0.25">
      <c r="A8" s="7"/>
      <c r="B8" s="7"/>
      <c r="C8" s="7"/>
      <c r="D8" s="7"/>
      <c r="E8" s="7"/>
    </row>
    <row r="9" spans="1:5" x14ac:dyDescent="0.25">
      <c r="A9" s="15" t="s">
        <v>6</v>
      </c>
      <c r="B9" s="15" t="s">
        <v>7</v>
      </c>
      <c r="C9" s="15" t="s">
        <v>8</v>
      </c>
      <c r="D9" s="15" t="s">
        <v>9</v>
      </c>
      <c r="E9" s="15" t="s">
        <v>10</v>
      </c>
    </row>
    <row r="10" spans="1:5" x14ac:dyDescent="0.25">
      <c r="A10" s="43" t="s">
        <v>11</v>
      </c>
      <c r="B10" s="43" t="s">
        <v>12</v>
      </c>
      <c r="C10" s="44">
        <f>'SO 000'!I3</f>
        <v>0</v>
      </c>
      <c r="D10" s="44">
        <f>SUMIFS('SO 000'!O:O,'SO 000'!A:A,"P")</f>
        <v>0</v>
      </c>
      <c r="E10" s="44">
        <f>C10+D10</f>
        <v>0</v>
      </c>
    </row>
    <row r="11" spans="1:5" x14ac:dyDescent="0.25">
      <c r="A11" s="43" t="s">
        <v>13</v>
      </c>
      <c r="B11" s="43" t="s">
        <v>14</v>
      </c>
      <c r="C11" s="44">
        <f>'SO 101'!I3</f>
        <v>0</v>
      </c>
      <c r="D11" s="44">
        <f>SUMIFS('SO 101'!O:O,'SO 101'!A:A,"P")</f>
        <v>0</v>
      </c>
      <c r="E11" s="44">
        <f>C11+D11</f>
        <v>0</v>
      </c>
    </row>
    <row r="12" spans="1:5" ht="25.5" x14ac:dyDescent="0.25">
      <c r="A12" s="43" t="s">
        <v>15</v>
      </c>
      <c r="B12" s="43" t="s">
        <v>16</v>
      </c>
      <c r="C12" s="44">
        <f>'SO 185'!I3</f>
        <v>1000000</v>
      </c>
      <c r="D12" s="44">
        <f>SUMIFS('SO 185'!O:O,'SO 185'!A:A,"P")</f>
        <v>210000</v>
      </c>
      <c r="E12" s="44">
        <f>C12+D12</f>
        <v>1210000</v>
      </c>
    </row>
  </sheetData>
  <sheetProtection sheet="1" objects="1" scenarios="1"/>
  <mergeCells count="2">
    <mergeCell ref="B2:B3"/>
    <mergeCell ref="B4:E4"/>
  </mergeCells>
  <pageMargins left="0.7" right="0.7" top="0.78740157499999996" bottom="0.78740157499999996" header="0.3" footer="0.3"/>
  <pageSetup fitToHeight="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6"/>
  <sheetViews>
    <sheetView showGridLines="0" topLeftCell="B1" workbookViewId="0">
      <selection activeCell="H9" sqref="H9"/>
    </sheetView>
  </sheetViews>
  <sheetFormatPr defaultColWidth="8.85546875" defaultRowHeight="15" x14ac:dyDescent="0.25"/>
  <cols>
    <col min="1" max="1" width="8.85546875" style="32" hidden="1"/>
    <col min="2" max="2" width="15.7109375" style="32" customWidth="1"/>
    <col min="3" max="3" width="9.42578125" style="32" customWidth="1"/>
    <col min="4" max="4" width="12.5703125" style="32" customWidth="1"/>
    <col min="5" max="5" width="63" style="32" customWidth="1"/>
    <col min="6" max="6" width="12.5703125" style="32" customWidth="1"/>
    <col min="7" max="9" width="15.7109375" style="32" customWidth="1"/>
    <col min="10" max="10" width="14.7109375" style="32" bestFit="1" customWidth="1"/>
    <col min="11" max="14" width="8.85546875" style="32"/>
    <col min="15" max="16" width="8.85546875" style="32" hidden="1"/>
    <col min="17" max="16384" width="8.85546875" style="32"/>
  </cols>
  <sheetData>
    <row r="1" spans="1:16" x14ac:dyDescent="0.25">
      <c r="A1" s="1" t="s">
        <v>0</v>
      </c>
      <c r="B1" s="2"/>
      <c r="C1" s="3"/>
      <c r="D1" s="3"/>
      <c r="E1" s="4" t="s">
        <v>1</v>
      </c>
      <c r="F1" s="3"/>
      <c r="G1" s="3"/>
      <c r="H1" s="3"/>
      <c r="I1" s="3"/>
      <c r="J1" s="5"/>
      <c r="P1" s="32">
        <v>3</v>
      </c>
    </row>
    <row r="2" spans="1:16" ht="20.25" x14ac:dyDescent="0.25">
      <c r="A2" s="1"/>
      <c r="B2" s="6"/>
      <c r="C2" s="7"/>
      <c r="D2" s="7"/>
      <c r="E2" s="8" t="s">
        <v>17</v>
      </c>
      <c r="F2" s="7"/>
      <c r="G2" s="7"/>
      <c r="H2" s="7"/>
      <c r="I2" s="7"/>
      <c r="J2" s="9"/>
    </row>
    <row r="3" spans="1:16" x14ac:dyDescent="0.25">
      <c r="A3" s="7" t="s">
        <v>18</v>
      </c>
      <c r="B3" s="10" t="s">
        <v>19</v>
      </c>
      <c r="C3" s="49" t="s">
        <v>20</v>
      </c>
      <c r="D3" s="50"/>
      <c r="E3" s="11" t="s">
        <v>21</v>
      </c>
      <c r="F3" s="7"/>
      <c r="G3" s="7"/>
      <c r="H3" s="12" t="s">
        <v>11</v>
      </c>
      <c r="I3" s="13">
        <f>SUMIFS(I8:I56,A8:A56,"SD")</f>
        <v>0</v>
      </c>
      <c r="J3" s="9"/>
      <c r="O3" s="32">
        <v>0</v>
      </c>
      <c r="P3" s="32">
        <v>2</v>
      </c>
    </row>
    <row r="4" spans="1:16" x14ac:dyDescent="0.25">
      <c r="A4" s="7" t="s">
        <v>22</v>
      </c>
      <c r="B4" s="10" t="s">
        <v>23</v>
      </c>
      <c r="C4" s="49" t="s">
        <v>11</v>
      </c>
      <c r="D4" s="50"/>
      <c r="E4" s="11" t="s">
        <v>12</v>
      </c>
      <c r="F4" s="7"/>
      <c r="G4" s="7"/>
      <c r="H4" s="7"/>
      <c r="I4" s="7"/>
      <c r="J4" s="9"/>
      <c r="O4" s="32">
        <v>0.15</v>
      </c>
      <c r="P4" s="32">
        <v>2</v>
      </c>
    </row>
    <row r="5" spans="1:16" x14ac:dyDescent="0.25">
      <c r="A5" s="51" t="s">
        <v>24</v>
      </c>
      <c r="B5" s="52" t="s">
        <v>25</v>
      </c>
      <c r="C5" s="47" t="s">
        <v>26</v>
      </c>
      <c r="D5" s="47" t="s">
        <v>27</v>
      </c>
      <c r="E5" s="47" t="s">
        <v>28</v>
      </c>
      <c r="F5" s="47" t="s">
        <v>29</v>
      </c>
      <c r="G5" s="47" t="s">
        <v>30</v>
      </c>
      <c r="H5" s="47" t="s">
        <v>31</v>
      </c>
      <c r="I5" s="47"/>
      <c r="J5" s="48" t="s">
        <v>32</v>
      </c>
      <c r="O5" s="32">
        <v>0.21</v>
      </c>
    </row>
    <row r="6" spans="1:16" x14ac:dyDescent="0.25">
      <c r="A6" s="51"/>
      <c r="B6" s="52"/>
      <c r="C6" s="47"/>
      <c r="D6" s="47"/>
      <c r="E6" s="47"/>
      <c r="F6" s="47"/>
      <c r="G6" s="47"/>
      <c r="H6" s="15" t="s">
        <v>33</v>
      </c>
      <c r="I6" s="15" t="s">
        <v>34</v>
      </c>
      <c r="J6" s="48"/>
    </row>
    <row r="7" spans="1:16" x14ac:dyDescent="0.25">
      <c r="A7" s="17">
        <v>0</v>
      </c>
      <c r="B7" s="14">
        <v>1</v>
      </c>
      <c r="C7" s="18">
        <v>2</v>
      </c>
      <c r="D7" s="15">
        <v>3</v>
      </c>
      <c r="E7" s="18">
        <v>4</v>
      </c>
      <c r="F7" s="15">
        <v>5</v>
      </c>
      <c r="G7" s="15">
        <v>6</v>
      </c>
      <c r="H7" s="15">
        <v>7</v>
      </c>
      <c r="I7" s="18">
        <v>8</v>
      </c>
      <c r="J7" s="16">
        <v>9</v>
      </c>
    </row>
    <row r="8" spans="1:16" x14ac:dyDescent="0.25">
      <c r="A8" s="19" t="s">
        <v>35</v>
      </c>
      <c r="B8" s="20"/>
      <c r="C8" s="21" t="s">
        <v>36</v>
      </c>
      <c r="D8" s="22"/>
      <c r="E8" s="19" t="s">
        <v>37</v>
      </c>
      <c r="F8" s="22"/>
      <c r="G8" s="22"/>
      <c r="H8" s="22"/>
      <c r="I8" s="23">
        <f>SUMIFS(I9:I56,A9:A56,"P")</f>
        <v>0</v>
      </c>
      <c r="J8" s="24"/>
    </row>
    <row r="9" spans="1:16" x14ac:dyDescent="0.25">
      <c r="A9" s="25" t="s">
        <v>38</v>
      </c>
      <c r="B9" s="25">
        <v>1</v>
      </c>
      <c r="C9" s="26" t="s">
        <v>39</v>
      </c>
      <c r="D9" s="25" t="s">
        <v>40</v>
      </c>
      <c r="E9" s="27" t="s">
        <v>41</v>
      </c>
      <c r="F9" s="28" t="s">
        <v>42</v>
      </c>
      <c r="G9" s="29">
        <v>1</v>
      </c>
      <c r="H9" s="53">
        <v>0</v>
      </c>
      <c r="I9" s="30">
        <f>ROUND(G9*H9,P4)</f>
        <v>0</v>
      </c>
      <c r="J9" s="28" t="s">
        <v>43</v>
      </c>
      <c r="O9" s="39">
        <f>I9*0.21</f>
        <v>0</v>
      </c>
      <c r="P9" s="32">
        <v>3</v>
      </c>
    </row>
    <row r="10" spans="1:16" ht="135" x14ac:dyDescent="0.25">
      <c r="A10" s="25" t="s">
        <v>44</v>
      </c>
      <c r="B10" s="31"/>
      <c r="E10" s="27" t="s">
        <v>45</v>
      </c>
      <c r="J10" s="34"/>
    </row>
    <row r="11" spans="1:16" ht="60" x14ac:dyDescent="0.25">
      <c r="A11" s="25" t="s">
        <v>46</v>
      </c>
      <c r="B11" s="31"/>
      <c r="E11" s="27" t="s">
        <v>47</v>
      </c>
      <c r="J11" s="34"/>
    </row>
    <row r="12" spans="1:16" x14ac:dyDescent="0.25">
      <c r="A12" s="25" t="s">
        <v>38</v>
      </c>
      <c r="B12" s="25">
        <v>2</v>
      </c>
      <c r="C12" s="26" t="s">
        <v>48</v>
      </c>
      <c r="D12" s="25" t="s">
        <v>40</v>
      </c>
      <c r="E12" s="27" t="s">
        <v>49</v>
      </c>
      <c r="F12" s="28" t="s">
        <v>42</v>
      </c>
      <c r="G12" s="29">
        <v>1</v>
      </c>
      <c r="H12" s="53">
        <v>0</v>
      </c>
      <c r="I12" s="30">
        <f>ROUND(G12*H12,P4)</f>
        <v>0</v>
      </c>
      <c r="J12" s="28" t="s">
        <v>43</v>
      </c>
      <c r="O12" s="39">
        <f>I12*0.21</f>
        <v>0</v>
      </c>
      <c r="P12" s="32">
        <v>3</v>
      </c>
    </row>
    <row r="13" spans="1:16" ht="75" x14ac:dyDescent="0.25">
      <c r="A13" s="25" t="s">
        <v>44</v>
      </c>
      <c r="B13" s="31"/>
      <c r="E13" s="27" t="s">
        <v>50</v>
      </c>
      <c r="J13" s="34"/>
    </row>
    <row r="14" spans="1:16" ht="60" x14ac:dyDescent="0.25">
      <c r="A14" s="25" t="s">
        <v>46</v>
      </c>
      <c r="B14" s="31"/>
      <c r="E14" s="27" t="s">
        <v>51</v>
      </c>
      <c r="J14" s="34"/>
    </row>
    <row r="15" spans="1:16" x14ac:dyDescent="0.25">
      <c r="A15" s="25" t="s">
        <v>38</v>
      </c>
      <c r="B15" s="25">
        <v>3</v>
      </c>
      <c r="C15" s="26" t="s">
        <v>52</v>
      </c>
      <c r="D15" s="25" t="s">
        <v>40</v>
      </c>
      <c r="E15" s="27" t="s">
        <v>53</v>
      </c>
      <c r="F15" s="28" t="s">
        <v>42</v>
      </c>
      <c r="G15" s="29">
        <v>1</v>
      </c>
      <c r="H15" s="53">
        <v>0</v>
      </c>
      <c r="I15" s="30">
        <f>ROUND(G15*H15,P4)</f>
        <v>0</v>
      </c>
      <c r="J15" s="28" t="s">
        <v>43</v>
      </c>
      <c r="O15" s="39">
        <f>I15*0.21</f>
        <v>0</v>
      </c>
      <c r="P15" s="32">
        <v>3</v>
      </c>
    </row>
    <row r="16" spans="1:16" ht="30" x14ac:dyDescent="0.25">
      <c r="A16" s="25" t="s">
        <v>44</v>
      </c>
      <c r="B16" s="31"/>
      <c r="E16" s="27" t="s">
        <v>54</v>
      </c>
      <c r="J16" s="34"/>
    </row>
    <row r="17" spans="1:16" ht="60" x14ac:dyDescent="0.25">
      <c r="A17" s="25" t="s">
        <v>46</v>
      </c>
      <c r="B17" s="31"/>
      <c r="E17" s="27" t="s">
        <v>51</v>
      </c>
      <c r="J17" s="34"/>
    </row>
    <row r="18" spans="1:16" x14ac:dyDescent="0.25">
      <c r="A18" s="25" t="s">
        <v>38</v>
      </c>
      <c r="B18" s="25">
        <v>4</v>
      </c>
      <c r="C18" s="26" t="s">
        <v>55</v>
      </c>
      <c r="D18" s="25" t="s">
        <v>40</v>
      </c>
      <c r="E18" s="27" t="s">
        <v>56</v>
      </c>
      <c r="F18" s="28" t="s">
        <v>42</v>
      </c>
      <c r="G18" s="29">
        <v>1</v>
      </c>
      <c r="H18" s="53">
        <v>0</v>
      </c>
      <c r="I18" s="30">
        <f>ROUND(G18*H18,P4)</f>
        <v>0</v>
      </c>
      <c r="J18" s="28" t="s">
        <v>43</v>
      </c>
      <c r="O18" s="39">
        <f>I18*0.21</f>
        <v>0</v>
      </c>
      <c r="P18" s="32">
        <v>3</v>
      </c>
    </row>
    <row r="19" spans="1:16" ht="45" x14ac:dyDescent="0.25">
      <c r="A19" s="25" t="s">
        <v>44</v>
      </c>
      <c r="B19" s="31"/>
      <c r="E19" s="27" t="s">
        <v>57</v>
      </c>
      <c r="J19" s="34"/>
    </row>
    <row r="20" spans="1:16" ht="105" x14ac:dyDescent="0.25">
      <c r="A20" s="25" t="s">
        <v>46</v>
      </c>
      <c r="B20" s="31"/>
      <c r="E20" s="27" t="s">
        <v>58</v>
      </c>
      <c r="J20" s="34"/>
    </row>
    <row r="21" spans="1:16" x14ac:dyDescent="0.25">
      <c r="A21" s="25" t="s">
        <v>38</v>
      </c>
      <c r="B21" s="25">
        <v>5</v>
      </c>
      <c r="C21" s="26" t="s">
        <v>59</v>
      </c>
      <c r="D21" s="25" t="s">
        <v>60</v>
      </c>
      <c r="E21" s="27" t="s">
        <v>61</v>
      </c>
      <c r="F21" s="28" t="s">
        <v>42</v>
      </c>
      <c r="G21" s="29">
        <v>1</v>
      </c>
      <c r="H21" s="53">
        <v>0</v>
      </c>
      <c r="I21" s="30">
        <f>ROUND(G21*H21,P4)</f>
        <v>0</v>
      </c>
      <c r="J21" s="28" t="s">
        <v>43</v>
      </c>
      <c r="O21" s="39">
        <f>I21*0.21</f>
        <v>0</v>
      </c>
      <c r="P21" s="32">
        <v>3</v>
      </c>
    </row>
    <row r="22" spans="1:16" ht="90" x14ac:dyDescent="0.25">
      <c r="A22" s="25" t="s">
        <v>44</v>
      </c>
      <c r="B22" s="31"/>
      <c r="E22" s="27" t="s">
        <v>62</v>
      </c>
      <c r="J22" s="34"/>
    </row>
    <row r="23" spans="1:16" ht="60" x14ac:dyDescent="0.25">
      <c r="A23" s="25" t="s">
        <v>46</v>
      </c>
      <c r="B23" s="31"/>
      <c r="E23" s="27" t="s">
        <v>51</v>
      </c>
      <c r="J23" s="34"/>
    </row>
    <row r="24" spans="1:16" x14ac:dyDescent="0.25">
      <c r="A24" s="25" t="s">
        <v>38</v>
      </c>
      <c r="B24" s="25">
        <v>6</v>
      </c>
      <c r="C24" s="26" t="s">
        <v>59</v>
      </c>
      <c r="D24" s="25" t="s">
        <v>63</v>
      </c>
      <c r="E24" s="27" t="s">
        <v>61</v>
      </c>
      <c r="F24" s="28" t="s">
        <v>42</v>
      </c>
      <c r="G24" s="29">
        <v>1</v>
      </c>
      <c r="H24" s="53">
        <v>0</v>
      </c>
      <c r="I24" s="30">
        <f>ROUND(G24*H24,P4)</f>
        <v>0</v>
      </c>
      <c r="J24" s="28" t="s">
        <v>43</v>
      </c>
      <c r="O24" s="39">
        <f>I24*0.21</f>
        <v>0</v>
      </c>
      <c r="P24" s="32">
        <v>3</v>
      </c>
    </row>
    <row r="25" spans="1:16" ht="60" x14ac:dyDescent="0.25">
      <c r="A25" s="25" t="s">
        <v>44</v>
      </c>
      <c r="B25" s="31"/>
      <c r="E25" s="27" t="s">
        <v>64</v>
      </c>
      <c r="J25" s="34"/>
    </row>
    <row r="26" spans="1:16" ht="60" x14ac:dyDescent="0.25">
      <c r="A26" s="25" t="s">
        <v>46</v>
      </c>
      <c r="B26" s="31"/>
      <c r="E26" s="27" t="s">
        <v>51</v>
      </c>
      <c r="J26" s="34"/>
    </row>
    <row r="27" spans="1:16" x14ac:dyDescent="0.25">
      <c r="A27" s="25" t="s">
        <v>38</v>
      </c>
      <c r="B27" s="25">
        <v>7</v>
      </c>
      <c r="C27" s="26" t="s">
        <v>59</v>
      </c>
      <c r="D27" s="25" t="s">
        <v>65</v>
      </c>
      <c r="E27" s="27" t="s">
        <v>61</v>
      </c>
      <c r="F27" s="28" t="s">
        <v>42</v>
      </c>
      <c r="G27" s="29">
        <v>1</v>
      </c>
      <c r="H27" s="53">
        <v>0</v>
      </c>
      <c r="I27" s="30">
        <f>ROUND(G27*H27,P4)</f>
        <v>0</v>
      </c>
      <c r="J27" s="28" t="s">
        <v>43</v>
      </c>
      <c r="O27" s="39">
        <f>I27*0.21</f>
        <v>0</v>
      </c>
      <c r="P27" s="32">
        <v>3</v>
      </c>
    </row>
    <row r="28" spans="1:16" x14ac:dyDescent="0.25">
      <c r="A28" s="25" t="s">
        <v>44</v>
      </c>
      <c r="B28" s="31"/>
      <c r="E28" s="33" t="s">
        <v>40</v>
      </c>
      <c r="J28" s="34"/>
    </row>
    <row r="29" spans="1:16" ht="60" x14ac:dyDescent="0.25">
      <c r="A29" s="25" t="s">
        <v>46</v>
      </c>
      <c r="B29" s="31"/>
      <c r="E29" s="27" t="s">
        <v>51</v>
      </c>
      <c r="J29" s="34"/>
    </row>
    <row r="30" spans="1:16" x14ac:dyDescent="0.25">
      <c r="A30" s="25" t="s">
        <v>38</v>
      </c>
      <c r="B30" s="25">
        <v>8</v>
      </c>
      <c r="C30" s="26" t="s">
        <v>66</v>
      </c>
      <c r="D30" s="25" t="s">
        <v>40</v>
      </c>
      <c r="E30" s="27" t="s">
        <v>67</v>
      </c>
      <c r="F30" s="28" t="s">
        <v>42</v>
      </c>
      <c r="G30" s="29">
        <v>1</v>
      </c>
      <c r="H30" s="53">
        <v>0</v>
      </c>
      <c r="I30" s="30">
        <f>ROUND(G30*H30,P4)</f>
        <v>0</v>
      </c>
      <c r="J30" s="28" t="s">
        <v>43</v>
      </c>
      <c r="O30" s="39">
        <f>I30*0.21</f>
        <v>0</v>
      </c>
      <c r="P30" s="32">
        <v>3</v>
      </c>
    </row>
    <row r="31" spans="1:16" x14ac:dyDescent="0.25">
      <c r="A31" s="25" t="s">
        <v>44</v>
      </c>
      <c r="B31" s="31"/>
      <c r="E31" s="27" t="s">
        <v>68</v>
      </c>
      <c r="J31" s="34"/>
    </row>
    <row r="32" spans="1:16" ht="60" x14ac:dyDescent="0.25">
      <c r="A32" s="25" t="s">
        <v>46</v>
      </c>
      <c r="B32" s="31"/>
      <c r="E32" s="27" t="s">
        <v>51</v>
      </c>
      <c r="J32" s="34"/>
    </row>
    <row r="33" spans="1:16" x14ac:dyDescent="0.25">
      <c r="A33" s="25" t="s">
        <v>38</v>
      </c>
      <c r="B33" s="25">
        <v>9</v>
      </c>
      <c r="C33" s="26" t="s">
        <v>69</v>
      </c>
      <c r="D33" s="25" t="s">
        <v>40</v>
      </c>
      <c r="E33" s="27" t="s">
        <v>70</v>
      </c>
      <c r="F33" s="28" t="s">
        <v>42</v>
      </c>
      <c r="G33" s="29">
        <v>1</v>
      </c>
      <c r="H33" s="53">
        <v>0</v>
      </c>
      <c r="I33" s="30">
        <f>ROUND(G33*H33,P4)</f>
        <v>0</v>
      </c>
      <c r="J33" s="28" t="s">
        <v>43</v>
      </c>
      <c r="O33" s="39">
        <f>I33*0.21</f>
        <v>0</v>
      </c>
      <c r="P33" s="32">
        <v>3</v>
      </c>
    </row>
    <row r="34" spans="1:16" ht="180" x14ac:dyDescent="0.25">
      <c r="A34" s="25" t="s">
        <v>44</v>
      </c>
      <c r="B34" s="31"/>
      <c r="E34" s="27" t="s">
        <v>71</v>
      </c>
      <c r="J34" s="34"/>
    </row>
    <row r="35" spans="1:16" ht="60" x14ac:dyDescent="0.25">
      <c r="A35" s="25" t="s">
        <v>46</v>
      </c>
      <c r="B35" s="31"/>
      <c r="E35" s="27" t="s">
        <v>51</v>
      </c>
      <c r="J35" s="34"/>
    </row>
    <row r="36" spans="1:16" ht="30" x14ac:dyDescent="0.25">
      <c r="A36" s="25" t="s">
        <v>38</v>
      </c>
      <c r="B36" s="25">
        <v>10</v>
      </c>
      <c r="C36" s="26" t="s">
        <v>72</v>
      </c>
      <c r="D36" s="25" t="s">
        <v>40</v>
      </c>
      <c r="E36" s="27" t="s">
        <v>73</v>
      </c>
      <c r="F36" s="28" t="s">
        <v>42</v>
      </c>
      <c r="G36" s="29">
        <v>1</v>
      </c>
      <c r="H36" s="53">
        <v>0</v>
      </c>
      <c r="I36" s="30">
        <f>ROUND(G36*H36,P4)</f>
        <v>0</v>
      </c>
      <c r="J36" s="28" t="s">
        <v>43</v>
      </c>
      <c r="O36" s="39">
        <f>I36*0.21</f>
        <v>0</v>
      </c>
      <c r="P36" s="32">
        <v>3</v>
      </c>
    </row>
    <row r="37" spans="1:16" ht="180" x14ac:dyDescent="0.25">
      <c r="A37" s="25" t="s">
        <v>44</v>
      </c>
      <c r="B37" s="31"/>
      <c r="E37" s="27" t="s">
        <v>74</v>
      </c>
      <c r="J37" s="34"/>
    </row>
    <row r="38" spans="1:16" ht="60" x14ac:dyDescent="0.25">
      <c r="A38" s="25" t="s">
        <v>46</v>
      </c>
      <c r="B38" s="31"/>
      <c r="E38" s="27" t="s">
        <v>51</v>
      </c>
      <c r="J38" s="34"/>
    </row>
    <row r="39" spans="1:16" x14ac:dyDescent="0.25">
      <c r="A39" s="25" t="s">
        <v>38</v>
      </c>
      <c r="B39" s="25">
        <v>11</v>
      </c>
      <c r="C39" s="26" t="s">
        <v>75</v>
      </c>
      <c r="D39" s="25" t="s">
        <v>40</v>
      </c>
      <c r="E39" s="27" t="s">
        <v>76</v>
      </c>
      <c r="F39" s="28" t="s">
        <v>42</v>
      </c>
      <c r="G39" s="29">
        <v>1</v>
      </c>
      <c r="H39" s="53">
        <v>0</v>
      </c>
      <c r="I39" s="30">
        <f>ROUND(G39*H39,P4)</f>
        <v>0</v>
      </c>
      <c r="J39" s="28" t="s">
        <v>43</v>
      </c>
      <c r="O39" s="39">
        <f>I39*0.21</f>
        <v>0</v>
      </c>
      <c r="P39" s="32">
        <v>3</v>
      </c>
    </row>
    <row r="40" spans="1:16" ht="90" x14ac:dyDescent="0.25">
      <c r="A40" s="25" t="s">
        <v>44</v>
      </c>
      <c r="B40" s="31"/>
      <c r="E40" s="27" t="s">
        <v>77</v>
      </c>
      <c r="J40" s="34"/>
    </row>
    <row r="41" spans="1:16" ht="135" x14ac:dyDescent="0.25">
      <c r="A41" s="25" t="s">
        <v>46</v>
      </c>
      <c r="B41" s="31"/>
      <c r="E41" s="27" t="s">
        <v>78</v>
      </c>
      <c r="J41" s="34"/>
    </row>
    <row r="42" spans="1:16" x14ac:dyDescent="0.25">
      <c r="A42" s="25" t="s">
        <v>38</v>
      </c>
      <c r="B42" s="25">
        <v>12</v>
      </c>
      <c r="C42" s="26" t="s">
        <v>79</v>
      </c>
      <c r="D42" s="25" t="s">
        <v>40</v>
      </c>
      <c r="E42" s="27" t="s">
        <v>80</v>
      </c>
      <c r="F42" s="28" t="s">
        <v>42</v>
      </c>
      <c r="G42" s="29">
        <v>1</v>
      </c>
      <c r="H42" s="53">
        <v>0</v>
      </c>
      <c r="I42" s="30">
        <f>ROUND(G42*H42,P4)</f>
        <v>0</v>
      </c>
      <c r="J42" s="28" t="s">
        <v>43</v>
      </c>
      <c r="O42" s="39">
        <f>I42*0.21</f>
        <v>0</v>
      </c>
      <c r="P42" s="32">
        <v>3</v>
      </c>
    </row>
    <row r="43" spans="1:16" ht="75" x14ac:dyDescent="0.25">
      <c r="A43" s="25" t="s">
        <v>44</v>
      </c>
      <c r="B43" s="31"/>
      <c r="E43" s="27" t="s">
        <v>81</v>
      </c>
      <c r="J43" s="34"/>
    </row>
    <row r="44" spans="1:16" ht="105" x14ac:dyDescent="0.25">
      <c r="A44" s="25" t="s">
        <v>46</v>
      </c>
      <c r="B44" s="31"/>
      <c r="E44" s="27" t="s">
        <v>82</v>
      </c>
      <c r="J44" s="34"/>
    </row>
    <row r="45" spans="1:16" x14ac:dyDescent="0.25">
      <c r="A45" s="25" t="s">
        <v>38</v>
      </c>
      <c r="B45" s="25">
        <v>13</v>
      </c>
      <c r="C45" s="26" t="s">
        <v>83</v>
      </c>
      <c r="D45" s="25" t="s">
        <v>40</v>
      </c>
      <c r="E45" s="27" t="s">
        <v>84</v>
      </c>
      <c r="F45" s="28" t="s">
        <v>42</v>
      </c>
      <c r="G45" s="29">
        <v>1</v>
      </c>
      <c r="H45" s="53">
        <v>0</v>
      </c>
      <c r="I45" s="30">
        <f>ROUND(G45*H45,P4)</f>
        <v>0</v>
      </c>
      <c r="J45" s="28" t="s">
        <v>43</v>
      </c>
      <c r="O45" s="39">
        <f>I45*0.21</f>
        <v>0</v>
      </c>
      <c r="P45" s="32">
        <v>3</v>
      </c>
    </row>
    <row r="46" spans="1:16" x14ac:dyDescent="0.25">
      <c r="A46" s="25" t="s">
        <v>44</v>
      </c>
      <c r="B46" s="31"/>
      <c r="E46" s="27" t="s">
        <v>85</v>
      </c>
      <c r="J46" s="34"/>
    </row>
    <row r="47" spans="1:16" ht="60" x14ac:dyDescent="0.25">
      <c r="A47" s="25" t="s">
        <v>46</v>
      </c>
      <c r="B47" s="31"/>
      <c r="E47" s="27" t="s">
        <v>51</v>
      </c>
      <c r="J47" s="34"/>
    </row>
    <row r="48" spans="1:16" x14ac:dyDescent="0.25">
      <c r="A48" s="25" t="s">
        <v>38</v>
      </c>
      <c r="B48" s="25">
        <v>14</v>
      </c>
      <c r="C48" s="26" t="s">
        <v>86</v>
      </c>
      <c r="D48" s="25" t="s">
        <v>40</v>
      </c>
      <c r="E48" s="27" t="s">
        <v>87</v>
      </c>
      <c r="F48" s="28" t="s">
        <v>88</v>
      </c>
      <c r="G48" s="29">
        <v>2</v>
      </c>
      <c r="H48" s="53">
        <v>0</v>
      </c>
      <c r="I48" s="30">
        <f>ROUND(G48*H48,P4)</f>
        <v>0</v>
      </c>
      <c r="J48" s="28" t="s">
        <v>43</v>
      </c>
      <c r="O48" s="39">
        <f>I48*0.21</f>
        <v>0</v>
      </c>
      <c r="P48" s="32">
        <v>3</v>
      </c>
    </row>
    <row r="49" spans="1:16" ht="45" x14ac:dyDescent="0.25">
      <c r="A49" s="25" t="s">
        <v>44</v>
      </c>
      <c r="B49" s="31"/>
      <c r="E49" s="27" t="s">
        <v>89</v>
      </c>
      <c r="J49" s="34"/>
    </row>
    <row r="50" spans="1:16" ht="135" x14ac:dyDescent="0.25">
      <c r="A50" s="25" t="s">
        <v>46</v>
      </c>
      <c r="B50" s="31"/>
      <c r="E50" s="27" t="s">
        <v>90</v>
      </c>
      <c r="J50" s="34"/>
    </row>
    <row r="51" spans="1:16" x14ac:dyDescent="0.25">
      <c r="A51" s="25" t="s">
        <v>38</v>
      </c>
      <c r="B51" s="25">
        <v>15</v>
      </c>
      <c r="C51" s="26" t="s">
        <v>91</v>
      </c>
      <c r="D51" s="25" t="s">
        <v>40</v>
      </c>
      <c r="E51" s="27" t="s">
        <v>92</v>
      </c>
      <c r="F51" s="28" t="s">
        <v>42</v>
      </c>
      <c r="G51" s="29">
        <v>1</v>
      </c>
      <c r="H51" s="53">
        <v>0</v>
      </c>
      <c r="I51" s="30">
        <f>ROUND(G51*H51,P4)</f>
        <v>0</v>
      </c>
      <c r="J51" s="28" t="s">
        <v>43</v>
      </c>
      <c r="O51" s="39">
        <f>I51*0.21</f>
        <v>0</v>
      </c>
      <c r="P51" s="32">
        <v>3</v>
      </c>
    </row>
    <row r="52" spans="1:16" ht="255" x14ac:dyDescent="0.25">
      <c r="A52" s="25" t="s">
        <v>44</v>
      </c>
      <c r="B52" s="31"/>
      <c r="E52" s="27" t="s">
        <v>93</v>
      </c>
      <c r="J52" s="34"/>
    </row>
    <row r="53" spans="1:16" ht="75" x14ac:dyDescent="0.25">
      <c r="A53" s="25" t="s">
        <v>46</v>
      </c>
      <c r="B53" s="31"/>
      <c r="E53" s="27" t="s">
        <v>94</v>
      </c>
      <c r="J53" s="34"/>
    </row>
    <row r="54" spans="1:16" x14ac:dyDescent="0.25">
      <c r="A54" s="25" t="s">
        <v>38</v>
      </c>
      <c r="B54" s="25">
        <v>16</v>
      </c>
      <c r="C54" s="26" t="s">
        <v>95</v>
      </c>
      <c r="D54" s="25" t="s">
        <v>40</v>
      </c>
      <c r="E54" s="27" t="s">
        <v>96</v>
      </c>
      <c r="F54" s="28" t="s">
        <v>42</v>
      </c>
      <c r="G54" s="29">
        <v>1</v>
      </c>
      <c r="H54" s="53">
        <v>0</v>
      </c>
      <c r="I54" s="30">
        <f>ROUND(G54*H54,P4)</f>
        <v>0</v>
      </c>
      <c r="J54" s="28" t="s">
        <v>43</v>
      </c>
      <c r="O54" s="39">
        <f>I54*0.21</f>
        <v>0</v>
      </c>
      <c r="P54" s="32">
        <v>3</v>
      </c>
    </row>
    <row r="55" spans="1:16" ht="165" x14ac:dyDescent="0.25">
      <c r="A55" s="25" t="s">
        <v>44</v>
      </c>
      <c r="B55" s="31"/>
      <c r="E55" s="27" t="s">
        <v>97</v>
      </c>
      <c r="J55" s="34"/>
    </row>
    <row r="56" spans="1:16" ht="75" x14ac:dyDescent="0.25">
      <c r="A56" s="25" t="s">
        <v>46</v>
      </c>
      <c r="B56" s="36"/>
      <c r="C56" s="37"/>
      <c r="D56" s="37"/>
      <c r="E56" s="27" t="s">
        <v>98</v>
      </c>
      <c r="F56" s="37"/>
      <c r="G56" s="37"/>
      <c r="H56" s="37"/>
      <c r="I56" s="37"/>
      <c r="J56" s="38"/>
    </row>
  </sheetData>
  <sheetProtection sheet="1" objects="1" scenarios="1"/>
  <mergeCells count="11">
    <mergeCell ref="C3:D3"/>
    <mergeCell ref="C4:D4"/>
    <mergeCell ref="A5:A6"/>
    <mergeCell ref="B5:B6"/>
    <mergeCell ref="C5:C6"/>
    <mergeCell ref="D5:D6"/>
    <mergeCell ref="E5:E6"/>
    <mergeCell ref="F5:F6"/>
    <mergeCell ref="G5:G6"/>
    <mergeCell ref="H5:I5"/>
    <mergeCell ref="J5:J6"/>
  </mergeCells>
  <pageMargins left="0.7" right="0.7" top="0.78740157499999996" bottom="0.78740157499999996" header="0.3" footer="0.3"/>
  <pageSetup fitToHeight="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94"/>
  <sheetViews>
    <sheetView showGridLines="0" topLeftCell="B1" workbookViewId="0">
      <selection activeCell="H9" sqref="H9"/>
    </sheetView>
  </sheetViews>
  <sheetFormatPr defaultRowHeight="15" x14ac:dyDescent="0.25"/>
  <cols>
    <col min="1" max="1" width="8.85546875" style="32" hidden="1"/>
    <col min="2" max="2" width="15.7109375" style="32" customWidth="1"/>
    <col min="3" max="3" width="9.42578125" style="32" customWidth="1"/>
    <col min="4" max="4" width="12.5703125" style="32" customWidth="1"/>
    <col min="5" max="5" width="63" style="32" customWidth="1"/>
    <col min="6" max="6" width="12.5703125" style="32" customWidth="1"/>
    <col min="7" max="9" width="15.7109375" style="32" customWidth="1"/>
    <col min="10" max="10" width="14.7109375" style="32" bestFit="1" customWidth="1"/>
    <col min="11" max="14" width="9.140625" style="32"/>
    <col min="15" max="16" width="8.85546875" style="32" hidden="1"/>
    <col min="17" max="16384" width="9.140625" style="32"/>
  </cols>
  <sheetData>
    <row r="1" spans="1:16" x14ac:dyDescent="0.25">
      <c r="A1" s="1" t="s">
        <v>0</v>
      </c>
      <c r="B1" s="2"/>
      <c r="C1" s="3"/>
      <c r="D1" s="3"/>
      <c r="E1" s="4" t="s">
        <v>1</v>
      </c>
      <c r="F1" s="3"/>
      <c r="G1" s="3"/>
      <c r="H1" s="3"/>
      <c r="I1" s="3"/>
      <c r="J1" s="5"/>
      <c r="P1" s="32">
        <v>3</v>
      </c>
    </row>
    <row r="2" spans="1:16" ht="20.25" x14ac:dyDescent="0.25">
      <c r="A2" s="1"/>
      <c r="B2" s="6"/>
      <c r="C2" s="7"/>
      <c r="D2" s="7"/>
      <c r="E2" s="8" t="s">
        <v>17</v>
      </c>
      <c r="F2" s="7"/>
      <c r="G2" s="7"/>
      <c r="H2" s="7"/>
      <c r="I2" s="7"/>
      <c r="J2" s="9"/>
    </row>
    <row r="3" spans="1:16" x14ac:dyDescent="0.25">
      <c r="A3" s="7" t="s">
        <v>18</v>
      </c>
      <c r="B3" s="10" t="s">
        <v>19</v>
      </c>
      <c r="C3" s="49" t="s">
        <v>20</v>
      </c>
      <c r="D3" s="50"/>
      <c r="E3" s="11" t="s">
        <v>21</v>
      </c>
      <c r="F3" s="7"/>
      <c r="G3" s="7"/>
      <c r="H3" s="12" t="s">
        <v>13</v>
      </c>
      <c r="I3" s="13">
        <f>SUMIFS(I8:I294,A8:A294,"SD")</f>
        <v>0</v>
      </c>
      <c r="J3" s="9"/>
      <c r="O3" s="32">
        <v>0</v>
      </c>
      <c r="P3" s="32">
        <v>2</v>
      </c>
    </row>
    <row r="4" spans="1:16" x14ac:dyDescent="0.25">
      <c r="A4" s="7" t="s">
        <v>22</v>
      </c>
      <c r="B4" s="10" t="s">
        <v>23</v>
      </c>
      <c r="C4" s="49" t="s">
        <v>13</v>
      </c>
      <c r="D4" s="50"/>
      <c r="E4" s="11" t="s">
        <v>14</v>
      </c>
      <c r="F4" s="7"/>
      <c r="G4" s="7"/>
      <c r="H4" s="7"/>
      <c r="I4" s="7"/>
      <c r="J4" s="9"/>
      <c r="O4" s="32">
        <v>0.15</v>
      </c>
      <c r="P4" s="32">
        <v>2</v>
      </c>
    </row>
    <row r="5" spans="1:16" x14ac:dyDescent="0.25">
      <c r="A5" s="51" t="s">
        <v>24</v>
      </c>
      <c r="B5" s="52" t="s">
        <v>25</v>
      </c>
      <c r="C5" s="47" t="s">
        <v>26</v>
      </c>
      <c r="D5" s="47" t="s">
        <v>27</v>
      </c>
      <c r="E5" s="47" t="s">
        <v>28</v>
      </c>
      <c r="F5" s="47" t="s">
        <v>29</v>
      </c>
      <c r="G5" s="47" t="s">
        <v>30</v>
      </c>
      <c r="H5" s="47" t="s">
        <v>31</v>
      </c>
      <c r="I5" s="47"/>
      <c r="J5" s="48" t="s">
        <v>32</v>
      </c>
      <c r="O5" s="32">
        <v>0.21</v>
      </c>
    </row>
    <row r="6" spans="1:16" x14ac:dyDescent="0.25">
      <c r="A6" s="51"/>
      <c r="B6" s="52"/>
      <c r="C6" s="47"/>
      <c r="D6" s="47"/>
      <c r="E6" s="47"/>
      <c r="F6" s="47"/>
      <c r="G6" s="47"/>
      <c r="H6" s="15" t="s">
        <v>33</v>
      </c>
      <c r="I6" s="15" t="s">
        <v>34</v>
      </c>
      <c r="J6" s="48"/>
    </row>
    <row r="7" spans="1:16" x14ac:dyDescent="0.25">
      <c r="A7" s="17">
        <v>0</v>
      </c>
      <c r="B7" s="14">
        <v>1</v>
      </c>
      <c r="C7" s="18">
        <v>2</v>
      </c>
      <c r="D7" s="15">
        <v>3</v>
      </c>
      <c r="E7" s="18">
        <v>4</v>
      </c>
      <c r="F7" s="15">
        <v>5</v>
      </c>
      <c r="G7" s="15">
        <v>6</v>
      </c>
      <c r="H7" s="15">
        <v>7</v>
      </c>
      <c r="I7" s="18">
        <v>8</v>
      </c>
      <c r="J7" s="16">
        <v>9</v>
      </c>
    </row>
    <row r="8" spans="1:16" x14ac:dyDescent="0.25">
      <c r="A8" s="19" t="s">
        <v>35</v>
      </c>
      <c r="B8" s="20"/>
      <c r="C8" s="21" t="s">
        <v>36</v>
      </c>
      <c r="D8" s="22"/>
      <c r="E8" s="19" t="s">
        <v>37</v>
      </c>
      <c r="F8" s="22"/>
      <c r="G8" s="22"/>
      <c r="H8" s="22"/>
      <c r="I8" s="23">
        <f>SUMIFS(I9:I24,A9:A24,"P")</f>
        <v>0</v>
      </c>
      <c r="J8" s="24"/>
    </row>
    <row r="9" spans="1:16" x14ac:dyDescent="0.25">
      <c r="A9" s="25" t="s">
        <v>38</v>
      </c>
      <c r="B9" s="25">
        <v>1</v>
      </c>
      <c r="C9" s="26" t="s">
        <v>99</v>
      </c>
      <c r="D9" s="25" t="s">
        <v>40</v>
      </c>
      <c r="E9" s="27" t="s">
        <v>100</v>
      </c>
      <c r="F9" s="28" t="s">
        <v>101</v>
      </c>
      <c r="G9" s="29">
        <v>19.5</v>
      </c>
      <c r="H9" s="53">
        <v>0</v>
      </c>
      <c r="I9" s="30">
        <f>ROUND(G9*H9,P4)</f>
        <v>0</v>
      </c>
      <c r="J9" s="28" t="s">
        <v>43</v>
      </c>
      <c r="O9" s="39">
        <f>I9*0.21</f>
        <v>0</v>
      </c>
      <c r="P9" s="32">
        <v>3</v>
      </c>
    </row>
    <row r="10" spans="1:16" x14ac:dyDescent="0.25">
      <c r="A10" s="25" t="s">
        <v>44</v>
      </c>
      <c r="B10" s="31"/>
      <c r="E10" s="33" t="s">
        <v>40</v>
      </c>
      <c r="J10" s="34"/>
    </row>
    <row r="11" spans="1:16" x14ac:dyDescent="0.25">
      <c r="A11" s="25" t="s">
        <v>102</v>
      </c>
      <c r="B11" s="31"/>
      <c r="E11" s="35" t="s">
        <v>103</v>
      </c>
      <c r="J11" s="34"/>
    </row>
    <row r="12" spans="1:16" ht="75" x14ac:dyDescent="0.25">
      <c r="A12" s="25" t="s">
        <v>46</v>
      </c>
      <c r="B12" s="31"/>
      <c r="E12" s="27" t="s">
        <v>104</v>
      </c>
      <c r="J12" s="34"/>
    </row>
    <row r="13" spans="1:16" ht="30" x14ac:dyDescent="0.25">
      <c r="A13" s="25" t="s">
        <v>38</v>
      </c>
      <c r="B13" s="25">
        <v>2</v>
      </c>
      <c r="C13" s="26" t="s">
        <v>105</v>
      </c>
      <c r="D13" s="25" t="s">
        <v>40</v>
      </c>
      <c r="E13" s="27" t="s">
        <v>106</v>
      </c>
      <c r="F13" s="28" t="s">
        <v>107</v>
      </c>
      <c r="G13" s="29">
        <v>1435.9639999999999</v>
      </c>
      <c r="H13" s="53">
        <v>0</v>
      </c>
      <c r="I13" s="30">
        <f>ROUND(G13*H13,P4)</f>
        <v>0</v>
      </c>
      <c r="J13" s="28" t="s">
        <v>43</v>
      </c>
      <c r="O13" s="39">
        <f>I13*0.21</f>
        <v>0</v>
      </c>
      <c r="P13" s="32">
        <v>3</v>
      </c>
    </row>
    <row r="14" spans="1:16" x14ac:dyDescent="0.25">
      <c r="A14" s="25" t="s">
        <v>44</v>
      </c>
      <c r="B14" s="31"/>
      <c r="E14" s="33" t="s">
        <v>40</v>
      </c>
      <c r="J14" s="34"/>
    </row>
    <row r="15" spans="1:16" ht="180" x14ac:dyDescent="0.25">
      <c r="A15" s="25" t="s">
        <v>102</v>
      </c>
      <c r="B15" s="31"/>
      <c r="E15" s="35" t="s">
        <v>108</v>
      </c>
      <c r="J15" s="34"/>
    </row>
    <row r="16" spans="1:16" ht="165" x14ac:dyDescent="0.25">
      <c r="A16" s="25" t="s">
        <v>46</v>
      </c>
      <c r="B16" s="31"/>
      <c r="E16" s="27" t="s">
        <v>109</v>
      </c>
      <c r="J16" s="34"/>
    </row>
    <row r="17" spans="1:16" ht="30" x14ac:dyDescent="0.25">
      <c r="A17" s="25" t="s">
        <v>38</v>
      </c>
      <c r="B17" s="25">
        <v>3</v>
      </c>
      <c r="C17" s="26" t="s">
        <v>110</v>
      </c>
      <c r="D17" s="25" t="s">
        <v>40</v>
      </c>
      <c r="E17" s="27" t="s">
        <v>111</v>
      </c>
      <c r="F17" s="28" t="s">
        <v>107</v>
      </c>
      <c r="G17" s="29">
        <v>32.4</v>
      </c>
      <c r="H17" s="53">
        <v>0</v>
      </c>
      <c r="I17" s="30">
        <f>ROUND(G17*H17,P4)</f>
        <v>0</v>
      </c>
      <c r="J17" s="28" t="s">
        <v>43</v>
      </c>
      <c r="O17" s="39">
        <f>I17*0.21</f>
        <v>0</v>
      </c>
      <c r="P17" s="32">
        <v>3</v>
      </c>
    </row>
    <row r="18" spans="1:16" x14ac:dyDescent="0.25">
      <c r="A18" s="25" t="s">
        <v>44</v>
      </c>
      <c r="B18" s="31"/>
      <c r="E18" s="33" t="s">
        <v>40</v>
      </c>
      <c r="J18" s="34"/>
    </row>
    <row r="19" spans="1:16" ht="30" x14ac:dyDescent="0.25">
      <c r="A19" s="25" t="s">
        <v>102</v>
      </c>
      <c r="B19" s="31"/>
      <c r="E19" s="35" t="s">
        <v>112</v>
      </c>
      <c r="J19" s="34"/>
    </row>
    <row r="20" spans="1:16" ht="165" x14ac:dyDescent="0.25">
      <c r="A20" s="25" t="s">
        <v>46</v>
      </c>
      <c r="B20" s="31"/>
      <c r="E20" s="27" t="s">
        <v>109</v>
      </c>
      <c r="J20" s="34"/>
    </row>
    <row r="21" spans="1:16" ht="30" x14ac:dyDescent="0.25">
      <c r="A21" s="25" t="s">
        <v>38</v>
      </c>
      <c r="B21" s="25">
        <v>4</v>
      </c>
      <c r="C21" s="26" t="s">
        <v>113</v>
      </c>
      <c r="D21" s="25" t="s">
        <v>40</v>
      </c>
      <c r="E21" s="27" t="s">
        <v>114</v>
      </c>
      <c r="F21" s="28" t="s">
        <v>107</v>
      </c>
      <c r="G21" s="29">
        <v>15.85</v>
      </c>
      <c r="H21" s="53">
        <v>0</v>
      </c>
      <c r="I21" s="30">
        <f>ROUND(G21*H21,P4)</f>
        <v>0</v>
      </c>
      <c r="J21" s="28" t="s">
        <v>43</v>
      </c>
      <c r="O21" s="39">
        <f>I21*0.21</f>
        <v>0</v>
      </c>
      <c r="P21" s="32">
        <v>3</v>
      </c>
    </row>
    <row r="22" spans="1:16" x14ac:dyDescent="0.25">
      <c r="A22" s="25" t="s">
        <v>44</v>
      </c>
      <c r="B22" s="31"/>
      <c r="E22" s="33" t="s">
        <v>40</v>
      </c>
      <c r="J22" s="34"/>
    </row>
    <row r="23" spans="1:16" ht="165" x14ac:dyDescent="0.25">
      <c r="A23" s="25" t="s">
        <v>102</v>
      </c>
      <c r="B23" s="31"/>
      <c r="E23" s="35" t="s">
        <v>115</v>
      </c>
      <c r="J23" s="34"/>
    </row>
    <row r="24" spans="1:16" ht="165" x14ac:dyDescent="0.25">
      <c r="A24" s="25" t="s">
        <v>46</v>
      </c>
      <c r="B24" s="31"/>
      <c r="E24" s="27" t="s">
        <v>109</v>
      </c>
      <c r="J24" s="34"/>
    </row>
    <row r="25" spans="1:16" x14ac:dyDescent="0.25">
      <c r="A25" s="19" t="s">
        <v>35</v>
      </c>
      <c r="B25" s="20"/>
      <c r="C25" s="21" t="s">
        <v>60</v>
      </c>
      <c r="D25" s="22"/>
      <c r="E25" s="19" t="s">
        <v>116</v>
      </c>
      <c r="F25" s="22"/>
      <c r="G25" s="22"/>
      <c r="H25" s="22"/>
      <c r="I25" s="23">
        <f>SUMIFS(I26:I121,A26:A121,"P")</f>
        <v>0</v>
      </c>
      <c r="J25" s="24"/>
    </row>
    <row r="26" spans="1:16" x14ac:dyDescent="0.25">
      <c r="A26" s="25" t="s">
        <v>38</v>
      </c>
      <c r="B26" s="25">
        <v>5</v>
      </c>
      <c r="C26" s="26" t="s">
        <v>117</v>
      </c>
      <c r="D26" s="25" t="s">
        <v>40</v>
      </c>
      <c r="E26" s="27" t="s">
        <v>118</v>
      </c>
      <c r="F26" s="28" t="s">
        <v>119</v>
      </c>
      <c r="G26" s="29">
        <v>130</v>
      </c>
      <c r="H26" s="53">
        <v>0</v>
      </c>
      <c r="I26" s="30">
        <f>ROUND(G26*H26,P4)</f>
        <v>0</v>
      </c>
      <c r="J26" s="28" t="s">
        <v>43</v>
      </c>
      <c r="O26" s="39">
        <f>I26*0.21</f>
        <v>0</v>
      </c>
      <c r="P26" s="32">
        <v>3</v>
      </c>
    </row>
    <row r="27" spans="1:16" ht="30" x14ac:dyDescent="0.25">
      <c r="A27" s="25" t="s">
        <v>44</v>
      </c>
      <c r="B27" s="31"/>
      <c r="E27" s="27" t="s">
        <v>120</v>
      </c>
      <c r="J27" s="34"/>
    </row>
    <row r="28" spans="1:16" ht="30" x14ac:dyDescent="0.25">
      <c r="A28" s="25" t="s">
        <v>102</v>
      </c>
      <c r="B28" s="31"/>
      <c r="E28" s="35" t="s">
        <v>121</v>
      </c>
      <c r="J28" s="34"/>
    </row>
    <row r="29" spans="1:16" ht="60" x14ac:dyDescent="0.25">
      <c r="A29" s="25" t="s">
        <v>46</v>
      </c>
      <c r="B29" s="31"/>
      <c r="E29" s="27" t="s">
        <v>122</v>
      </c>
      <c r="J29" s="34"/>
    </row>
    <row r="30" spans="1:16" x14ac:dyDescent="0.25">
      <c r="A30" s="25" t="s">
        <v>38</v>
      </c>
      <c r="B30" s="25">
        <v>6</v>
      </c>
      <c r="C30" s="26" t="s">
        <v>123</v>
      </c>
      <c r="D30" s="25" t="s">
        <v>40</v>
      </c>
      <c r="E30" s="27" t="s">
        <v>124</v>
      </c>
      <c r="F30" s="28" t="s">
        <v>101</v>
      </c>
      <c r="G30" s="29">
        <v>2.3199999999999998</v>
      </c>
      <c r="H30" s="53">
        <v>0</v>
      </c>
      <c r="I30" s="30">
        <f>ROUND(G30*H30,P4)</f>
        <v>0</v>
      </c>
      <c r="J30" s="28" t="s">
        <v>43</v>
      </c>
      <c r="O30" s="39">
        <f>I30*0.21</f>
        <v>0</v>
      </c>
      <c r="P30" s="32">
        <v>3</v>
      </c>
    </row>
    <row r="31" spans="1:16" ht="60" x14ac:dyDescent="0.25">
      <c r="A31" s="25" t="s">
        <v>44</v>
      </c>
      <c r="B31" s="31"/>
      <c r="E31" s="27" t="s">
        <v>125</v>
      </c>
      <c r="J31" s="34"/>
    </row>
    <row r="32" spans="1:16" ht="60" x14ac:dyDescent="0.25">
      <c r="A32" s="25" t="s">
        <v>102</v>
      </c>
      <c r="B32" s="31"/>
      <c r="E32" s="35" t="s">
        <v>126</v>
      </c>
      <c r="J32" s="34"/>
    </row>
    <row r="33" spans="1:16" ht="135" x14ac:dyDescent="0.25">
      <c r="A33" s="25" t="s">
        <v>46</v>
      </c>
      <c r="B33" s="31"/>
      <c r="E33" s="27" t="s">
        <v>127</v>
      </c>
      <c r="J33" s="34"/>
    </row>
    <row r="34" spans="1:16" ht="30" x14ac:dyDescent="0.25">
      <c r="A34" s="25" t="s">
        <v>38</v>
      </c>
      <c r="B34" s="25">
        <v>7</v>
      </c>
      <c r="C34" s="26" t="s">
        <v>128</v>
      </c>
      <c r="D34" s="25" t="s">
        <v>40</v>
      </c>
      <c r="E34" s="27" t="s">
        <v>129</v>
      </c>
      <c r="F34" s="28" t="s">
        <v>101</v>
      </c>
      <c r="G34" s="29">
        <v>280.08</v>
      </c>
      <c r="H34" s="53">
        <v>0</v>
      </c>
      <c r="I34" s="30">
        <f>ROUND(G34*H34,P4)</f>
        <v>0</v>
      </c>
      <c r="J34" s="28" t="s">
        <v>43</v>
      </c>
      <c r="O34" s="39">
        <f>I34*0.21</f>
        <v>0</v>
      </c>
      <c r="P34" s="32">
        <v>3</v>
      </c>
    </row>
    <row r="35" spans="1:16" ht="60" x14ac:dyDescent="0.25">
      <c r="A35" s="25" t="s">
        <v>44</v>
      </c>
      <c r="B35" s="31"/>
      <c r="E35" s="27" t="s">
        <v>130</v>
      </c>
      <c r="J35" s="34"/>
    </row>
    <row r="36" spans="1:16" ht="60" x14ac:dyDescent="0.25">
      <c r="A36" s="25" t="s">
        <v>102</v>
      </c>
      <c r="B36" s="31"/>
      <c r="E36" s="35" t="s">
        <v>131</v>
      </c>
      <c r="J36" s="34"/>
    </row>
    <row r="37" spans="1:16" ht="135" x14ac:dyDescent="0.25">
      <c r="A37" s="25" t="s">
        <v>46</v>
      </c>
      <c r="B37" s="31"/>
      <c r="E37" s="27" t="s">
        <v>127</v>
      </c>
      <c r="J37" s="34"/>
    </row>
    <row r="38" spans="1:16" x14ac:dyDescent="0.25">
      <c r="A38" s="25" t="s">
        <v>38</v>
      </c>
      <c r="B38" s="25">
        <v>8</v>
      </c>
      <c r="C38" s="26" t="s">
        <v>132</v>
      </c>
      <c r="D38" s="25" t="s">
        <v>40</v>
      </c>
      <c r="E38" s="27" t="s">
        <v>133</v>
      </c>
      <c r="F38" s="28" t="s">
        <v>101</v>
      </c>
      <c r="G38" s="29">
        <v>0.9</v>
      </c>
      <c r="H38" s="53">
        <v>0</v>
      </c>
      <c r="I38" s="30">
        <f>ROUND(G38*H38,P4)</f>
        <v>0</v>
      </c>
      <c r="J38" s="28" t="s">
        <v>43</v>
      </c>
      <c r="O38" s="39">
        <f>I38*0.21</f>
        <v>0</v>
      </c>
      <c r="P38" s="32">
        <v>3</v>
      </c>
    </row>
    <row r="39" spans="1:16" ht="30" x14ac:dyDescent="0.25">
      <c r="A39" s="25" t="s">
        <v>44</v>
      </c>
      <c r="B39" s="31"/>
      <c r="E39" s="27" t="s">
        <v>120</v>
      </c>
      <c r="J39" s="34"/>
    </row>
    <row r="40" spans="1:16" ht="30" x14ac:dyDescent="0.25">
      <c r="A40" s="25" t="s">
        <v>102</v>
      </c>
      <c r="B40" s="31"/>
      <c r="E40" s="35" t="s">
        <v>134</v>
      </c>
      <c r="J40" s="34"/>
    </row>
    <row r="41" spans="1:16" ht="135" x14ac:dyDescent="0.25">
      <c r="A41" s="25" t="s">
        <v>46</v>
      </c>
      <c r="B41" s="31"/>
      <c r="E41" s="27" t="s">
        <v>127</v>
      </c>
      <c r="J41" s="34"/>
    </row>
    <row r="42" spans="1:16" ht="30" x14ac:dyDescent="0.25">
      <c r="A42" s="25" t="s">
        <v>38</v>
      </c>
      <c r="B42" s="25">
        <v>9</v>
      </c>
      <c r="C42" s="26" t="s">
        <v>135</v>
      </c>
      <c r="D42" s="25" t="s">
        <v>40</v>
      </c>
      <c r="E42" s="27" t="s">
        <v>136</v>
      </c>
      <c r="F42" s="28" t="s">
        <v>101</v>
      </c>
      <c r="G42" s="29">
        <v>535.95000000000005</v>
      </c>
      <c r="H42" s="53">
        <v>0</v>
      </c>
      <c r="I42" s="30">
        <f>ROUND(G42*H42,P4)</f>
        <v>0</v>
      </c>
      <c r="J42" s="28" t="s">
        <v>43</v>
      </c>
      <c r="O42" s="39">
        <f>I42*0.21</f>
        <v>0</v>
      </c>
      <c r="P42" s="32">
        <v>3</v>
      </c>
    </row>
    <row r="43" spans="1:16" ht="30" x14ac:dyDescent="0.25">
      <c r="A43" s="25" t="s">
        <v>44</v>
      </c>
      <c r="B43" s="31"/>
      <c r="E43" s="27" t="s">
        <v>120</v>
      </c>
      <c r="J43" s="34"/>
    </row>
    <row r="44" spans="1:16" ht="195" x14ac:dyDescent="0.25">
      <c r="A44" s="25" t="s">
        <v>102</v>
      </c>
      <c r="B44" s="31"/>
      <c r="E44" s="35" t="s">
        <v>137</v>
      </c>
      <c r="J44" s="34"/>
    </row>
    <row r="45" spans="1:16" ht="120" x14ac:dyDescent="0.25">
      <c r="A45" s="25" t="s">
        <v>46</v>
      </c>
      <c r="B45" s="31"/>
      <c r="E45" s="27" t="s">
        <v>138</v>
      </c>
      <c r="J45" s="34"/>
    </row>
    <row r="46" spans="1:16" x14ac:dyDescent="0.25">
      <c r="A46" s="25" t="s">
        <v>38</v>
      </c>
      <c r="B46" s="25">
        <v>10</v>
      </c>
      <c r="C46" s="26" t="s">
        <v>139</v>
      </c>
      <c r="D46" s="25" t="s">
        <v>40</v>
      </c>
      <c r="E46" s="27" t="s">
        <v>140</v>
      </c>
      <c r="F46" s="28" t="s">
        <v>101</v>
      </c>
      <c r="G46" s="29">
        <v>13.5</v>
      </c>
      <c r="H46" s="53">
        <v>0</v>
      </c>
      <c r="I46" s="30">
        <f>ROUND(G46*H46,P4)</f>
        <v>0</v>
      </c>
      <c r="J46" s="28" t="s">
        <v>43</v>
      </c>
      <c r="O46" s="39">
        <f>I46*0.21</f>
        <v>0</v>
      </c>
      <c r="P46" s="32">
        <v>3</v>
      </c>
    </row>
    <row r="47" spans="1:16" ht="30" x14ac:dyDescent="0.25">
      <c r="A47" s="25" t="s">
        <v>44</v>
      </c>
      <c r="B47" s="31"/>
      <c r="E47" s="27" t="s">
        <v>120</v>
      </c>
      <c r="J47" s="34"/>
    </row>
    <row r="48" spans="1:16" ht="30" x14ac:dyDescent="0.25">
      <c r="A48" s="25" t="s">
        <v>102</v>
      </c>
      <c r="B48" s="31"/>
      <c r="E48" s="35" t="s">
        <v>141</v>
      </c>
      <c r="J48" s="34"/>
    </row>
    <row r="49" spans="1:16" ht="120" x14ac:dyDescent="0.25">
      <c r="A49" s="25" t="s">
        <v>46</v>
      </c>
      <c r="B49" s="31"/>
      <c r="E49" s="27" t="s">
        <v>138</v>
      </c>
      <c r="J49" s="34"/>
    </row>
    <row r="50" spans="1:16" x14ac:dyDescent="0.25">
      <c r="A50" s="25" t="s">
        <v>38</v>
      </c>
      <c r="B50" s="25">
        <v>11</v>
      </c>
      <c r="C50" s="26" t="s">
        <v>142</v>
      </c>
      <c r="D50" s="25" t="s">
        <v>40</v>
      </c>
      <c r="E50" s="27" t="s">
        <v>143</v>
      </c>
      <c r="F50" s="28" t="s">
        <v>144</v>
      </c>
      <c r="G50" s="29">
        <v>7</v>
      </c>
      <c r="H50" s="53">
        <v>0</v>
      </c>
      <c r="I50" s="30">
        <f>ROUND(G50*H50,P4)</f>
        <v>0</v>
      </c>
      <c r="J50" s="28" t="s">
        <v>43</v>
      </c>
      <c r="O50" s="39">
        <f>I50*0.21</f>
        <v>0</v>
      </c>
      <c r="P50" s="32">
        <v>3</v>
      </c>
    </row>
    <row r="51" spans="1:16" ht="45" x14ac:dyDescent="0.25">
      <c r="A51" s="25" t="s">
        <v>44</v>
      </c>
      <c r="B51" s="31"/>
      <c r="E51" s="27" t="s">
        <v>145</v>
      </c>
      <c r="J51" s="34"/>
    </row>
    <row r="52" spans="1:16" x14ac:dyDescent="0.25">
      <c r="A52" s="25" t="s">
        <v>102</v>
      </c>
      <c r="B52" s="31"/>
      <c r="E52" s="35" t="s">
        <v>146</v>
      </c>
      <c r="J52" s="34"/>
    </row>
    <row r="53" spans="1:16" ht="120" x14ac:dyDescent="0.25">
      <c r="A53" s="25" t="s">
        <v>46</v>
      </c>
      <c r="B53" s="31"/>
      <c r="E53" s="27" t="s">
        <v>138</v>
      </c>
      <c r="J53" s="34"/>
    </row>
    <row r="54" spans="1:16" ht="30" x14ac:dyDescent="0.25">
      <c r="A54" s="25" t="s">
        <v>38</v>
      </c>
      <c r="B54" s="25">
        <v>12</v>
      </c>
      <c r="C54" s="26" t="s">
        <v>147</v>
      </c>
      <c r="D54" s="25" t="s">
        <v>40</v>
      </c>
      <c r="E54" s="27" t="s">
        <v>148</v>
      </c>
      <c r="F54" s="28" t="s">
        <v>144</v>
      </c>
      <c r="G54" s="29">
        <v>8</v>
      </c>
      <c r="H54" s="53">
        <v>0</v>
      </c>
      <c r="I54" s="30">
        <f>ROUND(G54*H54,P4)</f>
        <v>0</v>
      </c>
      <c r="J54" s="28" t="s">
        <v>43</v>
      </c>
      <c r="O54" s="39">
        <f>I54*0.21</f>
        <v>0</v>
      </c>
      <c r="P54" s="32">
        <v>3</v>
      </c>
    </row>
    <row r="55" spans="1:16" ht="45" x14ac:dyDescent="0.25">
      <c r="A55" s="25" t="s">
        <v>44</v>
      </c>
      <c r="B55" s="31"/>
      <c r="E55" s="27" t="s">
        <v>149</v>
      </c>
      <c r="J55" s="34"/>
    </row>
    <row r="56" spans="1:16" x14ac:dyDescent="0.25">
      <c r="A56" s="25" t="s">
        <v>102</v>
      </c>
      <c r="B56" s="31"/>
      <c r="E56" s="35" t="s">
        <v>150</v>
      </c>
      <c r="J56" s="34"/>
    </row>
    <row r="57" spans="1:16" ht="120" x14ac:dyDescent="0.25">
      <c r="A57" s="25" t="s">
        <v>46</v>
      </c>
      <c r="B57" s="31"/>
      <c r="E57" s="27" t="s">
        <v>138</v>
      </c>
      <c r="J57" s="34"/>
    </row>
    <row r="58" spans="1:16" x14ac:dyDescent="0.25">
      <c r="A58" s="25" t="s">
        <v>38</v>
      </c>
      <c r="B58" s="25">
        <v>13</v>
      </c>
      <c r="C58" s="26" t="s">
        <v>151</v>
      </c>
      <c r="D58" s="25" t="s">
        <v>40</v>
      </c>
      <c r="E58" s="27" t="s">
        <v>152</v>
      </c>
      <c r="F58" s="28" t="s">
        <v>144</v>
      </c>
      <c r="G58" s="29">
        <v>713</v>
      </c>
      <c r="H58" s="53">
        <v>0</v>
      </c>
      <c r="I58" s="30">
        <f>ROUND(G58*H58,P4)</f>
        <v>0</v>
      </c>
      <c r="J58" s="28" t="s">
        <v>43</v>
      </c>
      <c r="O58" s="39">
        <f>I58*0.21</f>
        <v>0</v>
      </c>
      <c r="P58" s="32">
        <v>3</v>
      </c>
    </row>
    <row r="59" spans="1:16" ht="60" x14ac:dyDescent="0.25">
      <c r="A59" s="25" t="s">
        <v>44</v>
      </c>
      <c r="B59" s="31"/>
      <c r="E59" s="27" t="s">
        <v>153</v>
      </c>
      <c r="J59" s="34"/>
    </row>
    <row r="60" spans="1:16" x14ac:dyDescent="0.25">
      <c r="A60" s="25" t="s">
        <v>102</v>
      </c>
      <c r="B60" s="31"/>
      <c r="E60" s="35" t="s">
        <v>154</v>
      </c>
      <c r="J60" s="34"/>
    </row>
    <row r="61" spans="1:16" ht="120" x14ac:dyDescent="0.25">
      <c r="A61" s="25" t="s">
        <v>46</v>
      </c>
      <c r="B61" s="31"/>
      <c r="E61" s="27" t="s">
        <v>138</v>
      </c>
      <c r="J61" s="34"/>
    </row>
    <row r="62" spans="1:16" x14ac:dyDescent="0.25">
      <c r="A62" s="25" t="s">
        <v>38</v>
      </c>
      <c r="B62" s="25">
        <v>14</v>
      </c>
      <c r="C62" s="26" t="s">
        <v>155</v>
      </c>
      <c r="D62" s="25" t="s">
        <v>40</v>
      </c>
      <c r="E62" s="27" t="s">
        <v>156</v>
      </c>
      <c r="F62" s="28" t="s">
        <v>101</v>
      </c>
      <c r="G62" s="29">
        <v>26.25</v>
      </c>
      <c r="H62" s="53">
        <v>0</v>
      </c>
      <c r="I62" s="30">
        <f>ROUND(G62*H62,P4)</f>
        <v>0</v>
      </c>
      <c r="J62" s="28" t="s">
        <v>43</v>
      </c>
      <c r="O62" s="39">
        <f>I62*0.21</f>
        <v>0</v>
      </c>
      <c r="P62" s="32">
        <v>3</v>
      </c>
    </row>
    <row r="63" spans="1:16" ht="45" x14ac:dyDescent="0.25">
      <c r="A63" s="25" t="s">
        <v>44</v>
      </c>
      <c r="B63" s="31"/>
      <c r="E63" s="27" t="s">
        <v>157</v>
      </c>
      <c r="J63" s="34"/>
    </row>
    <row r="64" spans="1:16" ht="75" x14ac:dyDescent="0.25">
      <c r="A64" s="25" t="s">
        <v>102</v>
      </c>
      <c r="B64" s="31"/>
      <c r="E64" s="35" t="s">
        <v>158</v>
      </c>
      <c r="J64" s="34"/>
    </row>
    <row r="65" spans="1:16" ht="120" x14ac:dyDescent="0.25">
      <c r="A65" s="25" t="s">
        <v>46</v>
      </c>
      <c r="B65" s="31"/>
      <c r="E65" s="27" t="s">
        <v>138</v>
      </c>
      <c r="J65" s="34"/>
    </row>
    <row r="66" spans="1:16" x14ac:dyDescent="0.25">
      <c r="A66" s="25" t="s">
        <v>38</v>
      </c>
      <c r="B66" s="25">
        <v>15</v>
      </c>
      <c r="C66" s="26" t="s">
        <v>159</v>
      </c>
      <c r="D66" s="25" t="s">
        <v>40</v>
      </c>
      <c r="E66" s="27" t="s">
        <v>160</v>
      </c>
      <c r="F66" s="28" t="s">
        <v>144</v>
      </c>
      <c r="G66" s="29">
        <v>1116</v>
      </c>
      <c r="H66" s="53">
        <v>0</v>
      </c>
      <c r="I66" s="30">
        <f>ROUND(G66*H66,P4)</f>
        <v>0</v>
      </c>
      <c r="J66" s="28" t="s">
        <v>43</v>
      </c>
      <c r="O66" s="39">
        <f>I66*0.21</f>
        <v>0</v>
      </c>
      <c r="P66" s="32">
        <v>3</v>
      </c>
    </row>
    <row r="67" spans="1:16" x14ac:dyDescent="0.25">
      <c r="A67" s="25" t="s">
        <v>44</v>
      </c>
      <c r="B67" s="31"/>
      <c r="E67" s="27" t="s">
        <v>161</v>
      </c>
      <c r="J67" s="34"/>
    </row>
    <row r="68" spans="1:16" ht="75" x14ac:dyDescent="0.25">
      <c r="A68" s="25" t="s">
        <v>102</v>
      </c>
      <c r="B68" s="31"/>
      <c r="E68" s="35" t="s">
        <v>162</v>
      </c>
      <c r="J68" s="34"/>
    </row>
    <row r="69" spans="1:16" ht="75" x14ac:dyDescent="0.25">
      <c r="A69" s="25" t="s">
        <v>46</v>
      </c>
      <c r="B69" s="31"/>
      <c r="E69" s="27" t="s">
        <v>163</v>
      </c>
      <c r="J69" s="34"/>
    </row>
    <row r="70" spans="1:16" x14ac:dyDescent="0.25">
      <c r="A70" s="25" t="s">
        <v>38</v>
      </c>
      <c r="B70" s="25">
        <v>16</v>
      </c>
      <c r="C70" s="26" t="s">
        <v>164</v>
      </c>
      <c r="D70" s="25" t="s">
        <v>40</v>
      </c>
      <c r="E70" s="27" t="s">
        <v>165</v>
      </c>
      <c r="F70" s="28" t="s">
        <v>101</v>
      </c>
      <c r="G70" s="29">
        <v>135</v>
      </c>
      <c r="H70" s="53">
        <v>0</v>
      </c>
      <c r="I70" s="30">
        <f>ROUND(G70*H70,P4)</f>
        <v>0</v>
      </c>
      <c r="J70" s="28" t="s">
        <v>43</v>
      </c>
      <c r="O70" s="39">
        <f>I70*0.21</f>
        <v>0</v>
      </c>
      <c r="P70" s="32">
        <v>3</v>
      </c>
    </row>
    <row r="71" spans="1:16" ht="30" x14ac:dyDescent="0.25">
      <c r="A71" s="25" t="s">
        <v>44</v>
      </c>
      <c r="B71" s="31"/>
      <c r="E71" s="27" t="s">
        <v>120</v>
      </c>
      <c r="J71" s="34"/>
    </row>
    <row r="72" spans="1:16" ht="30" x14ac:dyDescent="0.25">
      <c r="A72" s="25" t="s">
        <v>102</v>
      </c>
      <c r="B72" s="31"/>
      <c r="E72" s="35" t="s">
        <v>166</v>
      </c>
      <c r="J72" s="34"/>
    </row>
    <row r="73" spans="1:16" ht="409.5" x14ac:dyDescent="0.25">
      <c r="A73" s="25" t="s">
        <v>46</v>
      </c>
      <c r="B73" s="31"/>
      <c r="E73" s="27" t="s">
        <v>167</v>
      </c>
      <c r="J73" s="34"/>
    </row>
    <row r="74" spans="1:16" x14ac:dyDescent="0.25">
      <c r="A74" s="25" t="s">
        <v>38</v>
      </c>
      <c r="B74" s="25">
        <v>17</v>
      </c>
      <c r="C74" s="26" t="s">
        <v>168</v>
      </c>
      <c r="D74" s="25" t="s">
        <v>40</v>
      </c>
      <c r="E74" s="27" t="s">
        <v>169</v>
      </c>
      <c r="F74" s="28" t="s">
        <v>101</v>
      </c>
      <c r="G74" s="29">
        <v>19.5</v>
      </c>
      <c r="H74" s="53">
        <v>0</v>
      </c>
      <c r="I74" s="30">
        <f>ROUND(G74*H74,P4)</f>
        <v>0</v>
      </c>
      <c r="J74" s="28" t="s">
        <v>43</v>
      </c>
      <c r="O74" s="39">
        <f>I74*0.21</f>
        <v>0</v>
      </c>
      <c r="P74" s="32">
        <v>3</v>
      </c>
    </row>
    <row r="75" spans="1:16" ht="30" x14ac:dyDescent="0.25">
      <c r="A75" s="25" t="s">
        <v>44</v>
      </c>
      <c r="B75" s="31"/>
      <c r="E75" s="27" t="s">
        <v>170</v>
      </c>
      <c r="J75" s="34"/>
    </row>
    <row r="76" spans="1:16" ht="30" x14ac:dyDescent="0.25">
      <c r="A76" s="25" t="s">
        <v>102</v>
      </c>
      <c r="B76" s="31"/>
      <c r="E76" s="35" t="s">
        <v>171</v>
      </c>
      <c r="J76" s="34"/>
    </row>
    <row r="77" spans="1:16" ht="409.5" x14ac:dyDescent="0.25">
      <c r="A77" s="25" t="s">
        <v>46</v>
      </c>
      <c r="B77" s="31"/>
      <c r="E77" s="27" t="s">
        <v>172</v>
      </c>
      <c r="J77" s="34"/>
    </row>
    <row r="78" spans="1:16" x14ac:dyDescent="0.25">
      <c r="A78" s="25" t="s">
        <v>38</v>
      </c>
      <c r="B78" s="25">
        <v>18</v>
      </c>
      <c r="C78" s="26" t="s">
        <v>173</v>
      </c>
      <c r="D78" s="25" t="s">
        <v>40</v>
      </c>
      <c r="E78" s="27" t="s">
        <v>174</v>
      </c>
      <c r="F78" s="28" t="s">
        <v>144</v>
      </c>
      <c r="G78" s="29">
        <v>25</v>
      </c>
      <c r="H78" s="53">
        <v>0</v>
      </c>
      <c r="I78" s="30">
        <f>ROUND(G78*H78,P4)</f>
        <v>0</v>
      </c>
      <c r="J78" s="28" t="s">
        <v>43</v>
      </c>
      <c r="O78" s="39">
        <f>I78*0.21</f>
        <v>0</v>
      </c>
      <c r="P78" s="32">
        <v>3</v>
      </c>
    </row>
    <row r="79" spans="1:16" x14ac:dyDescent="0.25">
      <c r="A79" s="25" t="s">
        <v>44</v>
      </c>
      <c r="B79" s="31"/>
      <c r="E79" s="33" t="s">
        <v>40</v>
      </c>
      <c r="J79" s="34"/>
    </row>
    <row r="80" spans="1:16" x14ac:dyDescent="0.25">
      <c r="A80" s="25" t="s">
        <v>102</v>
      </c>
      <c r="B80" s="31"/>
      <c r="E80" s="35" t="s">
        <v>175</v>
      </c>
      <c r="J80" s="34"/>
    </row>
    <row r="81" spans="1:16" ht="120" x14ac:dyDescent="0.25">
      <c r="A81" s="25" t="s">
        <v>46</v>
      </c>
      <c r="B81" s="31"/>
      <c r="E81" s="27" t="s">
        <v>176</v>
      </c>
      <c r="J81" s="34"/>
    </row>
    <row r="82" spans="1:16" x14ac:dyDescent="0.25">
      <c r="A82" s="25" t="s">
        <v>38</v>
      </c>
      <c r="B82" s="25">
        <v>19</v>
      </c>
      <c r="C82" s="26" t="s">
        <v>177</v>
      </c>
      <c r="D82" s="25" t="s">
        <v>40</v>
      </c>
      <c r="E82" s="27" t="s">
        <v>178</v>
      </c>
      <c r="F82" s="28" t="s">
        <v>101</v>
      </c>
      <c r="G82" s="29">
        <v>30</v>
      </c>
      <c r="H82" s="53">
        <v>0</v>
      </c>
      <c r="I82" s="30">
        <f>ROUND(G82*H82,P4)</f>
        <v>0</v>
      </c>
      <c r="J82" s="28" t="s">
        <v>43</v>
      </c>
      <c r="O82" s="39">
        <f>I82*0.21</f>
        <v>0</v>
      </c>
      <c r="P82" s="32">
        <v>3</v>
      </c>
    </row>
    <row r="83" spans="1:16" ht="30" x14ac:dyDescent="0.25">
      <c r="A83" s="25" t="s">
        <v>44</v>
      </c>
      <c r="B83" s="31"/>
      <c r="E83" s="27" t="s">
        <v>120</v>
      </c>
      <c r="J83" s="34"/>
    </row>
    <row r="84" spans="1:16" x14ac:dyDescent="0.25">
      <c r="A84" s="25" t="s">
        <v>102</v>
      </c>
      <c r="B84" s="31"/>
      <c r="E84" s="35" t="s">
        <v>179</v>
      </c>
      <c r="J84" s="34"/>
    </row>
    <row r="85" spans="1:16" ht="409.5" x14ac:dyDescent="0.25">
      <c r="A85" s="25" t="s">
        <v>46</v>
      </c>
      <c r="B85" s="31"/>
      <c r="E85" s="27" t="s">
        <v>180</v>
      </c>
      <c r="J85" s="34"/>
    </row>
    <row r="86" spans="1:16" x14ac:dyDescent="0.25">
      <c r="A86" s="25" t="s">
        <v>38</v>
      </c>
      <c r="B86" s="25">
        <v>20</v>
      </c>
      <c r="C86" s="26" t="s">
        <v>181</v>
      </c>
      <c r="D86" s="25" t="s">
        <v>40</v>
      </c>
      <c r="E86" s="27" t="s">
        <v>182</v>
      </c>
      <c r="F86" s="28" t="s">
        <v>101</v>
      </c>
      <c r="G86" s="29">
        <v>35.32</v>
      </c>
      <c r="H86" s="53">
        <v>0</v>
      </c>
      <c r="I86" s="30">
        <f>ROUND(G86*H86,P4)</f>
        <v>0</v>
      </c>
      <c r="J86" s="28" t="s">
        <v>43</v>
      </c>
      <c r="O86" s="39">
        <f>I86*0.21</f>
        <v>0</v>
      </c>
      <c r="P86" s="32">
        <v>3</v>
      </c>
    </row>
    <row r="87" spans="1:16" ht="30" x14ac:dyDescent="0.25">
      <c r="A87" s="25" t="s">
        <v>44</v>
      </c>
      <c r="B87" s="31"/>
      <c r="E87" s="27" t="s">
        <v>120</v>
      </c>
      <c r="J87" s="34"/>
    </row>
    <row r="88" spans="1:16" ht="90" x14ac:dyDescent="0.25">
      <c r="A88" s="25" t="s">
        <v>102</v>
      </c>
      <c r="B88" s="31"/>
      <c r="E88" s="35" t="s">
        <v>183</v>
      </c>
      <c r="J88" s="34"/>
    </row>
    <row r="89" spans="1:16" ht="409.5" x14ac:dyDescent="0.25">
      <c r="A89" s="25" t="s">
        <v>46</v>
      </c>
      <c r="B89" s="31"/>
      <c r="E89" s="27" t="s">
        <v>180</v>
      </c>
      <c r="J89" s="34"/>
    </row>
    <row r="90" spans="1:16" x14ac:dyDescent="0.25">
      <c r="A90" s="25" t="s">
        <v>38</v>
      </c>
      <c r="B90" s="25">
        <v>21</v>
      </c>
      <c r="C90" s="26" t="s">
        <v>184</v>
      </c>
      <c r="D90" s="25" t="s">
        <v>40</v>
      </c>
      <c r="E90" s="27" t="s">
        <v>185</v>
      </c>
      <c r="F90" s="28" t="s">
        <v>101</v>
      </c>
      <c r="G90" s="29">
        <v>16.510000000000002</v>
      </c>
      <c r="H90" s="53">
        <v>0</v>
      </c>
      <c r="I90" s="30">
        <f>ROUND(G90*H90,P4)</f>
        <v>0</v>
      </c>
      <c r="J90" s="28" t="s">
        <v>43</v>
      </c>
      <c r="O90" s="39">
        <f>I90*0.21</f>
        <v>0</v>
      </c>
      <c r="P90" s="32">
        <v>3</v>
      </c>
    </row>
    <row r="91" spans="1:16" ht="45" x14ac:dyDescent="0.25">
      <c r="A91" s="25" t="s">
        <v>44</v>
      </c>
      <c r="B91" s="31"/>
      <c r="E91" s="27" t="s">
        <v>186</v>
      </c>
      <c r="J91" s="34"/>
    </row>
    <row r="92" spans="1:16" ht="90" x14ac:dyDescent="0.25">
      <c r="A92" s="25" t="s">
        <v>102</v>
      </c>
      <c r="B92" s="31"/>
      <c r="E92" s="35" t="s">
        <v>187</v>
      </c>
      <c r="J92" s="34"/>
    </row>
    <row r="93" spans="1:16" ht="409.5" x14ac:dyDescent="0.25">
      <c r="A93" s="25" t="s">
        <v>46</v>
      </c>
      <c r="B93" s="31"/>
      <c r="E93" s="27" t="s">
        <v>188</v>
      </c>
      <c r="J93" s="34"/>
    </row>
    <row r="94" spans="1:16" x14ac:dyDescent="0.25">
      <c r="A94" s="25" t="s">
        <v>38</v>
      </c>
      <c r="B94" s="25">
        <v>22</v>
      </c>
      <c r="C94" s="26" t="s">
        <v>189</v>
      </c>
      <c r="D94" s="25" t="s">
        <v>40</v>
      </c>
      <c r="E94" s="27" t="s">
        <v>190</v>
      </c>
      <c r="F94" s="28" t="s">
        <v>101</v>
      </c>
      <c r="G94" s="29">
        <v>17.75</v>
      </c>
      <c r="H94" s="53">
        <v>0</v>
      </c>
      <c r="I94" s="30">
        <f>ROUND(G94*H94,P4)</f>
        <v>0</v>
      </c>
      <c r="J94" s="28" t="s">
        <v>43</v>
      </c>
      <c r="O94" s="39">
        <f>I94*0.21</f>
        <v>0</v>
      </c>
      <c r="P94" s="32">
        <v>3</v>
      </c>
    </row>
    <row r="95" spans="1:16" ht="45" x14ac:dyDescent="0.25">
      <c r="A95" s="25" t="s">
        <v>44</v>
      </c>
      <c r="B95" s="31"/>
      <c r="E95" s="27" t="s">
        <v>191</v>
      </c>
      <c r="J95" s="34"/>
    </row>
    <row r="96" spans="1:16" ht="45" x14ac:dyDescent="0.25">
      <c r="A96" s="25" t="s">
        <v>102</v>
      </c>
      <c r="B96" s="31"/>
      <c r="E96" s="35" t="s">
        <v>192</v>
      </c>
      <c r="J96" s="34"/>
    </row>
    <row r="97" spans="1:16" ht="360" x14ac:dyDescent="0.25">
      <c r="A97" s="25" t="s">
        <v>46</v>
      </c>
      <c r="B97" s="31"/>
      <c r="E97" s="27" t="s">
        <v>193</v>
      </c>
      <c r="J97" s="34"/>
    </row>
    <row r="98" spans="1:16" x14ac:dyDescent="0.25">
      <c r="A98" s="25" t="s">
        <v>38</v>
      </c>
      <c r="B98" s="25">
        <v>23</v>
      </c>
      <c r="C98" s="26" t="s">
        <v>194</v>
      </c>
      <c r="D98" s="25" t="s">
        <v>40</v>
      </c>
      <c r="E98" s="27" t="s">
        <v>195</v>
      </c>
      <c r="F98" s="28" t="s">
        <v>101</v>
      </c>
      <c r="G98" s="29">
        <v>40.677999999999997</v>
      </c>
      <c r="H98" s="53">
        <v>0</v>
      </c>
      <c r="I98" s="30">
        <f>ROUND(G98*H98,P4)</f>
        <v>0</v>
      </c>
      <c r="J98" s="28" t="s">
        <v>43</v>
      </c>
      <c r="O98" s="39">
        <f>I98*0.21</f>
        <v>0</v>
      </c>
      <c r="P98" s="32">
        <v>3</v>
      </c>
    </row>
    <row r="99" spans="1:16" ht="120" x14ac:dyDescent="0.25">
      <c r="A99" s="25" t="s">
        <v>44</v>
      </c>
      <c r="B99" s="31"/>
      <c r="E99" s="27" t="s">
        <v>196</v>
      </c>
      <c r="J99" s="34"/>
    </row>
    <row r="100" spans="1:16" ht="105" x14ac:dyDescent="0.25">
      <c r="A100" s="25" t="s">
        <v>102</v>
      </c>
      <c r="B100" s="31"/>
      <c r="E100" s="35" t="s">
        <v>197</v>
      </c>
      <c r="J100" s="34"/>
    </row>
    <row r="101" spans="1:16" ht="409.5" x14ac:dyDescent="0.25">
      <c r="A101" s="25" t="s">
        <v>46</v>
      </c>
      <c r="B101" s="31"/>
      <c r="E101" s="27" t="s">
        <v>198</v>
      </c>
      <c r="J101" s="34"/>
    </row>
    <row r="102" spans="1:16" x14ac:dyDescent="0.25">
      <c r="A102" s="25" t="s">
        <v>38</v>
      </c>
      <c r="B102" s="25">
        <v>24</v>
      </c>
      <c r="C102" s="26" t="s">
        <v>199</v>
      </c>
      <c r="D102" s="25" t="s">
        <v>40</v>
      </c>
      <c r="E102" s="27" t="s">
        <v>200</v>
      </c>
      <c r="F102" s="28" t="s">
        <v>119</v>
      </c>
      <c r="G102" s="29">
        <v>3000</v>
      </c>
      <c r="H102" s="53">
        <v>0</v>
      </c>
      <c r="I102" s="30">
        <f>ROUND(G102*H102,P4)</f>
        <v>0</v>
      </c>
      <c r="J102" s="28" t="s">
        <v>43</v>
      </c>
      <c r="O102" s="39">
        <f>I102*0.21</f>
        <v>0</v>
      </c>
      <c r="P102" s="32">
        <v>3</v>
      </c>
    </row>
    <row r="103" spans="1:16" x14ac:dyDescent="0.25">
      <c r="A103" s="25" t="s">
        <v>44</v>
      </c>
      <c r="B103" s="31"/>
      <c r="E103" s="27" t="s">
        <v>201</v>
      </c>
      <c r="J103" s="34"/>
    </row>
    <row r="104" spans="1:16" ht="90" x14ac:dyDescent="0.25">
      <c r="A104" s="25" t="s">
        <v>102</v>
      </c>
      <c r="B104" s="31"/>
      <c r="E104" s="35" t="s">
        <v>202</v>
      </c>
      <c r="J104" s="34"/>
    </row>
    <row r="105" spans="1:16" ht="75" x14ac:dyDescent="0.25">
      <c r="A105" s="25" t="s">
        <v>46</v>
      </c>
      <c r="B105" s="31"/>
      <c r="E105" s="27" t="s">
        <v>203</v>
      </c>
      <c r="J105" s="34"/>
    </row>
    <row r="106" spans="1:16" x14ac:dyDescent="0.25">
      <c r="A106" s="25" t="s">
        <v>38</v>
      </c>
      <c r="B106" s="25">
        <v>25</v>
      </c>
      <c r="C106" s="26" t="s">
        <v>204</v>
      </c>
      <c r="D106" s="25" t="s">
        <v>40</v>
      </c>
      <c r="E106" s="27" t="s">
        <v>205</v>
      </c>
      <c r="F106" s="28" t="s">
        <v>119</v>
      </c>
      <c r="G106" s="29">
        <v>130</v>
      </c>
      <c r="H106" s="53">
        <v>0</v>
      </c>
      <c r="I106" s="30">
        <f>ROUND(G106*H106,P4)</f>
        <v>0</v>
      </c>
      <c r="J106" s="28" t="s">
        <v>43</v>
      </c>
      <c r="O106" s="39">
        <f>I106*0.21</f>
        <v>0</v>
      </c>
      <c r="P106" s="32">
        <v>3</v>
      </c>
    </row>
    <row r="107" spans="1:16" x14ac:dyDescent="0.25">
      <c r="A107" s="25" t="s">
        <v>44</v>
      </c>
      <c r="B107" s="31"/>
      <c r="E107" s="33" t="s">
        <v>40</v>
      </c>
      <c r="J107" s="34"/>
    </row>
    <row r="108" spans="1:16" x14ac:dyDescent="0.25">
      <c r="A108" s="25" t="s">
        <v>102</v>
      </c>
      <c r="B108" s="31"/>
      <c r="E108" s="35" t="s">
        <v>206</v>
      </c>
      <c r="J108" s="34"/>
    </row>
    <row r="109" spans="1:16" ht="60" x14ac:dyDescent="0.25">
      <c r="A109" s="25" t="s">
        <v>46</v>
      </c>
      <c r="B109" s="31"/>
      <c r="E109" s="27" t="s">
        <v>207</v>
      </c>
      <c r="J109" s="34"/>
    </row>
    <row r="110" spans="1:16" x14ac:dyDescent="0.25">
      <c r="A110" s="25" t="s">
        <v>38</v>
      </c>
      <c r="B110" s="25">
        <v>26</v>
      </c>
      <c r="C110" s="26" t="s">
        <v>208</v>
      </c>
      <c r="D110" s="25" t="s">
        <v>40</v>
      </c>
      <c r="E110" s="27" t="s">
        <v>209</v>
      </c>
      <c r="F110" s="28" t="s">
        <v>119</v>
      </c>
      <c r="G110" s="29">
        <v>130</v>
      </c>
      <c r="H110" s="53">
        <v>0</v>
      </c>
      <c r="I110" s="30">
        <f>ROUND(G110*H110,P4)</f>
        <v>0</v>
      </c>
      <c r="J110" s="28" t="s">
        <v>43</v>
      </c>
      <c r="O110" s="39">
        <f>I110*0.21</f>
        <v>0</v>
      </c>
      <c r="P110" s="32">
        <v>3</v>
      </c>
    </row>
    <row r="111" spans="1:16" x14ac:dyDescent="0.25">
      <c r="A111" s="25" t="s">
        <v>44</v>
      </c>
      <c r="B111" s="31"/>
      <c r="E111" s="33" t="s">
        <v>40</v>
      </c>
      <c r="J111" s="34"/>
    </row>
    <row r="112" spans="1:16" x14ac:dyDescent="0.25">
      <c r="A112" s="25" t="s">
        <v>102</v>
      </c>
      <c r="B112" s="31"/>
      <c r="E112" s="35" t="s">
        <v>210</v>
      </c>
      <c r="J112" s="34"/>
    </row>
    <row r="113" spans="1:16" ht="90" x14ac:dyDescent="0.25">
      <c r="A113" s="25" t="s">
        <v>46</v>
      </c>
      <c r="B113" s="31"/>
      <c r="E113" s="27" t="s">
        <v>211</v>
      </c>
      <c r="J113" s="34"/>
    </row>
    <row r="114" spans="1:16" x14ac:dyDescent="0.25">
      <c r="A114" s="25" t="s">
        <v>38</v>
      </c>
      <c r="B114" s="25">
        <v>27</v>
      </c>
      <c r="C114" s="26" t="s">
        <v>212</v>
      </c>
      <c r="D114" s="25" t="s">
        <v>40</v>
      </c>
      <c r="E114" s="27" t="s">
        <v>213</v>
      </c>
      <c r="F114" s="28" t="s">
        <v>119</v>
      </c>
      <c r="G114" s="29">
        <v>130</v>
      </c>
      <c r="H114" s="53">
        <v>0</v>
      </c>
      <c r="I114" s="30">
        <f>ROUND(G114*H114,P4)</f>
        <v>0</v>
      </c>
      <c r="J114" s="28" t="s">
        <v>43</v>
      </c>
      <c r="O114" s="39">
        <f>I114*0.21</f>
        <v>0</v>
      </c>
      <c r="P114" s="32">
        <v>3</v>
      </c>
    </row>
    <row r="115" spans="1:16" x14ac:dyDescent="0.25">
      <c r="A115" s="25" t="s">
        <v>44</v>
      </c>
      <c r="B115" s="31"/>
      <c r="E115" s="33" t="s">
        <v>40</v>
      </c>
      <c r="J115" s="34"/>
    </row>
    <row r="116" spans="1:16" x14ac:dyDescent="0.25">
      <c r="A116" s="25" t="s">
        <v>102</v>
      </c>
      <c r="B116" s="31"/>
      <c r="E116" s="35" t="s">
        <v>214</v>
      </c>
      <c r="J116" s="34"/>
    </row>
    <row r="117" spans="1:16" ht="75" x14ac:dyDescent="0.25">
      <c r="A117" s="25" t="s">
        <v>46</v>
      </c>
      <c r="B117" s="31"/>
      <c r="E117" s="27" t="s">
        <v>215</v>
      </c>
      <c r="J117" s="34"/>
    </row>
    <row r="118" spans="1:16" x14ac:dyDescent="0.25">
      <c r="A118" s="25" t="s">
        <v>38</v>
      </c>
      <c r="B118" s="25">
        <v>28</v>
      </c>
      <c r="C118" s="26" t="s">
        <v>216</v>
      </c>
      <c r="D118" s="25" t="s">
        <v>40</v>
      </c>
      <c r="E118" s="27" t="s">
        <v>217</v>
      </c>
      <c r="F118" s="28" t="s">
        <v>119</v>
      </c>
      <c r="G118" s="29">
        <v>130</v>
      </c>
      <c r="H118" s="53">
        <v>0</v>
      </c>
      <c r="I118" s="30">
        <f>ROUND(G118*H118,P4)</f>
        <v>0</v>
      </c>
      <c r="J118" s="28" t="s">
        <v>43</v>
      </c>
      <c r="O118" s="39">
        <f>I118*0.21</f>
        <v>0</v>
      </c>
      <c r="P118" s="32">
        <v>3</v>
      </c>
    </row>
    <row r="119" spans="1:16" x14ac:dyDescent="0.25">
      <c r="A119" s="25" t="s">
        <v>44</v>
      </c>
      <c r="B119" s="31"/>
      <c r="E119" s="33" t="s">
        <v>40</v>
      </c>
      <c r="J119" s="34"/>
    </row>
    <row r="120" spans="1:16" x14ac:dyDescent="0.25">
      <c r="A120" s="25" t="s">
        <v>102</v>
      </c>
      <c r="B120" s="31"/>
      <c r="E120" s="35" t="s">
        <v>218</v>
      </c>
      <c r="J120" s="34"/>
    </row>
    <row r="121" spans="1:16" ht="90" x14ac:dyDescent="0.25">
      <c r="A121" s="25" t="s">
        <v>46</v>
      </c>
      <c r="B121" s="31"/>
      <c r="E121" s="27" t="s">
        <v>219</v>
      </c>
      <c r="J121" s="34"/>
    </row>
    <row r="122" spans="1:16" x14ac:dyDescent="0.25">
      <c r="A122" s="19" t="s">
        <v>35</v>
      </c>
      <c r="B122" s="20"/>
      <c r="C122" s="21" t="s">
        <v>63</v>
      </c>
      <c r="D122" s="22"/>
      <c r="E122" s="19" t="s">
        <v>220</v>
      </c>
      <c r="F122" s="22"/>
      <c r="G122" s="22"/>
      <c r="H122" s="22"/>
      <c r="I122" s="23">
        <f>SUMIFS(I123:I130,A123:A130,"P")</f>
        <v>0</v>
      </c>
      <c r="J122" s="24"/>
    </row>
    <row r="123" spans="1:16" x14ac:dyDescent="0.25">
      <c r="A123" s="25" t="s">
        <v>38</v>
      </c>
      <c r="B123" s="25">
        <v>29</v>
      </c>
      <c r="C123" s="26" t="s">
        <v>221</v>
      </c>
      <c r="D123" s="25" t="s">
        <v>40</v>
      </c>
      <c r="E123" s="27" t="s">
        <v>222</v>
      </c>
      <c r="F123" s="28" t="s">
        <v>119</v>
      </c>
      <c r="G123" s="29">
        <v>25.5</v>
      </c>
      <c r="H123" s="53">
        <v>0</v>
      </c>
      <c r="I123" s="30">
        <f>ROUND(G123*H123,P4)</f>
        <v>0</v>
      </c>
      <c r="J123" s="28" t="s">
        <v>43</v>
      </c>
      <c r="O123" s="39">
        <f>I123*0.21</f>
        <v>0</v>
      </c>
      <c r="P123" s="32">
        <v>3</v>
      </c>
    </row>
    <row r="124" spans="1:16" ht="30" x14ac:dyDescent="0.25">
      <c r="A124" s="25" t="s">
        <v>44</v>
      </c>
      <c r="B124" s="31"/>
      <c r="E124" s="27" t="s">
        <v>223</v>
      </c>
      <c r="J124" s="34"/>
    </row>
    <row r="125" spans="1:16" ht="45" x14ac:dyDescent="0.25">
      <c r="A125" s="25" t="s">
        <v>102</v>
      </c>
      <c r="B125" s="31"/>
      <c r="E125" s="35" t="s">
        <v>224</v>
      </c>
      <c r="J125" s="34"/>
    </row>
    <row r="126" spans="1:16" ht="105" x14ac:dyDescent="0.25">
      <c r="A126" s="25" t="s">
        <v>46</v>
      </c>
      <c r="B126" s="31"/>
      <c r="E126" s="27" t="s">
        <v>225</v>
      </c>
      <c r="J126" s="34"/>
    </row>
    <row r="127" spans="1:16" x14ac:dyDescent="0.25">
      <c r="A127" s="25" t="s">
        <v>38</v>
      </c>
      <c r="B127" s="25">
        <v>30</v>
      </c>
      <c r="C127" s="26" t="s">
        <v>226</v>
      </c>
      <c r="D127" s="25" t="s">
        <v>40</v>
      </c>
      <c r="E127" s="27" t="s">
        <v>227</v>
      </c>
      <c r="F127" s="28" t="s">
        <v>119</v>
      </c>
      <c r="G127" s="29">
        <v>2850</v>
      </c>
      <c r="H127" s="53">
        <v>0</v>
      </c>
      <c r="I127" s="30">
        <f>ROUND(G127*H127,P4)</f>
        <v>0</v>
      </c>
      <c r="J127" s="28" t="s">
        <v>43</v>
      </c>
      <c r="O127" s="39">
        <f>I127*0.21</f>
        <v>0</v>
      </c>
      <c r="P127" s="32">
        <v>3</v>
      </c>
    </row>
    <row r="128" spans="1:16" ht="90" x14ac:dyDescent="0.25">
      <c r="A128" s="25" t="s">
        <v>44</v>
      </c>
      <c r="B128" s="31"/>
      <c r="E128" s="27" t="s">
        <v>228</v>
      </c>
      <c r="J128" s="34"/>
    </row>
    <row r="129" spans="1:16" ht="30" x14ac:dyDescent="0.25">
      <c r="A129" s="25" t="s">
        <v>102</v>
      </c>
      <c r="B129" s="31"/>
      <c r="E129" s="35" t="s">
        <v>229</v>
      </c>
      <c r="J129" s="34"/>
    </row>
    <row r="130" spans="1:16" ht="105" x14ac:dyDescent="0.25">
      <c r="A130" s="25" t="s">
        <v>46</v>
      </c>
      <c r="B130" s="31"/>
      <c r="E130" s="27" t="s">
        <v>230</v>
      </c>
      <c r="J130" s="34"/>
    </row>
    <row r="131" spans="1:16" x14ac:dyDescent="0.25">
      <c r="A131" s="19" t="s">
        <v>35</v>
      </c>
      <c r="B131" s="20"/>
      <c r="C131" s="21" t="s">
        <v>231</v>
      </c>
      <c r="D131" s="22"/>
      <c r="E131" s="19" t="s">
        <v>232</v>
      </c>
      <c r="F131" s="22"/>
      <c r="G131" s="22"/>
      <c r="H131" s="22"/>
      <c r="I131" s="23">
        <f>SUMIFS(I132:I135,A132:A135,"P")</f>
        <v>0</v>
      </c>
      <c r="J131" s="24"/>
    </row>
    <row r="132" spans="1:16" x14ac:dyDescent="0.25">
      <c r="A132" s="25" t="s">
        <v>38</v>
      </c>
      <c r="B132" s="25">
        <v>31</v>
      </c>
      <c r="C132" s="26" t="s">
        <v>233</v>
      </c>
      <c r="D132" s="25" t="s">
        <v>40</v>
      </c>
      <c r="E132" s="27" t="s">
        <v>234</v>
      </c>
      <c r="F132" s="28" t="s">
        <v>101</v>
      </c>
      <c r="G132" s="29">
        <v>2.6749999999999998</v>
      </c>
      <c r="H132" s="53">
        <v>0</v>
      </c>
      <c r="I132" s="30">
        <f>ROUND(G132*H132,P4)</f>
        <v>0</v>
      </c>
      <c r="J132" s="28" t="s">
        <v>43</v>
      </c>
      <c r="O132" s="39">
        <f>I132*0.21</f>
        <v>0</v>
      </c>
      <c r="P132" s="32">
        <v>3</v>
      </c>
    </row>
    <row r="133" spans="1:16" x14ac:dyDescent="0.25">
      <c r="A133" s="25" t="s">
        <v>44</v>
      </c>
      <c r="B133" s="31"/>
      <c r="E133" s="27" t="s">
        <v>235</v>
      </c>
      <c r="J133" s="34"/>
    </row>
    <row r="134" spans="1:16" ht="30" x14ac:dyDescent="0.25">
      <c r="A134" s="25" t="s">
        <v>102</v>
      </c>
      <c r="B134" s="31"/>
      <c r="E134" s="35" t="s">
        <v>236</v>
      </c>
      <c r="J134" s="34"/>
    </row>
    <row r="135" spans="1:16" ht="105" x14ac:dyDescent="0.25">
      <c r="A135" s="25" t="s">
        <v>46</v>
      </c>
      <c r="B135" s="31"/>
      <c r="E135" s="27" t="s">
        <v>237</v>
      </c>
      <c r="J135" s="34"/>
    </row>
    <row r="136" spans="1:16" x14ac:dyDescent="0.25">
      <c r="A136" s="19" t="s">
        <v>35</v>
      </c>
      <c r="B136" s="20"/>
      <c r="C136" s="21" t="s">
        <v>238</v>
      </c>
      <c r="D136" s="22"/>
      <c r="E136" s="19" t="s">
        <v>239</v>
      </c>
      <c r="F136" s="22"/>
      <c r="G136" s="22"/>
      <c r="H136" s="22"/>
      <c r="I136" s="23">
        <f>SUMIFS(I137:I208,A137:A208,"P")</f>
        <v>0</v>
      </c>
      <c r="J136" s="24"/>
    </row>
    <row r="137" spans="1:16" x14ac:dyDescent="0.25">
      <c r="A137" s="25" t="s">
        <v>38</v>
      </c>
      <c r="B137" s="25">
        <v>32</v>
      </c>
      <c r="C137" s="26" t="s">
        <v>240</v>
      </c>
      <c r="D137" s="25" t="s">
        <v>40</v>
      </c>
      <c r="E137" s="27" t="s">
        <v>241</v>
      </c>
      <c r="F137" s="28" t="s">
        <v>119</v>
      </c>
      <c r="G137" s="29">
        <v>42</v>
      </c>
      <c r="H137" s="53">
        <v>0</v>
      </c>
      <c r="I137" s="30">
        <f>ROUND(G137*H137,P4)</f>
        <v>0</v>
      </c>
      <c r="J137" s="28" t="s">
        <v>43</v>
      </c>
      <c r="O137" s="39">
        <f>I137*0.21</f>
        <v>0</v>
      </c>
      <c r="P137" s="32">
        <v>3</v>
      </c>
    </row>
    <row r="138" spans="1:16" ht="90" x14ac:dyDescent="0.25">
      <c r="A138" s="25" t="s">
        <v>44</v>
      </c>
      <c r="B138" s="31"/>
      <c r="E138" s="27" t="s">
        <v>242</v>
      </c>
      <c r="J138" s="34"/>
    </row>
    <row r="139" spans="1:16" ht="45" x14ac:dyDescent="0.25">
      <c r="A139" s="25" t="s">
        <v>102</v>
      </c>
      <c r="B139" s="31"/>
      <c r="E139" s="35" t="s">
        <v>243</v>
      </c>
      <c r="J139" s="34"/>
    </row>
    <row r="140" spans="1:16" ht="165" x14ac:dyDescent="0.25">
      <c r="A140" s="25" t="s">
        <v>46</v>
      </c>
      <c r="B140" s="31"/>
      <c r="E140" s="27" t="s">
        <v>244</v>
      </c>
      <c r="J140" s="34"/>
    </row>
    <row r="141" spans="1:16" x14ac:dyDescent="0.25">
      <c r="A141" s="25" t="s">
        <v>38</v>
      </c>
      <c r="B141" s="25">
        <v>33</v>
      </c>
      <c r="C141" s="26" t="s">
        <v>245</v>
      </c>
      <c r="D141" s="25" t="s">
        <v>40</v>
      </c>
      <c r="E141" s="27" t="s">
        <v>246</v>
      </c>
      <c r="F141" s="28" t="s">
        <v>119</v>
      </c>
      <c r="G141" s="29">
        <v>2856</v>
      </c>
      <c r="H141" s="53">
        <v>0</v>
      </c>
      <c r="I141" s="30">
        <f>ROUND(G141*H141,P4)</f>
        <v>0</v>
      </c>
      <c r="J141" s="28" t="s">
        <v>43</v>
      </c>
      <c r="O141" s="39">
        <f>I141*0.21</f>
        <v>0</v>
      </c>
      <c r="P141" s="32">
        <v>3</v>
      </c>
    </row>
    <row r="142" spans="1:16" ht="90" x14ac:dyDescent="0.25">
      <c r="A142" s="25" t="s">
        <v>44</v>
      </c>
      <c r="B142" s="31"/>
      <c r="E142" s="27" t="s">
        <v>242</v>
      </c>
      <c r="J142" s="34"/>
    </row>
    <row r="143" spans="1:16" ht="30" x14ac:dyDescent="0.25">
      <c r="A143" s="25" t="s">
        <v>102</v>
      </c>
      <c r="B143" s="31"/>
      <c r="E143" s="35" t="s">
        <v>247</v>
      </c>
      <c r="J143" s="34"/>
    </row>
    <row r="144" spans="1:16" ht="165" x14ac:dyDescent="0.25">
      <c r="A144" s="25" t="s">
        <v>46</v>
      </c>
      <c r="B144" s="31"/>
      <c r="E144" s="27" t="s">
        <v>244</v>
      </c>
      <c r="J144" s="34"/>
    </row>
    <row r="145" spans="1:16" x14ac:dyDescent="0.25">
      <c r="A145" s="25" t="s">
        <v>38</v>
      </c>
      <c r="B145" s="25">
        <v>34</v>
      </c>
      <c r="C145" s="26" t="s">
        <v>248</v>
      </c>
      <c r="D145" s="25" t="s">
        <v>40</v>
      </c>
      <c r="E145" s="27" t="s">
        <v>249</v>
      </c>
      <c r="F145" s="28" t="s">
        <v>119</v>
      </c>
      <c r="G145" s="29">
        <v>2890</v>
      </c>
      <c r="H145" s="53">
        <v>0</v>
      </c>
      <c r="I145" s="30">
        <f>ROUND(G145*H145,P4)</f>
        <v>0</v>
      </c>
      <c r="J145" s="28" t="s">
        <v>43</v>
      </c>
      <c r="O145" s="39">
        <f>I145*0.21</f>
        <v>0</v>
      </c>
      <c r="P145" s="32">
        <v>3</v>
      </c>
    </row>
    <row r="146" spans="1:16" x14ac:dyDescent="0.25">
      <c r="A146" s="25" t="s">
        <v>44</v>
      </c>
      <c r="B146" s="31"/>
      <c r="E146" s="33" t="s">
        <v>40</v>
      </c>
      <c r="J146" s="34"/>
    </row>
    <row r="147" spans="1:16" ht="30" x14ac:dyDescent="0.25">
      <c r="A147" s="25" t="s">
        <v>102</v>
      </c>
      <c r="B147" s="31"/>
      <c r="E147" s="35" t="s">
        <v>250</v>
      </c>
      <c r="J147" s="34"/>
    </row>
    <row r="148" spans="1:16" ht="120" x14ac:dyDescent="0.25">
      <c r="A148" s="25" t="s">
        <v>46</v>
      </c>
      <c r="B148" s="31"/>
      <c r="E148" s="27" t="s">
        <v>251</v>
      </c>
      <c r="J148" s="34"/>
    </row>
    <row r="149" spans="1:16" x14ac:dyDescent="0.25">
      <c r="A149" s="25" t="s">
        <v>38</v>
      </c>
      <c r="B149" s="25">
        <v>35</v>
      </c>
      <c r="C149" s="26" t="s">
        <v>252</v>
      </c>
      <c r="D149" s="25" t="s">
        <v>40</v>
      </c>
      <c r="E149" s="27" t="s">
        <v>253</v>
      </c>
      <c r="F149" s="28" t="s">
        <v>119</v>
      </c>
      <c r="G149" s="29">
        <v>2955</v>
      </c>
      <c r="H149" s="53">
        <v>0</v>
      </c>
      <c r="I149" s="30">
        <f>ROUND(G149*H149,P4)</f>
        <v>0</v>
      </c>
      <c r="J149" s="28" t="s">
        <v>43</v>
      </c>
      <c r="O149" s="39">
        <f>I149*0.21</f>
        <v>0</v>
      </c>
      <c r="P149" s="32">
        <v>3</v>
      </c>
    </row>
    <row r="150" spans="1:16" x14ac:dyDescent="0.25">
      <c r="A150" s="25" t="s">
        <v>44</v>
      </c>
      <c r="B150" s="31"/>
      <c r="E150" s="33"/>
      <c r="J150" s="34"/>
    </row>
    <row r="151" spans="1:16" ht="30" x14ac:dyDescent="0.25">
      <c r="A151" s="25" t="s">
        <v>102</v>
      </c>
      <c r="B151" s="31"/>
      <c r="E151" s="35" t="s">
        <v>254</v>
      </c>
      <c r="J151" s="34"/>
    </row>
    <row r="152" spans="1:16" ht="195" x14ac:dyDescent="0.25">
      <c r="A152" s="25" t="s">
        <v>46</v>
      </c>
      <c r="B152" s="31"/>
      <c r="E152" s="27" t="s">
        <v>255</v>
      </c>
      <c r="J152" s="34"/>
    </row>
    <row r="153" spans="1:16" x14ac:dyDescent="0.25">
      <c r="A153" s="25" t="s">
        <v>38</v>
      </c>
      <c r="B153" s="25">
        <v>36</v>
      </c>
      <c r="C153" s="26" t="s">
        <v>256</v>
      </c>
      <c r="D153" s="25" t="s">
        <v>40</v>
      </c>
      <c r="E153" s="27" t="s">
        <v>257</v>
      </c>
      <c r="F153" s="28" t="s">
        <v>119</v>
      </c>
      <c r="G153" s="29">
        <v>2890</v>
      </c>
      <c r="H153" s="53">
        <v>0</v>
      </c>
      <c r="I153" s="30">
        <f>ROUND(G153*H153,P4)</f>
        <v>0</v>
      </c>
      <c r="J153" s="28" t="s">
        <v>43</v>
      </c>
      <c r="O153" s="39">
        <f>I153*0.21</f>
        <v>0</v>
      </c>
      <c r="P153" s="32">
        <v>3</v>
      </c>
    </row>
    <row r="154" spans="1:16" x14ac:dyDescent="0.25">
      <c r="A154" s="25" t="s">
        <v>44</v>
      </c>
      <c r="B154" s="31"/>
      <c r="E154" s="33"/>
      <c r="J154" s="34"/>
    </row>
    <row r="155" spans="1:16" ht="30" x14ac:dyDescent="0.25">
      <c r="A155" s="25" t="s">
        <v>102</v>
      </c>
      <c r="B155" s="31"/>
      <c r="E155" s="35" t="s">
        <v>258</v>
      </c>
      <c r="J155" s="34"/>
    </row>
    <row r="156" spans="1:16" ht="195" x14ac:dyDescent="0.25">
      <c r="A156" s="25" t="s">
        <v>46</v>
      </c>
      <c r="B156" s="31"/>
      <c r="E156" s="27" t="s">
        <v>255</v>
      </c>
      <c r="J156" s="34"/>
    </row>
    <row r="157" spans="1:16" x14ac:dyDescent="0.25">
      <c r="A157" s="25" t="s">
        <v>38</v>
      </c>
      <c r="B157" s="25">
        <v>37</v>
      </c>
      <c r="C157" s="26" t="s">
        <v>259</v>
      </c>
      <c r="D157" s="25" t="s">
        <v>40</v>
      </c>
      <c r="E157" s="27" t="s">
        <v>260</v>
      </c>
      <c r="F157" s="28" t="s">
        <v>119</v>
      </c>
      <c r="G157" s="29">
        <v>5</v>
      </c>
      <c r="H157" s="53">
        <v>0</v>
      </c>
      <c r="I157" s="30">
        <f>ROUND(G157*H157,P4)</f>
        <v>0</v>
      </c>
      <c r="J157" s="28" t="s">
        <v>43</v>
      </c>
      <c r="O157" s="39">
        <f>I157*0.21</f>
        <v>0</v>
      </c>
      <c r="P157" s="32">
        <v>3</v>
      </c>
    </row>
    <row r="158" spans="1:16" ht="60" x14ac:dyDescent="0.25">
      <c r="A158" s="25" t="s">
        <v>44</v>
      </c>
      <c r="B158" s="31"/>
      <c r="E158" s="27" t="s">
        <v>261</v>
      </c>
      <c r="J158" s="34"/>
    </row>
    <row r="159" spans="1:16" x14ac:dyDescent="0.25">
      <c r="A159" s="25" t="s">
        <v>102</v>
      </c>
      <c r="B159" s="31"/>
      <c r="E159" s="35" t="s">
        <v>262</v>
      </c>
      <c r="J159" s="34"/>
    </row>
    <row r="160" spans="1:16" ht="225" x14ac:dyDescent="0.25">
      <c r="A160" s="25" t="s">
        <v>46</v>
      </c>
      <c r="B160" s="31"/>
      <c r="E160" s="27" t="s">
        <v>263</v>
      </c>
      <c r="J160" s="34"/>
    </row>
    <row r="161" spans="1:16" x14ac:dyDescent="0.25">
      <c r="A161" s="25" t="s">
        <v>38</v>
      </c>
      <c r="B161" s="25">
        <v>38</v>
      </c>
      <c r="C161" s="26" t="s">
        <v>264</v>
      </c>
      <c r="D161" s="25" t="s">
        <v>40</v>
      </c>
      <c r="E161" s="27" t="s">
        <v>265</v>
      </c>
      <c r="F161" s="28" t="s">
        <v>119</v>
      </c>
      <c r="G161" s="29">
        <v>32</v>
      </c>
      <c r="H161" s="53">
        <v>0</v>
      </c>
      <c r="I161" s="30">
        <f>ROUND(G161*H161,P4)</f>
        <v>0</v>
      </c>
      <c r="J161" s="28" t="s">
        <v>43</v>
      </c>
      <c r="O161" s="39">
        <f>I161*0.21</f>
        <v>0</v>
      </c>
      <c r="P161" s="32">
        <v>3</v>
      </c>
    </row>
    <row r="162" spans="1:16" ht="45" x14ac:dyDescent="0.25">
      <c r="A162" s="25" t="s">
        <v>44</v>
      </c>
      <c r="B162" s="31"/>
      <c r="E162" s="27" t="s">
        <v>266</v>
      </c>
      <c r="J162" s="34"/>
    </row>
    <row r="163" spans="1:16" x14ac:dyDescent="0.25">
      <c r="A163" s="25" t="s">
        <v>102</v>
      </c>
      <c r="B163" s="31"/>
      <c r="E163" s="35" t="s">
        <v>267</v>
      </c>
      <c r="J163" s="34"/>
    </row>
    <row r="164" spans="1:16" ht="225" x14ac:dyDescent="0.25">
      <c r="A164" s="25" t="s">
        <v>46</v>
      </c>
      <c r="B164" s="31"/>
      <c r="E164" s="27" t="s">
        <v>263</v>
      </c>
      <c r="J164" s="34"/>
    </row>
    <row r="165" spans="1:16" x14ac:dyDescent="0.25">
      <c r="A165" s="25" t="s">
        <v>38</v>
      </c>
      <c r="B165" s="25">
        <v>39</v>
      </c>
      <c r="C165" s="26" t="s">
        <v>268</v>
      </c>
      <c r="D165" s="25" t="s">
        <v>60</v>
      </c>
      <c r="E165" s="27" t="s">
        <v>269</v>
      </c>
      <c r="F165" s="28" t="s">
        <v>119</v>
      </c>
      <c r="G165" s="29">
        <v>7</v>
      </c>
      <c r="H165" s="53">
        <v>0</v>
      </c>
      <c r="I165" s="30">
        <f>ROUND(G165*H165,P4)</f>
        <v>0</v>
      </c>
      <c r="J165" s="28" t="s">
        <v>43</v>
      </c>
      <c r="O165" s="39">
        <f>I165*0.21</f>
        <v>0</v>
      </c>
      <c r="P165" s="32">
        <v>3</v>
      </c>
    </row>
    <row r="166" spans="1:16" ht="45" x14ac:dyDescent="0.25">
      <c r="A166" s="25" t="s">
        <v>44</v>
      </c>
      <c r="B166" s="31"/>
      <c r="E166" s="27" t="s">
        <v>270</v>
      </c>
      <c r="J166" s="34"/>
    </row>
    <row r="167" spans="1:16" ht="30" x14ac:dyDescent="0.25">
      <c r="A167" s="25" t="s">
        <v>102</v>
      </c>
      <c r="B167" s="31"/>
      <c r="E167" s="35" t="s">
        <v>271</v>
      </c>
      <c r="J167" s="34"/>
    </row>
    <row r="168" spans="1:16" ht="225" x14ac:dyDescent="0.25">
      <c r="A168" s="25" t="s">
        <v>46</v>
      </c>
      <c r="B168" s="31"/>
      <c r="E168" s="27" t="s">
        <v>263</v>
      </c>
      <c r="J168" s="34"/>
    </row>
    <row r="169" spans="1:16" x14ac:dyDescent="0.25">
      <c r="A169" s="25" t="s">
        <v>38</v>
      </c>
      <c r="B169" s="25">
        <v>40</v>
      </c>
      <c r="C169" s="26" t="s">
        <v>268</v>
      </c>
      <c r="D169" s="25" t="s">
        <v>63</v>
      </c>
      <c r="E169" s="27" t="s">
        <v>269</v>
      </c>
      <c r="F169" s="28" t="s">
        <v>119</v>
      </c>
      <c r="G169" s="29">
        <v>36</v>
      </c>
      <c r="H169" s="53">
        <v>0</v>
      </c>
      <c r="I169" s="30">
        <f>ROUND(G169*H169,P4)</f>
        <v>0</v>
      </c>
      <c r="J169" s="28" t="s">
        <v>43</v>
      </c>
      <c r="O169" s="39">
        <f>I169*0.21</f>
        <v>0</v>
      </c>
      <c r="P169" s="32">
        <v>3</v>
      </c>
    </row>
    <row r="170" spans="1:16" ht="45" x14ac:dyDescent="0.25">
      <c r="A170" s="25" t="s">
        <v>44</v>
      </c>
      <c r="B170" s="31"/>
      <c r="E170" s="27" t="s">
        <v>270</v>
      </c>
      <c r="J170" s="34"/>
    </row>
    <row r="171" spans="1:16" ht="30" x14ac:dyDescent="0.25">
      <c r="A171" s="25" t="s">
        <v>102</v>
      </c>
      <c r="B171" s="31"/>
      <c r="E171" s="35" t="s">
        <v>272</v>
      </c>
      <c r="J171" s="34"/>
    </row>
    <row r="172" spans="1:16" ht="225" x14ac:dyDescent="0.25">
      <c r="A172" s="25" t="s">
        <v>46</v>
      </c>
      <c r="B172" s="31"/>
      <c r="E172" s="27" t="s">
        <v>263</v>
      </c>
      <c r="J172" s="34"/>
    </row>
    <row r="173" spans="1:16" x14ac:dyDescent="0.25">
      <c r="A173" s="25" t="s">
        <v>38</v>
      </c>
      <c r="B173" s="25">
        <v>41</v>
      </c>
      <c r="C173" s="26" t="s">
        <v>273</v>
      </c>
      <c r="D173" s="25" t="s">
        <v>60</v>
      </c>
      <c r="E173" s="27" t="s">
        <v>274</v>
      </c>
      <c r="F173" s="28" t="s">
        <v>119</v>
      </c>
      <c r="G173" s="29">
        <v>6</v>
      </c>
      <c r="H173" s="53">
        <v>0</v>
      </c>
      <c r="I173" s="30">
        <f>ROUND(G173*H173,P4)</f>
        <v>0</v>
      </c>
      <c r="J173" s="28" t="s">
        <v>43</v>
      </c>
      <c r="O173" s="39">
        <f>I173*0.21</f>
        <v>0</v>
      </c>
      <c r="P173" s="32">
        <v>3</v>
      </c>
    </row>
    <row r="174" spans="1:16" ht="60" x14ac:dyDescent="0.25">
      <c r="A174" s="25" t="s">
        <v>44</v>
      </c>
      <c r="B174" s="31"/>
      <c r="E174" s="27" t="s">
        <v>275</v>
      </c>
      <c r="J174" s="34"/>
    </row>
    <row r="175" spans="1:16" ht="30" x14ac:dyDescent="0.25">
      <c r="A175" s="25" t="s">
        <v>102</v>
      </c>
      <c r="B175" s="31"/>
      <c r="E175" s="35" t="s">
        <v>276</v>
      </c>
      <c r="J175" s="34"/>
    </row>
    <row r="176" spans="1:16" ht="225" x14ac:dyDescent="0.25">
      <c r="A176" s="25" t="s">
        <v>46</v>
      </c>
      <c r="B176" s="31"/>
      <c r="E176" s="27" t="s">
        <v>263</v>
      </c>
      <c r="J176" s="34"/>
    </row>
    <row r="177" spans="1:16" x14ac:dyDescent="0.25">
      <c r="A177" s="25" t="s">
        <v>38</v>
      </c>
      <c r="B177" s="25">
        <v>42</v>
      </c>
      <c r="C177" s="26" t="s">
        <v>273</v>
      </c>
      <c r="D177" s="25" t="s">
        <v>63</v>
      </c>
      <c r="E177" s="27" t="s">
        <v>274</v>
      </c>
      <c r="F177" s="28" t="s">
        <v>119</v>
      </c>
      <c r="G177" s="29">
        <v>8</v>
      </c>
      <c r="H177" s="53">
        <v>0</v>
      </c>
      <c r="I177" s="30">
        <f>ROUND(G177*H177,P4)</f>
        <v>0</v>
      </c>
      <c r="J177" s="28" t="s">
        <v>43</v>
      </c>
      <c r="O177" s="39">
        <f>I177*0.21</f>
        <v>0</v>
      </c>
      <c r="P177" s="32">
        <v>3</v>
      </c>
    </row>
    <row r="178" spans="1:16" ht="60" x14ac:dyDescent="0.25">
      <c r="A178" s="25" t="s">
        <v>44</v>
      </c>
      <c r="B178" s="31"/>
      <c r="E178" s="27" t="s">
        <v>275</v>
      </c>
      <c r="J178" s="34"/>
    </row>
    <row r="179" spans="1:16" ht="30" x14ac:dyDescent="0.25">
      <c r="A179" s="25" t="s">
        <v>102</v>
      </c>
      <c r="B179" s="31"/>
      <c r="E179" s="35" t="s">
        <v>277</v>
      </c>
      <c r="J179" s="34"/>
    </row>
    <row r="180" spans="1:16" ht="225" x14ac:dyDescent="0.25">
      <c r="A180" s="25" t="s">
        <v>46</v>
      </c>
      <c r="B180" s="31"/>
      <c r="E180" s="27" t="s">
        <v>263</v>
      </c>
      <c r="J180" s="34"/>
    </row>
    <row r="181" spans="1:16" ht="30" x14ac:dyDescent="0.25">
      <c r="A181" s="25" t="s">
        <v>38</v>
      </c>
      <c r="B181" s="25">
        <v>43</v>
      </c>
      <c r="C181" s="26" t="s">
        <v>278</v>
      </c>
      <c r="D181" s="25" t="s">
        <v>40</v>
      </c>
      <c r="E181" s="27" t="s">
        <v>279</v>
      </c>
      <c r="F181" s="28" t="s">
        <v>119</v>
      </c>
      <c r="G181" s="29">
        <v>7</v>
      </c>
      <c r="H181" s="53">
        <v>0</v>
      </c>
      <c r="I181" s="30">
        <f>ROUND(G181*H181,P4)</f>
        <v>0</v>
      </c>
      <c r="J181" s="28" t="s">
        <v>43</v>
      </c>
      <c r="O181" s="39">
        <f>I181*0.21</f>
        <v>0</v>
      </c>
      <c r="P181" s="32">
        <v>3</v>
      </c>
    </row>
    <row r="182" spans="1:16" ht="45" x14ac:dyDescent="0.25">
      <c r="A182" s="25" t="s">
        <v>44</v>
      </c>
      <c r="B182" s="31"/>
      <c r="E182" s="27" t="s">
        <v>280</v>
      </c>
      <c r="J182" s="34"/>
    </row>
    <row r="183" spans="1:16" x14ac:dyDescent="0.25">
      <c r="A183" s="25" t="s">
        <v>102</v>
      </c>
      <c r="B183" s="31"/>
      <c r="E183" s="35" t="s">
        <v>281</v>
      </c>
      <c r="J183" s="34"/>
    </row>
    <row r="184" spans="1:16" ht="225" x14ac:dyDescent="0.25">
      <c r="A184" s="25" t="s">
        <v>46</v>
      </c>
      <c r="B184" s="31"/>
      <c r="E184" s="27" t="s">
        <v>263</v>
      </c>
      <c r="J184" s="34"/>
    </row>
    <row r="185" spans="1:16" ht="30" x14ac:dyDescent="0.25">
      <c r="A185" s="25" t="s">
        <v>38</v>
      </c>
      <c r="B185" s="25">
        <v>44</v>
      </c>
      <c r="C185" s="26" t="s">
        <v>282</v>
      </c>
      <c r="D185" s="25" t="s">
        <v>40</v>
      </c>
      <c r="E185" s="27" t="s">
        <v>283</v>
      </c>
      <c r="F185" s="28" t="s">
        <v>119</v>
      </c>
      <c r="G185" s="29">
        <v>11</v>
      </c>
      <c r="H185" s="53">
        <v>0</v>
      </c>
      <c r="I185" s="30">
        <f>ROUND(G185*H185,P4)</f>
        <v>0</v>
      </c>
      <c r="J185" s="28" t="s">
        <v>43</v>
      </c>
      <c r="O185" s="39">
        <f>I185*0.21</f>
        <v>0</v>
      </c>
      <c r="P185" s="32">
        <v>3</v>
      </c>
    </row>
    <row r="186" spans="1:16" ht="45" x14ac:dyDescent="0.25">
      <c r="A186" s="25" t="s">
        <v>44</v>
      </c>
      <c r="B186" s="31"/>
      <c r="E186" s="27" t="s">
        <v>280</v>
      </c>
      <c r="J186" s="34"/>
    </row>
    <row r="187" spans="1:16" x14ac:dyDescent="0.25">
      <c r="A187" s="25" t="s">
        <v>102</v>
      </c>
      <c r="B187" s="31"/>
      <c r="E187" s="35" t="s">
        <v>284</v>
      </c>
      <c r="J187" s="34"/>
    </row>
    <row r="188" spans="1:16" ht="225" x14ac:dyDescent="0.25">
      <c r="A188" s="25" t="s">
        <v>46</v>
      </c>
      <c r="B188" s="31"/>
      <c r="E188" s="27" t="s">
        <v>263</v>
      </c>
      <c r="J188" s="34"/>
    </row>
    <row r="189" spans="1:16" ht="30" x14ac:dyDescent="0.25">
      <c r="A189" s="25" t="s">
        <v>38</v>
      </c>
      <c r="B189" s="25">
        <v>45</v>
      </c>
      <c r="C189" s="26" t="s">
        <v>285</v>
      </c>
      <c r="D189" s="25" t="s">
        <v>60</v>
      </c>
      <c r="E189" s="27" t="s">
        <v>286</v>
      </c>
      <c r="F189" s="28" t="s">
        <v>119</v>
      </c>
      <c r="G189" s="29">
        <v>10</v>
      </c>
      <c r="H189" s="53">
        <v>0</v>
      </c>
      <c r="I189" s="30">
        <f>ROUND(G189*H189,P4)</f>
        <v>0</v>
      </c>
      <c r="J189" s="28" t="s">
        <v>43</v>
      </c>
      <c r="O189" s="39">
        <f>I189*0.21</f>
        <v>0</v>
      </c>
      <c r="P189" s="32">
        <v>3</v>
      </c>
    </row>
    <row r="190" spans="1:16" ht="45" x14ac:dyDescent="0.25">
      <c r="A190" s="25" t="s">
        <v>44</v>
      </c>
      <c r="B190" s="31"/>
      <c r="E190" s="27" t="s">
        <v>280</v>
      </c>
      <c r="J190" s="34"/>
    </row>
    <row r="191" spans="1:16" x14ac:dyDescent="0.25">
      <c r="A191" s="25" t="s">
        <v>102</v>
      </c>
      <c r="B191" s="31"/>
      <c r="E191" s="35" t="s">
        <v>287</v>
      </c>
      <c r="J191" s="34"/>
    </row>
    <row r="192" spans="1:16" ht="225" x14ac:dyDescent="0.25">
      <c r="A192" s="25" t="s">
        <v>46</v>
      </c>
      <c r="B192" s="31"/>
      <c r="E192" s="27" t="s">
        <v>263</v>
      </c>
      <c r="J192" s="34"/>
    </row>
    <row r="193" spans="1:16" ht="30" x14ac:dyDescent="0.25">
      <c r="A193" s="25" t="s">
        <v>38</v>
      </c>
      <c r="B193" s="25">
        <v>46</v>
      </c>
      <c r="C193" s="26" t="s">
        <v>285</v>
      </c>
      <c r="D193" s="25" t="s">
        <v>63</v>
      </c>
      <c r="E193" s="27" t="s">
        <v>286</v>
      </c>
      <c r="F193" s="28" t="s">
        <v>119</v>
      </c>
      <c r="G193" s="29">
        <v>52</v>
      </c>
      <c r="H193" s="53">
        <v>0</v>
      </c>
      <c r="I193" s="30">
        <f>ROUND(G193*H193,P4)</f>
        <v>0</v>
      </c>
      <c r="J193" s="28" t="s">
        <v>43</v>
      </c>
      <c r="O193" s="39">
        <f>I193*0.21</f>
        <v>0</v>
      </c>
      <c r="P193" s="32">
        <v>3</v>
      </c>
    </row>
    <row r="194" spans="1:16" ht="45" x14ac:dyDescent="0.25">
      <c r="A194" s="25" t="s">
        <v>44</v>
      </c>
      <c r="B194" s="31"/>
      <c r="E194" s="27" t="s">
        <v>280</v>
      </c>
      <c r="J194" s="34"/>
    </row>
    <row r="195" spans="1:16" x14ac:dyDescent="0.25">
      <c r="A195" s="25" t="s">
        <v>102</v>
      </c>
      <c r="B195" s="31"/>
      <c r="E195" s="35" t="s">
        <v>288</v>
      </c>
      <c r="J195" s="34"/>
    </row>
    <row r="196" spans="1:16" ht="225" x14ac:dyDescent="0.25">
      <c r="A196" s="25" t="s">
        <v>46</v>
      </c>
      <c r="B196" s="31"/>
      <c r="E196" s="27" t="s">
        <v>263</v>
      </c>
      <c r="J196" s="34"/>
    </row>
    <row r="197" spans="1:16" x14ac:dyDescent="0.25">
      <c r="A197" s="25" t="s">
        <v>38</v>
      </c>
      <c r="B197" s="25">
        <v>47</v>
      </c>
      <c r="C197" s="26" t="s">
        <v>289</v>
      </c>
      <c r="D197" s="25" t="s">
        <v>60</v>
      </c>
      <c r="E197" s="27" t="s">
        <v>290</v>
      </c>
      <c r="F197" s="28" t="s">
        <v>119</v>
      </c>
      <c r="G197" s="29">
        <v>42</v>
      </c>
      <c r="H197" s="53">
        <v>0</v>
      </c>
      <c r="I197" s="30">
        <f>ROUND(G197*H197,P4)</f>
        <v>0</v>
      </c>
      <c r="J197" s="28" t="s">
        <v>43</v>
      </c>
      <c r="O197" s="39">
        <f>I197*0.21</f>
        <v>0</v>
      </c>
      <c r="P197" s="32">
        <v>3</v>
      </c>
    </row>
    <row r="198" spans="1:16" ht="30" x14ac:dyDescent="0.25">
      <c r="A198" s="25" t="s">
        <v>44</v>
      </c>
      <c r="B198" s="31"/>
      <c r="E198" s="27" t="s">
        <v>291</v>
      </c>
      <c r="J198" s="34"/>
    </row>
    <row r="199" spans="1:16" ht="30" x14ac:dyDescent="0.25">
      <c r="A199" s="25" t="s">
        <v>102</v>
      </c>
      <c r="B199" s="31"/>
      <c r="E199" s="35" t="s">
        <v>292</v>
      </c>
      <c r="J199" s="34"/>
    </row>
    <row r="200" spans="1:16" ht="165" x14ac:dyDescent="0.25">
      <c r="A200" s="25" t="s">
        <v>46</v>
      </c>
      <c r="B200" s="31"/>
      <c r="E200" s="27" t="s">
        <v>293</v>
      </c>
      <c r="J200" s="34"/>
    </row>
    <row r="201" spans="1:16" x14ac:dyDescent="0.25">
      <c r="A201" s="25" t="s">
        <v>38</v>
      </c>
      <c r="B201" s="25">
        <v>48</v>
      </c>
      <c r="C201" s="26" t="s">
        <v>289</v>
      </c>
      <c r="D201" s="25" t="s">
        <v>63</v>
      </c>
      <c r="E201" s="27" t="s">
        <v>290</v>
      </c>
      <c r="F201" s="28" t="s">
        <v>119</v>
      </c>
      <c r="G201" s="29">
        <v>305</v>
      </c>
      <c r="H201" s="53">
        <v>0</v>
      </c>
      <c r="I201" s="30">
        <f>ROUND(G201*H201,P4)</f>
        <v>0</v>
      </c>
      <c r="J201" s="28" t="s">
        <v>43</v>
      </c>
      <c r="O201" s="39">
        <f>I201*0.21</f>
        <v>0</v>
      </c>
      <c r="P201" s="32">
        <v>3</v>
      </c>
    </row>
    <row r="202" spans="1:16" ht="30" x14ac:dyDescent="0.25">
      <c r="A202" s="25" t="s">
        <v>44</v>
      </c>
      <c r="B202" s="31"/>
      <c r="E202" s="27" t="s">
        <v>294</v>
      </c>
      <c r="J202" s="34"/>
    </row>
    <row r="203" spans="1:16" ht="30" x14ac:dyDescent="0.25">
      <c r="A203" s="25" t="s">
        <v>102</v>
      </c>
      <c r="B203" s="31"/>
      <c r="E203" s="35" t="s">
        <v>295</v>
      </c>
      <c r="J203" s="34"/>
    </row>
    <row r="204" spans="1:16" ht="165" x14ac:dyDescent="0.25">
      <c r="A204" s="25" t="s">
        <v>46</v>
      </c>
      <c r="B204" s="31"/>
      <c r="E204" s="27" t="s">
        <v>293</v>
      </c>
      <c r="J204" s="34"/>
    </row>
    <row r="205" spans="1:16" x14ac:dyDescent="0.25">
      <c r="A205" s="25" t="s">
        <v>38</v>
      </c>
      <c r="B205" s="25">
        <v>49</v>
      </c>
      <c r="C205" s="26" t="s">
        <v>296</v>
      </c>
      <c r="D205" s="25" t="s">
        <v>40</v>
      </c>
      <c r="E205" s="27" t="s">
        <v>297</v>
      </c>
      <c r="F205" s="28" t="s">
        <v>119</v>
      </c>
      <c r="G205" s="29">
        <v>9</v>
      </c>
      <c r="H205" s="53">
        <v>0</v>
      </c>
      <c r="I205" s="30">
        <f>ROUND(G205*H205,P4)</f>
        <v>0</v>
      </c>
      <c r="J205" s="28" t="s">
        <v>43</v>
      </c>
      <c r="O205" s="39">
        <f>I205*0.21</f>
        <v>0</v>
      </c>
      <c r="P205" s="32">
        <v>3</v>
      </c>
    </row>
    <row r="206" spans="1:16" ht="30" x14ac:dyDescent="0.25">
      <c r="A206" s="25" t="s">
        <v>44</v>
      </c>
      <c r="B206" s="31"/>
      <c r="E206" s="27" t="s">
        <v>298</v>
      </c>
      <c r="J206" s="34"/>
    </row>
    <row r="207" spans="1:16" ht="30" x14ac:dyDescent="0.25">
      <c r="A207" s="25" t="s">
        <v>102</v>
      </c>
      <c r="B207" s="31"/>
      <c r="E207" s="35" t="s">
        <v>299</v>
      </c>
      <c r="J207" s="34"/>
    </row>
    <row r="208" spans="1:16" ht="165" x14ac:dyDescent="0.25">
      <c r="A208" s="25" t="s">
        <v>46</v>
      </c>
      <c r="B208" s="31"/>
      <c r="E208" s="27" t="s">
        <v>293</v>
      </c>
      <c r="J208" s="34"/>
    </row>
    <row r="209" spans="1:16" x14ac:dyDescent="0.25">
      <c r="A209" s="19" t="s">
        <v>35</v>
      </c>
      <c r="B209" s="20"/>
      <c r="C209" s="21" t="s">
        <v>300</v>
      </c>
      <c r="D209" s="22"/>
      <c r="E209" s="19" t="s">
        <v>301</v>
      </c>
      <c r="F209" s="22"/>
      <c r="G209" s="22"/>
      <c r="H209" s="22"/>
      <c r="I209" s="23">
        <f>SUMIFS(I210:I241,A210:A241,"P")</f>
        <v>0</v>
      </c>
      <c r="J209" s="24"/>
    </row>
    <row r="210" spans="1:16" x14ac:dyDescent="0.25">
      <c r="A210" s="25" t="s">
        <v>38</v>
      </c>
      <c r="B210" s="25">
        <v>50</v>
      </c>
      <c r="C210" s="26" t="s">
        <v>302</v>
      </c>
      <c r="D210" s="25" t="s">
        <v>40</v>
      </c>
      <c r="E210" s="27" t="s">
        <v>303</v>
      </c>
      <c r="F210" s="28" t="s">
        <v>144</v>
      </c>
      <c r="G210" s="29">
        <v>25</v>
      </c>
      <c r="H210" s="53">
        <v>0</v>
      </c>
      <c r="I210" s="30">
        <f>ROUND(G210*H210,P4)</f>
        <v>0</v>
      </c>
      <c r="J210" s="28" t="s">
        <v>43</v>
      </c>
      <c r="O210" s="39">
        <f>I210*0.21</f>
        <v>0</v>
      </c>
      <c r="P210" s="32">
        <v>3</v>
      </c>
    </row>
    <row r="211" spans="1:16" ht="45" x14ac:dyDescent="0.25">
      <c r="A211" s="25" t="s">
        <v>44</v>
      </c>
      <c r="B211" s="31"/>
      <c r="E211" s="27" t="s">
        <v>304</v>
      </c>
      <c r="J211" s="34"/>
    </row>
    <row r="212" spans="1:16" ht="30" x14ac:dyDescent="0.25">
      <c r="A212" s="25" t="s">
        <v>102</v>
      </c>
      <c r="B212" s="31"/>
      <c r="E212" s="35" t="s">
        <v>305</v>
      </c>
      <c r="J212" s="34"/>
    </row>
    <row r="213" spans="1:16" ht="330" x14ac:dyDescent="0.25">
      <c r="A213" s="25" t="s">
        <v>46</v>
      </c>
      <c r="B213" s="31"/>
      <c r="E213" s="27" t="s">
        <v>306</v>
      </c>
      <c r="J213" s="34"/>
    </row>
    <row r="214" spans="1:16" x14ac:dyDescent="0.25">
      <c r="A214" s="25" t="s">
        <v>38</v>
      </c>
      <c r="B214" s="25">
        <v>51</v>
      </c>
      <c r="C214" s="26" t="s">
        <v>307</v>
      </c>
      <c r="D214" s="25" t="s">
        <v>40</v>
      </c>
      <c r="E214" s="27" t="s">
        <v>308</v>
      </c>
      <c r="F214" s="28" t="s">
        <v>88</v>
      </c>
      <c r="G214" s="29">
        <v>20</v>
      </c>
      <c r="H214" s="53">
        <v>0</v>
      </c>
      <c r="I214" s="30">
        <f>ROUND(G214*H214,P4)</f>
        <v>0</v>
      </c>
      <c r="J214" s="28" t="s">
        <v>43</v>
      </c>
      <c r="O214" s="39">
        <f>I214*0.21</f>
        <v>0</v>
      </c>
      <c r="P214" s="32">
        <v>3</v>
      </c>
    </row>
    <row r="215" spans="1:16" ht="75" x14ac:dyDescent="0.25">
      <c r="A215" s="25" t="s">
        <v>44</v>
      </c>
      <c r="B215" s="31"/>
      <c r="E215" s="27" t="s">
        <v>309</v>
      </c>
      <c r="J215" s="34"/>
    </row>
    <row r="216" spans="1:16" x14ac:dyDescent="0.25">
      <c r="A216" s="25" t="s">
        <v>102</v>
      </c>
      <c r="B216" s="31"/>
      <c r="E216" s="35" t="s">
        <v>310</v>
      </c>
      <c r="J216" s="34"/>
    </row>
    <row r="217" spans="1:16" ht="120" x14ac:dyDescent="0.25">
      <c r="A217" s="25" t="s">
        <v>46</v>
      </c>
      <c r="B217" s="31"/>
      <c r="E217" s="27" t="s">
        <v>311</v>
      </c>
      <c r="J217" s="34"/>
    </row>
    <row r="218" spans="1:16" x14ac:dyDescent="0.25">
      <c r="A218" s="25" t="s">
        <v>38</v>
      </c>
      <c r="B218" s="25">
        <v>52</v>
      </c>
      <c r="C218" s="26" t="s">
        <v>312</v>
      </c>
      <c r="D218" s="25" t="s">
        <v>40</v>
      </c>
      <c r="E218" s="27" t="s">
        <v>313</v>
      </c>
      <c r="F218" s="28" t="s">
        <v>88</v>
      </c>
      <c r="G218" s="29">
        <v>12</v>
      </c>
      <c r="H218" s="53">
        <v>0</v>
      </c>
      <c r="I218" s="30">
        <f>ROUND(G218*H218,P4)</f>
        <v>0</v>
      </c>
      <c r="J218" s="28" t="s">
        <v>43</v>
      </c>
      <c r="O218" s="39">
        <f>I218*0.21</f>
        <v>0</v>
      </c>
      <c r="P218" s="32">
        <v>3</v>
      </c>
    </row>
    <row r="219" spans="1:16" x14ac:dyDescent="0.25">
      <c r="A219" s="25" t="s">
        <v>44</v>
      </c>
      <c r="B219" s="31"/>
      <c r="E219" s="33" t="s">
        <v>40</v>
      </c>
      <c r="J219" s="34"/>
    </row>
    <row r="220" spans="1:16" x14ac:dyDescent="0.25">
      <c r="A220" s="25" t="s">
        <v>102</v>
      </c>
      <c r="B220" s="31"/>
      <c r="E220" s="35" t="s">
        <v>314</v>
      </c>
      <c r="J220" s="34"/>
    </row>
    <row r="221" spans="1:16" ht="75" x14ac:dyDescent="0.25">
      <c r="A221" s="25" t="s">
        <v>46</v>
      </c>
      <c r="B221" s="31"/>
      <c r="E221" s="27" t="s">
        <v>315</v>
      </c>
      <c r="J221" s="34"/>
    </row>
    <row r="222" spans="1:16" x14ac:dyDescent="0.25">
      <c r="A222" s="25" t="s">
        <v>38</v>
      </c>
      <c r="B222" s="25">
        <v>53</v>
      </c>
      <c r="C222" s="26" t="s">
        <v>316</v>
      </c>
      <c r="D222" s="25" t="s">
        <v>40</v>
      </c>
      <c r="E222" s="27" t="s">
        <v>317</v>
      </c>
      <c r="F222" s="28" t="s">
        <v>88</v>
      </c>
      <c r="G222" s="29">
        <v>9</v>
      </c>
      <c r="H222" s="53">
        <v>0</v>
      </c>
      <c r="I222" s="30">
        <f>ROUND(G222*H222,P4)</f>
        <v>0</v>
      </c>
      <c r="J222" s="28" t="s">
        <v>43</v>
      </c>
      <c r="O222" s="39">
        <f>I222*0.21</f>
        <v>0</v>
      </c>
      <c r="P222" s="32">
        <v>3</v>
      </c>
    </row>
    <row r="223" spans="1:16" x14ac:dyDescent="0.25">
      <c r="A223" s="25" t="s">
        <v>44</v>
      </c>
      <c r="B223" s="31"/>
      <c r="E223" s="33" t="s">
        <v>40</v>
      </c>
      <c r="J223" s="34"/>
    </row>
    <row r="224" spans="1:16" x14ac:dyDescent="0.25">
      <c r="A224" s="25" t="s">
        <v>102</v>
      </c>
      <c r="B224" s="31"/>
      <c r="E224" s="35" t="s">
        <v>318</v>
      </c>
      <c r="J224" s="34"/>
    </row>
    <row r="225" spans="1:16" ht="75" x14ac:dyDescent="0.25">
      <c r="A225" s="25" t="s">
        <v>46</v>
      </c>
      <c r="B225" s="31"/>
      <c r="E225" s="27" t="s">
        <v>315</v>
      </c>
      <c r="J225" s="34"/>
    </row>
    <row r="226" spans="1:16" x14ac:dyDescent="0.25">
      <c r="A226" s="25" t="s">
        <v>38</v>
      </c>
      <c r="B226" s="25">
        <v>54</v>
      </c>
      <c r="C226" s="26" t="s">
        <v>319</v>
      </c>
      <c r="D226" s="25" t="s">
        <v>40</v>
      </c>
      <c r="E226" s="27" t="s">
        <v>320</v>
      </c>
      <c r="F226" s="28" t="s">
        <v>144</v>
      </c>
      <c r="G226" s="29">
        <v>25</v>
      </c>
      <c r="H226" s="53">
        <v>0</v>
      </c>
      <c r="I226" s="30">
        <f>ROUND(G226*H226,P4)</f>
        <v>0</v>
      </c>
      <c r="J226" s="28" t="s">
        <v>43</v>
      </c>
      <c r="O226" s="39">
        <f>I226*0.21</f>
        <v>0</v>
      </c>
      <c r="P226" s="32">
        <v>3</v>
      </c>
    </row>
    <row r="227" spans="1:16" x14ac:dyDescent="0.25">
      <c r="A227" s="25" t="s">
        <v>44</v>
      </c>
      <c r="B227" s="31"/>
      <c r="E227" s="33" t="s">
        <v>40</v>
      </c>
      <c r="J227" s="34"/>
    </row>
    <row r="228" spans="1:16" ht="30" x14ac:dyDescent="0.25">
      <c r="A228" s="25" t="s">
        <v>102</v>
      </c>
      <c r="B228" s="31"/>
      <c r="E228" s="35" t="s">
        <v>321</v>
      </c>
      <c r="J228" s="34"/>
    </row>
    <row r="229" spans="1:16" ht="90" x14ac:dyDescent="0.25">
      <c r="A229" s="25" t="s">
        <v>46</v>
      </c>
      <c r="B229" s="31"/>
      <c r="E229" s="27" t="s">
        <v>322</v>
      </c>
      <c r="J229" s="34"/>
    </row>
    <row r="230" spans="1:16" x14ac:dyDescent="0.25">
      <c r="A230" s="25" t="s">
        <v>38</v>
      </c>
      <c r="B230" s="25">
        <v>55</v>
      </c>
      <c r="C230" s="26" t="s">
        <v>323</v>
      </c>
      <c r="D230" s="25" t="s">
        <v>40</v>
      </c>
      <c r="E230" s="27" t="s">
        <v>324</v>
      </c>
      <c r="F230" s="28" t="s">
        <v>144</v>
      </c>
      <c r="G230" s="29">
        <v>25</v>
      </c>
      <c r="H230" s="53">
        <v>0</v>
      </c>
      <c r="I230" s="30">
        <f>ROUND(G230*H230,P4)</f>
        <v>0</v>
      </c>
      <c r="J230" s="28" t="s">
        <v>43</v>
      </c>
      <c r="O230" s="39">
        <f>I230*0.21</f>
        <v>0</v>
      </c>
      <c r="P230" s="32">
        <v>3</v>
      </c>
    </row>
    <row r="231" spans="1:16" x14ac:dyDescent="0.25">
      <c r="A231" s="25" t="s">
        <v>44</v>
      </c>
      <c r="B231" s="31"/>
      <c r="E231" s="33" t="s">
        <v>40</v>
      </c>
      <c r="J231" s="34"/>
    </row>
    <row r="232" spans="1:16" ht="30" x14ac:dyDescent="0.25">
      <c r="A232" s="25" t="s">
        <v>102</v>
      </c>
      <c r="B232" s="31"/>
      <c r="E232" s="35" t="s">
        <v>325</v>
      </c>
      <c r="J232" s="34"/>
    </row>
    <row r="233" spans="1:16" ht="150" x14ac:dyDescent="0.25">
      <c r="A233" s="25" t="s">
        <v>46</v>
      </c>
      <c r="B233" s="31"/>
      <c r="E233" s="27" t="s">
        <v>326</v>
      </c>
      <c r="J233" s="34"/>
    </row>
    <row r="234" spans="1:16" x14ac:dyDescent="0.25">
      <c r="A234" s="25" t="s">
        <v>38</v>
      </c>
      <c r="B234" s="25">
        <v>56</v>
      </c>
      <c r="C234" s="26" t="s">
        <v>327</v>
      </c>
      <c r="D234" s="25" t="s">
        <v>40</v>
      </c>
      <c r="E234" s="27" t="s">
        <v>328</v>
      </c>
      <c r="F234" s="28" t="s">
        <v>144</v>
      </c>
      <c r="G234" s="29">
        <v>25</v>
      </c>
      <c r="H234" s="53">
        <v>0</v>
      </c>
      <c r="I234" s="30">
        <f>ROUND(G234*H234,P4)</f>
        <v>0</v>
      </c>
      <c r="J234" s="28" t="s">
        <v>43</v>
      </c>
      <c r="O234" s="39">
        <f>I234*0.21</f>
        <v>0</v>
      </c>
      <c r="P234" s="32">
        <v>3</v>
      </c>
    </row>
    <row r="235" spans="1:16" x14ac:dyDescent="0.25">
      <c r="A235" s="25" t="s">
        <v>44</v>
      </c>
      <c r="B235" s="31"/>
      <c r="E235" s="33" t="s">
        <v>40</v>
      </c>
      <c r="J235" s="34"/>
    </row>
    <row r="236" spans="1:16" ht="30" x14ac:dyDescent="0.25">
      <c r="A236" s="25" t="s">
        <v>102</v>
      </c>
      <c r="B236" s="31"/>
      <c r="E236" s="35" t="s">
        <v>329</v>
      </c>
      <c r="J236" s="34"/>
    </row>
    <row r="237" spans="1:16" ht="90" x14ac:dyDescent="0.25">
      <c r="A237" s="25" t="s">
        <v>46</v>
      </c>
      <c r="B237" s="31"/>
      <c r="E237" s="27" t="s">
        <v>330</v>
      </c>
      <c r="J237" s="34"/>
    </row>
    <row r="238" spans="1:16" x14ac:dyDescent="0.25">
      <c r="A238" s="25" t="s">
        <v>38</v>
      </c>
      <c r="B238" s="25">
        <v>57</v>
      </c>
      <c r="C238" s="26" t="s">
        <v>331</v>
      </c>
      <c r="D238" s="25" t="s">
        <v>40</v>
      </c>
      <c r="E238" s="27" t="s">
        <v>332</v>
      </c>
      <c r="F238" s="28" t="s">
        <v>88</v>
      </c>
      <c r="G238" s="29">
        <v>19</v>
      </c>
      <c r="H238" s="53">
        <v>0</v>
      </c>
      <c r="I238" s="30">
        <f>ROUND(G238*H238,P4)</f>
        <v>0</v>
      </c>
      <c r="J238" s="28" t="s">
        <v>43</v>
      </c>
      <c r="O238" s="39">
        <f>I238*0.21</f>
        <v>0</v>
      </c>
      <c r="P238" s="32">
        <v>3</v>
      </c>
    </row>
    <row r="239" spans="1:16" x14ac:dyDescent="0.25">
      <c r="A239" s="25" t="s">
        <v>44</v>
      </c>
      <c r="B239" s="31"/>
      <c r="E239" s="33" t="s">
        <v>40</v>
      </c>
      <c r="J239" s="34"/>
    </row>
    <row r="240" spans="1:16" ht="30" x14ac:dyDescent="0.25">
      <c r="A240" s="25" t="s">
        <v>102</v>
      </c>
      <c r="B240" s="31"/>
      <c r="E240" s="35" t="s">
        <v>333</v>
      </c>
      <c r="J240" s="34"/>
    </row>
    <row r="241" spans="1:16" ht="75" x14ac:dyDescent="0.25">
      <c r="A241" s="25" t="s">
        <v>46</v>
      </c>
      <c r="B241" s="31"/>
      <c r="E241" s="27" t="s">
        <v>334</v>
      </c>
      <c r="J241" s="34"/>
    </row>
    <row r="242" spans="1:16" x14ac:dyDescent="0.25">
      <c r="A242" s="19" t="s">
        <v>35</v>
      </c>
      <c r="B242" s="20"/>
      <c r="C242" s="21" t="s">
        <v>335</v>
      </c>
      <c r="D242" s="22"/>
      <c r="E242" s="19" t="s">
        <v>336</v>
      </c>
      <c r="F242" s="22"/>
      <c r="G242" s="22"/>
      <c r="H242" s="22"/>
      <c r="I242" s="23">
        <f>SUMIFS(I243:I294,A243:A294,"P")</f>
        <v>0</v>
      </c>
      <c r="J242" s="24"/>
    </row>
    <row r="243" spans="1:16" x14ac:dyDescent="0.25">
      <c r="A243" s="25" t="s">
        <v>38</v>
      </c>
      <c r="B243" s="25">
        <v>58</v>
      </c>
      <c r="C243" s="26" t="s">
        <v>337</v>
      </c>
      <c r="D243" s="25" t="s">
        <v>40</v>
      </c>
      <c r="E243" s="27" t="s">
        <v>338</v>
      </c>
      <c r="F243" s="28" t="s">
        <v>88</v>
      </c>
      <c r="G243" s="29">
        <v>2</v>
      </c>
      <c r="H243" s="53">
        <v>0</v>
      </c>
      <c r="I243" s="30">
        <f>ROUND(G243*H243,P4)</f>
        <v>0</v>
      </c>
      <c r="J243" s="28" t="s">
        <v>43</v>
      </c>
      <c r="O243" s="39">
        <f>I243*0.21</f>
        <v>0</v>
      </c>
      <c r="P243" s="32">
        <v>3</v>
      </c>
    </row>
    <row r="244" spans="1:16" x14ac:dyDescent="0.25">
      <c r="A244" s="25" t="s">
        <v>44</v>
      </c>
      <c r="B244" s="31"/>
      <c r="E244" s="27" t="s">
        <v>339</v>
      </c>
      <c r="J244" s="34"/>
    </row>
    <row r="245" spans="1:16" x14ac:dyDescent="0.25">
      <c r="A245" s="25" t="s">
        <v>102</v>
      </c>
      <c r="B245" s="31"/>
      <c r="E245" s="35" t="s">
        <v>340</v>
      </c>
      <c r="J245" s="34"/>
    </row>
    <row r="246" spans="1:16" ht="105" x14ac:dyDescent="0.25">
      <c r="A246" s="25" t="s">
        <v>46</v>
      </c>
      <c r="B246" s="31"/>
      <c r="E246" s="27" t="s">
        <v>341</v>
      </c>
      <c r="J246" s="34"/>
    </row>
    <row r="247" spans="1:16" ht="30" x14ac:dyDescent="0.25">
      <c r="A247" s="25" t="s">
        <v>38</v>
      </c>
      <c r="B247" s="25">
        <v>59</v>
      </c>
      <c r="C247" s="26" t="s">
        <v>342</v>
      </c>
      <c r="D247" s="25" t="s">
        <v>40</v>
      </c>
      <c r="E247" s="27" t="s">
        <v>343</v>
      </c>
      <c r="F247" s="28" t="s">
        <v>88</v>
      </c>
      <c r="G247" s="29">
        <v>46</v>
      </c>
      <c r="H247" s="53">
        <v>0</v>
      </c>
      <c r="I247" s="30">
        <f>ROUND(G247*H247,P4)</f>
        <v>0</v>
      </c>
      <c r="J247" s="28" t="s">
        <v>43</v>
      </c>
      <c r="O247" s="39">
        <f>I247*0.21</f>
        <v>0</v>
      </c>
      <c r="P247" s="32">
        <v>3</v>
      </c>
    </row>
    <row r="248" spans="1:16" x14ac:dyDescent="0.25">
      <c r="A248" s="25" t="s">
        <v>44</v>
      </c>
      <c r="B248" s="31"/>
      <c r="E248" s="27" t="s">
        <v>344</v>
      </c>
      <c r="J248" s="34"/>
    </row>
    <row r="249" spans="1:16" ht="345" x14ac:dyDescent="0.25">
      <c r="A249" s="25" t="s">
        <v>102</v>
      </c>
      <c r="B249" s="31"/>
      <c r="E249" s="35" t="s">
        <v>345</v>
      </c>
      <c r="J249" s="34"/>
    </row>
    <row r="250" spans="1:16" ht="60" x14ac:dyDescent="0.25">
      <c r="A250" s="25" t="s">
        <v>46</v>
      </c>
      <c r="B250" s="31"/>
      <c r="E250" s="27" t="s">
        <v>346</v>
      </c>
      <c r="J250" s="34"/>
    </row>
    <row r="251" spans="1:16" ht="30" x14ac:dyDescent="0.25">
      <c r="A251" s="25" t="s">
        <v>38</v>
      </c>
      <c r="B251" s="25">
        <v>60</v>
      </c>
      <c r="C251" s="26" t="s">
        <v>347</v>
      </c>
      <c r="D251" s="25" t="s">
        <v>40</v>
      </c>
      <c r="E251" s="27" t="s">
        <v>348</v>
      </c>
      <c r="F251" s="28" t="s">
        <v>88</v>
      </c>
      <c r="G251" s="29">
        <v>48</v>
      </c>
      <c r="H251" s="53">
        <v>0</v>
      </c>
      <c r="I251" s="30">
        <f>ROUND(G251*H251,P4)</f>
        <v>0</v>
      </c>
      <c r="J251" s="28" t="s">
        <v>43</v>
      </c>
      <c r="O251" s="39">
        <f>I251*0.21</f>
        <v>0</v>
      </c>
      <c r="P251" s="32">
        <v>3</v>
      </c>
    </row>
    <row r="252" spans="1:16" ht="60" x14ac:dyDescent="0.25">
      <c r="A252" s="25" t="s">
        <v>44</v>
      </c>
      <c r="B252" s="31"/>
      <c r="E252" s="27" t="s">
        <v>349</v>
      </c>
      <c r="J252" s="34"/>
    </row>
    <row r="253" spans="1:16" x14ac:dyDescent="0.25">
      <c r="A253" s="25" t="s">
        <v>102</v>
      </c>
      <c r="B253" s="31"/>
      <c r="E253" s="35" t="s">
        <v>350</v>
      </c>
      <c r="J253" s="34"/>
    </row>
    <row r="254" spans="1:16" ht="75" x14ac:dyDescent="0.25">
      <c r="A254" s="25" t="s">
        <v>46</v>
      </c>
      <c r="B254" s="31"/>
      <c r="E254" s="27" t="s">
        <v>351</v>
      </c>
      <c r="J254" s="34"/>
    </row>
    <row r="255" spans="1:16" x14ac:dyDescent="0.25">
      <c r="A255" s="25" t="s">
        <v>38</v>
      </c>
      <c r="B255" s="25">
        <v>61</v>
      </c>
      <c r="C255" s="26" t="s">
        <v>352</v>
      </c>
      <c r="D255" s="25" t="s">
        <v>40</v>
      </c>
      <c r="E255" s="27" t="s">
        <v>353</v>
      </c>
      <c r="F255" s="28" t="s">
        <v>88</v>
      </c>
      <c r="G255" s="29">
        <v>18</v>
      </c>
      <c r="H255" s="53">
        <v>0</v>
      </c>
      <c r="I255" s="30">
        <f>ROUND(G255*H255,P4)</f>
        <v>0</v>
      </c>
      <c r="J255" s="28" t="s">
        <v>43</v>
      </c>
      <c r="O255" s="39">
        <f>I255*0.21</f>
        <v>0</v>
      </c>
      <c r="P255" s="32">
        <v>3</v>
      </c>
    </row>
    <row r="256" spans="1:16" x14ac:dyDescent="0.25">
      <c r="A256" s="25" t="s">
        <v>44</v>
      </c>
      <c r="B256" s="31"/>
      <c r="E256" s="33" t="s">
        <v>40</v>
      </c>
      <c r="J256" s="34"/>
    </row>
    <row r="257" spans="1:16" x14ac:dyDescent="0.25">
      <c r="A257" s="25" t="s">
        <v>102</v>
      </c>
      <c r="B257" s="31"/>
      <c r="E257" s="35" t="s">
        <v>354</v>
      </c>
      <c r="J257" s="34"/>
    </row>
    <row r="258" spans="1:16" ht="90" x14ac:dyDescent="0.25">
      <c r="A258" s="25" t="s">
        <v>46</v>
      </c>
      <c r="B258" s="31"/>
      <c r="E258" s="27" t="s">
        <v>355</v>
      </c>
      <c r="J258" s="34"/>
    </row>
    <row r="259" spans="1:16" x14ac:dyDescent="0.25">
      <c r="A259" s="25" t="s">
        <v>38</v>
      </c>
      <c r="B259" s="25">
        <v>62</v>
      </c>
      <c r="C259" s="26" t="s">
        <v>356</v>
      </c>
      <c r="D259" s="25" t="s">
        <v>40</v>
      </c>
      <c r="E259" s="27" t="s">
        <v>357</v>
      </c>
      <c r="F259" s="28" t="s">
        <v>88</v>
      </c>
      <c r="G259" s="29">
        <v>18</v>
      </c>
      <c r="H259" s="53">
        <v>0</v>
      </c>
      <c r="I259" s="30">
        <f>ROUND(G259*H259,P4)</f>
        <v>0</v>
      </c>
      <c r="J259" s="28" t="s">
        <v>43</v>
      </c>
      <c r="O259" s="39">
        <f>I259*0.21</f>
        <v>0</v>
      </c>
      <c r="P259" s="32">
        <v>3</v>
      </c>
    </row>
    <row r="260" spans="1:16" ht="45" x14ac:dyDescent="0.25">
      <c r="A260" s="25" t="s">
        <v>44</v>
      </c>
      <c r="B260" s="31"/>
      <c r="E260" s="27" t="s">
        <v>358</v>
      </c>
      <c r="J260" s="34"/>
    </row>
    <row r="261" spans="1:16" x14ac:dyDescent="0.25">
      <c r="A261" s="25" t="s">
        <v>102</v>
      </c>
      <c r="B261" s="31"/>
      <c r="E261" s="35" t="s">
        <v>359</v>
      </c>
      <c r="J261" s="34"/>
    </row>
    <row r="262" spans="1:16" ht="75" x14ac:dyDescent="0.25">
      <c r="A262" s="25" t="s">
        <v>46</v>
      </c>
      <c r="B262" s="31"/>
      <c r="E262" s="27" t="s">
        <v>351</v>
      </c>
      <c r="J262" s="34"/>
    </row>
    <row r="263" spans="1:16" ht="30" x14ac:dyDescent="0.25">
      <c r="A263" s="25" t="s">
        <v>38</v>
      </c>
      <c r="B263" s="25">
        <v>63</v>
      </c>
      <c r="C263" s="26" t="s">
        <v>360</v>
      </c>
      <c r="D263" s="25" t="s">
        <v>40</v>
      </c>
      <c r="E263" s="27" t="s">
        <v>361</v>
      </c>
      <c r="F263" s="28" t="s">
        <v>119</v>
      </c>
      <c r="G263" s="29">
        <v>160.25</v>
      </c>
      <c r="H263" s="53">
        <v>0</v>
      </c>
      <c r="I263" s="30">
        <f>ROUND(G263*H263,P4)</f>
        <v>0</v>
      </c>
      <c r="J263" s="28" t="s">
        <v>43</v>
      </c>
      <c r="O263" s="39">
        <f>I263*0.21</f>
        <v>0</v>
      </c>
      <c r="P263" s="32">
        <v>3</v>
      </c>
    </row>
    <row r="264" spans="1:16" x14ac:dyDescent="0.25">
      <c r="A264" s="25" t="s">
        <v>44</v>
      </c>
      <c r="B264" s="31"/>
      <c r="E264" s="33" t="s">
        <v>40</v>
      </c>
      <c r="J264" s="34"/>
    </row>
    <row r="265" spans="1:16" ht="105" x14ac:dyDescent="0.25">
      <c r="A265" s="25" t="s">
        <v>102</v>
      </c>
      <c r="B265" s="31"/>
      <c r="E265" s="35" t="s">
        <v>362</v>
      </c>
      <c r="J265" s="34"/>
    </row>
    <row r="266" spans="1:16" ht="105" x14ac:dyDescent="0.25">
      <c r="A266" s="25" t="s">
        <v>46</v>
      </c>
      <c r="B266" s="31"/>
      <c r="E266" s="27" t="s">
        <v>363</v>
      </c>
      <c r="J266" s="34"/>
    </row>
    <row r="267" spans="1:16" ht="30" x14ac:dyDescent="0.25">
      <c r="A267" s="25" t="s">
        <v>38</v>
      </c>
      <c r="B267" s="25">
        <v>64</v>
      </c>
      <c r="C267" s="26" t="s">
        <v>364</v>
      </c>
      <c r="D267" s="25" t="s">
        <v>40</v>
      </c>
      <c r="E267" s="27" t="s">
        <v>365</v>
      </c>
      <c r="F267" s="28" t="s">
        <v>119</v>
      </c>
      <c r="G267" s="29">
        <v>160.25</v>
      </c>
      <c r="H267" s="53">
        <v>0</v>
      </c>
      <c r="I267" s="30">
        <f>ROUND(G267*H267,P4)</f>
        <v>0</v>
      </c>
      <c r="J267" s="28" t="s">
        <v>43</v>
      </c>
      <c r="O267" s="39">
        <f>I267*0.21</f>
        <v>0</v>
      </c>
      <c r="P267" s="32">
        <v>3</v>
      </c>
    </row>
    <row r="268" spans="1:16" ht="30" x14ac:dyDescent="0.25">
      <c r="A268" s="25" t="s">
        <v>44</v>
      </c>
      <c r="B268" s="31"/>
      <c r="E268" s="27" t="s">
        <v>366</v>
      </c>
      <c r="J268" s="34"/>
    </row>
    <row r="269" spans="1:16" x14ac:dyDescent="0.25">
      <c r="A269" s="25" t="s">
        <v>102</v>
      </c>
      <c r="B269" s="31"/>
      <c r="E269" s="35" t="s">
        <v>367</v>
      </c>
      <c r="J269" s="34"/>
    </row>
    <row r="270" spans="1:16" ht="105" x14ac:dyDescent="0.25">
      <c r="A270" s="25" t="s">
        <v>46</v>
      </c>
      <c r="B270" s="31"/>
      <c r="E270" s="27" t="s">
        <v>363</v>
      </c>
      <c r="J270" s="34"/>
    </row>
    <row r="271" spans="1:16" x14ac:dyDescent="0.25">
      <c r="A271" s="25" t="s">
        <v>38</v>
      </c>
      <c r="B271" s="25">
        <v>65</v>
      </c>
      <c r="C271" s="26" t="s">
        <v>368</v>
      </c>
      <c r="D271" s="25" t="s">
        <v>40</v>
      </c>
      <c r="E271" s="27" t="s">
        <v>369</v>
      </c>
      <c r="F271" s="28" t="s">
        <v>144</v>
      </c>
      <c r="G271" s="29">
        <v>12</v>
      </c>
      <c r="H271" s="53">
        <v>0</v>
      </c>
      <c r="I271" s="30">
        <f>ROUND(G271*H271,P4)</f>
        <v>0</v>
      </c>
      <c r="J271" s="28" t="s">
        <v>43</v>
      </c>
      <c r="O271" s="39">
        <f>I271*0.21</f>
        <v>0</v>
      </c>
      <c r="P271" s="32">
        <v>3</v>
      </c>
    </row>
    <row r="272" spans="1:16" ht="30" x14ac:dyDescent="0.25">
      <c r="A272" s="25" t="s">
        <v>44</v>
      </c>
      <c r="B272" s="31"/>
      <c r="E272" s="27" t="s">
        <v>370</v>
      </c>
      <c r="J272" s="34"/>
    </row>
    <row r="273" spans="1:16" ht="30" x14ac:dyDescent="0.25">
      <c r="A273" s="25" t="s">
        <v>102</v>
      </c>
      <c r="B273" s="31"/>
      <c r="E273" s="35" t="s">
        <v>371</v>
      </c>
      <c r="J273" s="34"/>
    </row>
    <row r="274" spans="1:16" ht="90" x14ac:dyDescent="0.25">
      <c r="A274" s="25" t="s">
        <v>46</v>
      </c>
      <c r="B274" s="31"/>
      <c r="E274" s="27" t="s">
        <v>372</v>
      </c>
      <c r="J274" s="34"/>
    </row>
    <row r="275" spans="1:16" ht="30" x14ac:dyDescent="0.25">
      <c r="A275" s="25" t="s">
        <v>38</v>
      </c>
      <c r="B275" s="25">
        <v>66</v>
      </c>
      <c r="C275" s="26" t="s">
        <v>373</v>
      </c>
      <c r="D275" s="25" t="s">
        <v>40</v>
      </c>
      <c r="E275" s="27" t="s">
        <v>374</v>
      </c>
      <c r="F275" s="28" t="s">
        <v>144</v>
      </c>
      <c r="G275" s="29">
        <v>743</v>
      </c>
      <c r="H275" s="53">
        <v>0</v>
      </c>
      <c r="I275" s="30">
        <f>ROUND(G275*H275,P4)</f>
        <v>0</v>
      </c>
      <c r="J275" s="28" t="s">
        <v>43</v>
      </c>
      <c r="O275" s="39">
        <f>I275*0.21</f>
        <v>0</v>
      </c>
      <c r="P275" s="32">
        <v>3</v>
      </c>
    </row>
    <row r="276" spans="1:16" ht="30" x14ac:dyDescent="0.25">
      <c r="A276" s="25" t="s">
        <v>44</v>
      </c>
      <c r="B276" s="31"/>
      <c r="E276" s="27" t="s">
        <v>375</v>
      </c>
      <c r="J276" s="34"/>
    </row>
    <row r="277" spans="1:16" ht="75" x14ac:dyDescent="0.25">
      <c r="A277" s="25" t="s">
        <v>102</v>
      </c>
      <c r="B277" s="31"/>
      <c r="E277" s="35" t="s">
        <v>376</v>
      </c>
      <c r="J277" s="34"/>
    </row>
    <row r="278" spans="1:16" ht="90" x14ac:dyDescent="0.25">
      <c r="A278" s="25" t="s">
        <v>46</v>
      </c>
      <c r="B278" s="31"/>
      <c r="E278" s="27" t="s">
        <v>372</v>
      </c>
      <c r="J278" s="34"/>
    </row>
    <row r="279" spans="1:16" x14ac:dyDescent="0.25">
      <c r="A279" s="25" t="s">
        <v>38</v>
      </c>
      <c r="B279" s="25">
        <v>67</v>
      </c>
      <c r="C279" s="26" t="s">
        <v>377</v>
      </c>
      <c r="D279" s="25" t="s">
        <v>40</v>
      </c>
      <c r="E279" s="27" t="s">
        <v>378</v>
      </c>
      <c r="F279" s="28" t="s">
        <v>144</v>
      </c>
      <c r="G279" s="29">
        <v>121</v>
      </c>
      <c r="H279" s="53">
        <v>0</v>
      </c>
      <c r="I279" s="30">
        <f>ROUND(G279*H279,P4)</f>
        <v>0</v>
      </c>
      <c r="J279" s="28" t="s">
        <v>43</v>
      </c>
      <c r="O279" s="39">
        <f>I279*0.21</f>
        <v>0</v>
      </c>
      <c r="P279" s="32">
        <v>3</v>
      </c>
    </row>
    <row r="280" spans="1:16" ht="45" x14ac:dyDescent="0.25">
      <c r="A280" s="25" t="s">
        <v>44</v>
      </c>
      <c r="B280" s="31"/>
      <c r="E280" s="27" t="s">
        <v>379</v>
      </c>
      <c r="J280" s="34"/>
    </row>
    <row r="281" spans="1:16" x14ac:dyDescent="0.25">
      <c r="A281" s="25" t="s">
        <v>102</v>
      </c>
      <c r="B281" s="31"/>
      <c r="E281" s="35" t="s">
        <v>380</v>
      </c>
      <c r="J281" s="34"/>
    </row>
    <row r="282" spans="1:16" ht="75" x14ac:dyDescent="0.25">
      <c r="A282" s="25" t="s">
        <v>46</v>
      </c>
      <c r="B282" s="31"/>
      <c r="E282" s="27" t="s">
        <v>381</v>
      </c>
      <c r="J282" s="34"/>
    </row>
    <row r="283" spans="1:16" x14ac:dyDescent="0.25">
      <c r="A283" s="25" t="s">
        <v>38</v>
      </c>
      <c r="B283" s="25">
        <v>68</v>
      </c>
      <c r="C283" s="26" t="s">
        <v>382</v>
      </c>
      <c r="D283" s="25" t="s">
        <v>40</v>
      </c>
      <c r="E283" s="27" t="s">
        <v>383</v>
      </c>
      <c r="F283" s="28" t="s">
        <v>144</v>
      </c>
      <c r="G283" s="29">
        <v>130</v>
      </c>
      <c r="H283" s="53">
        <v>0</v>
      </c>
      <c r="I283" s="30">
        <f>ROUND(G283*H283,P4)</f>
        <v>0</v>
      </c>
      <c r="J283" s="28" t="s">
        <v>43</v>
      </c>
      <c r="O283" s="39">
        <f>I283*0.21</f>
        <v>0</v>
      </c>
      <c r="P283" s="32">
        <v>3</v>
      </c>
    </row>
    <row r="284" spans="1:16" ht="45" x14ac:dyDescent="0.25">
      <c r="A284" s="25" t="s">
        <v>44</v>
      </c>
      <c r="B284" s="31"/>
      <c r="E284" s="27" t="s">
        <v>379</v>
      </c>
      <c r="J284" s="34"/>
    </row>
    <row r="285" spans="1:16" x14ac:dyDescent="0.25">
      <c r="A285" s="25" t="s">
        <v>102</v>
      </c>
      <c r="B285" s="31"/>
      <c r="E285" s="35" t="s">
        <v>384</v>
      </c>
      <c r="J285" s="34"/>
    </row>
    <row r="286" spans="1:16" ht="75" x14ac:dyDescent="0.25">
      <c r="A286" s="25" t="s">
        <v>46</v>
      </c>
      <c r="B286" s="31"/>
      <c r="E286" s="27" t="s">
        <v>381</v>
      </c>
      <c r="J286" s="34"/>
    </row>
    <row r="287" spans="1:16" x14ac:dyDescent="0.25">
      <c r="A287" s="25" t="s">
        <v>38</v>
      </c>
      <c r="B287" s="25">
        <v>69</v>
      </c>
      <c r="C287" s="26" t="s">
        <v>385</v>
      </c>
      <c r="D287" s="25" t="s">
        <v>40</v>
      </c>
      <c r="E287" s="27" t="s">
        <v>386</v>
      </c>
      <c r="F287" s="28" t="s">
        <v>144</v>
      </c>
      <c r="G287" s="29">
        <v>1116</v>
      </c>
      <c r="H287" s="53">
        <v>0</v>
      </c>
      <c r="I287" s="30">
        <f>ROUND(G287*H287,P4)</f>
        <v>0</v>
      </c>
      <c r="J287" s="28" t="s">
        <v>43</v>
      </c>
      <c r="O287" s="39">
        <f>I287*0.21</f>
        <v>0</v>
      </c>
      <c r="P287" s="32">
        <v>3</v>
      </c>
    </row>
    <row r="288" spans="1:16" ht="45" x14ac:dyDescent="0.25">
      <c r="A288" s="25" t="s">
        <v>44</v>
      </c>
      <c r="B288" s="31"/>
      <c r="E288" s="27" t="s">
        <v>387</v>
      </c>
      <c r="J288" s="34"/>
    </row>
    <row r="289" spans="1:16" x14ac:dyDescent="0.25">
      <c r="A289" s="25" t="s">
        <v>102</v>
      </c>
      <c r="B289" s="31"/>
      <c r="E289" s="35" t="s">
        <v>388</v>
      </c>
      <c r="J289" s="34"/>
    </row>
    <row r="290" spans="1:16" ht="90" x14ac:dyDescent="0.25">
      <c r="A290" s="25" t="s">
        <v>46</v>
      </c>
      <c r="B290" s="31"/>
      <c r="E290" s="27" t="s">
        <v>389</v>
      </c>
      <c r="J290" s="34"/>
    </row>
    <row r="291" spans="1:16" x14ac:dyDescent="0.25">
      <c r="A291" s="25" t="s">
        <v>38</v>
      </c>
      <c r="B291" s="25">
        <v>70</v>
      </c>
      <c r="C291" s="26" t="s">
        <v>390</v>
      </c>
      <c r="D291" s="25" t="s">
        <v>40</v>
      </c>
      <c r="E291" s="27" t="s">
        <v>391</v>
      </c>
      <c r="F291" s="28" t="s">
        <v>88</v>
      </c>
      <c r="G291" s="29">
        <v>19</v>
      </c>
      <c r="H291" s="53">
        <v>0</v>
      </c>
      <c r="I291" s="30">
        <f>ROUND(G291*H291,P4)</f>
        <v>0</v>
      </c>
      <c r="J291" s="28" t="s">
        <v>43</v>
      </c>
      <c r="O291" s="39">
        <f>I291*0.21</f>
        <v>0</v>
      </c>
      <c r="P291" s="32">
        <v>3</v>
      </c>
    </row>
    <row r="292" spans="1:16" ht="30" x14ac:dyDescent="0.25">
      <c r="A292" s="25" t="s">
        <v>44</v>
      </c>
      <c r="B292" s="31"/>
      <c r="E292" s="27" t="s">
        <v>120</v>
      </c>
      <c r="J292" s="34"/>
    </row>
    <row r="293" spans="1:16" x14ac:dyDescent="0.25">
      <c r="A293" s="25" t="s">
        <v>102</v>
      </c>
      <c r="B293" s="31"/>
      <c r="E293" s="35" t="s">
        <v>392</v>
      </c>
      <c r="J293" s="34"/>
    </row>
    <row r="294" spans="1:16" ht="165" x14ac:dyDescent="0.25">
      <c r="A294" s="25" t="s">
        <v>46</v>
      </c>
      <c r="B294" s="36"/>
      <c r="C294" s="37"/>
      <c r="D294" s="37"/>
      <c r="E294" s="27" t="s">
        <v>393</v>
      </c>
      <c r="F294" s="37"/>
      <c r="G294" s="37"/>
      <c r="H294" s="37"/>
      <c r="I294" s="37"/>
      <c r="J294" s="38"/>
    </row>
  </sheetData>
  <sheetProtection sheet="1" objects="1" scenarios="1"/>
  <mergeCells count="11">
    <mergeCell ref="C3:D3"/>
    <mergeCell ref="C4:D4"/>
    <mergeCell ref="A5:A6"/>
    <mergeCell ref="B5:B6"/>
    <mergeCell ref="C5:C6"/>
    <mergeCell ref="D5:D6"/>
    <mergeCell ref="E5:E6"/>
    <mergeCell ref="F5:F6"/>
    <mergeCell ref="G5:G6"/>
    <mergeCell ref="H5:I5"/>
    <mergeCell ref="J5:J6"/>
  </mergeCells>
  <pageMargins left="0.7" right="0.7" top="0.78740157499999996" bottom="0.78740157499999996" header="0.3" footer="0.3"/>
  <pageSetup fitToHeight="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showGridLines="0" topLeftCell="B1" workbookViewId="0">
      <selection activeCell="H13" sqref="H13"/>
    </sheetView>
  </sheetViews>
  <sheetFormatPr defaultRowHeight="15" x14ac:dyDescent="0.25"/>
  <cols>
    <col min="1" max="1" width="8.85546875" style="32" hidden="1"/>
    <col min="2" max="2" width="15.7109375" style="32" customWidth="1"/>
    <col min="3" max="3" width="9.42578125" style="32" customWidth="1"/>
    <col min="4" max="4" width="12.5703125" style="32" customWidth="1"/>
    <col min="5" max="5" width="63" style="32" customWidth="1"/>
    <col min="6" max="6" width="12.5703125" style="32" customWidth="1"/>
    <col min="7" max="9" width="15.7109375" style="32" customWidth="1"/>
    <col min="10" max="10" width="14.7109375" style="32" bestFit="1" customWidth="1"/>
    <col min="11" max="14" width="9.140625" style="32"/>
    <col min="15" max="16" width="8.85546875" style="32" hidden="1"/>
    <col min="17" max="16384" width="9.140625" style="32"/>
  </cols>
  <sheetData>
    <row r="1" spans="1:16" x14ac:dyDescent="0.25">
      <c r="A1" s="1" t="s">
        <v>0</v>
      </c>
      <c r="B1" s="2"/>
      <c r="C1" s="3"/>
      <c r="D1" s="3"/>
      <c r="E1" s="4" t="s">
        <v>1</v>
      </c>
      <c r="F1" s="3"/>
      <c r="G1" s="3"/>
      <c r="H1" s="3"/>
      <c r="I1" s="3"/>
      <c r="J1" s="5"/>
      <c r="P1" s="32">
        <v>3</v>
      </c>
    </row>
    <row r="2" spans="1:16" ht="20.25" x14ac:dyDescent="0.25">
      <c r="A2" s="1"/>
      <c r="B2" s="6"/>
      <c r="C2" s="7"/>
      <c r="D2" s="7"/>
      <c r="E2" s="8" t="s">
        <v>17</v>
      </c>
      <c r="F2" s="7"/>
      <c r="G2" s="7"/>
      <c r="H2" s="7"/>
      <c r="I2" s="7"/>
      <c r="J2" s="9"/>
    </row>
    <row r="3" spans="1:16" x14ac:dyDescent="0.25">
      <c r="A3" s="7" t="s">
        <v>18</v>
      </c>
      <c r="B3" s="10" t="s">
        <v>19</v>
      </c>
      <c r="C3" s="49" t="s">
        <v>20</v>
      </c>
      <c r="D3" s="50"/>
      <c r="E3" s="11" t="s">
        <v>21</v>
      </c>
      <c r="F3" s="7"/>
      <c r="G3" s="7"/>
      <c r="H3" s="12" t="s">
        <v>15</v>
      </c>
      <c r="I3" s="13">
        <f>SUMIFS(I8:I24,A8:A24,"SD")</f>
        <v>1000000</v>
      </c>
      <c r="J3" s="9"/>
      <c r="O3" s="32">
        <v>0</v>
      </c>
      <c r="P3" s="32">
        <v>2</v>
      </c>
    </row>
    <row r="4" spans="1:16" x14ac:dyDescent="0.25">
      <c r="A4" s="7" t="s">
        <v>22</v>
      </c>
      <c r="B4" s="10" t="s">
        <v>23</v>
      </c>
      <c r="C4" s="49" t="s">
        <v>15</v>
      </c>
      <c r="D4" s="50"/>
      <c r="E4" s="11" t="s">
        <v>16</v>
      </c>
      <c r="F4" s="7"/>
      <c r="G4" s="7"/>
      <c r="H4" s="7"/>
      <c r="I4" s="7"/>
      <c r="J4" s="9"/>
      <c r="O4" s="32">
        <v>0.15</v>
      </c>
      <c r="P4" s="32">
        <v>2</v>
      </c>
    </row>
    <row r="5" spans="1:16" x14ac:dyDescent="0.25">
      <c r="A5" s="51" t="s">
        <v>24</v>
      </c>
      <c r="B5" s="52" t="s">
        <v>25</v>
      </c>
      <c r="C5" s="47" t="s">
        <v>26</v>
      </c>
      <c r="D5" s="47" t="s">
        <v>27</v>
      </c>
      <c r="E5" s="47" t="s">
        <v>28</v>
      </c>
      <c r="F5" s="47" t="s">
        <v>29</v>
      </c>
      <c r="G5" s="47" t="s">
        <v>30</v>
      </c>
      <c r="H5" s="47" t="s">
        <v>31</v>
      </c>
      <c r="I5" s="47"/>
      <c r="J5" s="48" t="s">
        <v>32</v>
      </c>
      <c r="O5" s="32">
        <v>0.21</v>
      </c>
    </row>
    <row r="6" spans="1:16" x14ac:dyDescent="0.25">
      <c r="A6" s="51"/>
      <c r="B6" s="52"/>
      <c r="C6" s="47"/>
      <c r="D6" s="47"/>
      <c r="E6" s="47"/>
      <c r="F6" s="47"/>
      <c r="G6" s="47"/>
      <c r="H6" s="15" t="s">
        <v>33</v>
      </c>
      <c r="I6" s="15" t="s">
        <v>34</v>
      </c>
      <c r="J6" s="48"/>
    </row>
    <row r="7" spans="1:16" x14ac:dyDescent="0.25">
      <c r="A7" s="17">
        <v>0</v>
      </c>
      <c r="B7" s="14">
        <v>1</v>
      </c>
      <c r="C7" s="18">
        <v>2</v>
      </c>
      <c r="D7" s="15">
        <v>3</v>
      </c>
      <c r="E7" s="18">
        <v>4</v>
      </c>
      <c r="F7" s="15">
        <v>5</v>
      </c>
      <c r="G7" s="15">
        <v>6</v>
      </c>
      <c r="H7" s="15">
        <v>7</v>
      </c>
      <c r="I7" s="18">
        <v>8</v>
      </c>
      <c r="J7" s="16">
        <v>9</v>
      </c>
    </row>
    <row r="8" spans="1:16" x14ac:dyDescent="0.25">
      <c r="A8" s="19" t="s">
        <v>35</v>
      </c>
      <c r="B8" s="20"/>
      <c r="C8" s="21" t="s">
        <v>36</v>
      </c>
      <c r="D8" s="22"/>
      <c r="E8" s="19" t="s">
        <v>37</v>
      </c>
      <c r="F8" s="22"/>
      <c r="G8" s="22"/>
      <c r="H8" s="22"/>
      <c r="I8" s="23">
        <f>SUMIFS(I9:I24,A9:A24,"P")</f>
        <v>1000000</v>
      </c>
      <c r="J8" s="24"/>
    </row>
    <row r="9" spans="1:16" x14ac:dyDescent="0.25">
      <c r="A9" s="25" t="s">
        <v>38</v>
      </c>
      <c r="B9" s="25">
        <v>1</v>
      </c>
      <c r="C9" s="26" t="s">
        <v>394</v>
      </c>
      <c r="D9" s="25" t="s">
        <v>395</v>
      </c>
      <c r="E9" s="27" t="s">
        <v>396</v>
      </c>
      <c r="F9" s="28" t="s">
        <v>42</v>
      </c>
      <c r="G9" s="29">
        <v>1</v>
      </c>
      <c r="H9" s="30">
        <v>1000000</v>
      </c>
      <c r="I9" s="30">
        <f>ROUND(G9*H9,P4)</f>
        <v>1000000</v>
      </c>
      <c r="J9" s="25"/>
      <c r="O9" s="39">
        <f>I9*0.21</f>
        <v>210000</v>
      </c>
      <c r="P9" s="32">
        <v>3</v>
      </c>
    </row>
    <row r="10" spans="1:16" ht="120" x14ac:dyDescent="0.25">
      <c r="A10" s="25" t="s">
        <v>44</v>
      </c>
      <c r="B10" s="31"/>
      <c r="E10" s="27" t="s">
        <v>397</v>
      </c>
      <c r="J10" s="34"/>
    </row>
    <row r="11" spans="1:16" x14ac:dyDescent="0.25">
      <c r="A11" s="25" t="s">
        <v>102</v>
      </c>
      <c r="B11" s="31"/>
      <c r="E11" s="35" t="s">
        <v>398</v>
      </c>
      <c r="J11" s="34"/>
    </row>
    <row r="12" spans="1:16" x14ac:dyDescent="0.25">
      <c r="A12" s="25" t="s">
        <v>46</v>
      </c>
      <c r="B12" s="31"/>
      <c r="E12" s="33" t="s">
        <v>40</v>
      </c>
      <c r="J12" s="34"/>
    </row>
    <row r="13" spans="1:16" x14ac:dyDescent="0.25">
      <c r="A13" s="25" t="s">
        <v>38</v>
      </c>
      <c r="B13" s="25">
        <v>2</v>
      </c>
      <c r="C13" s="26" t="s">
        <v>399</v>
      </c>
      <c r="D13" s="25" t="s">
        <v>40</v>
      </c>
      <c r="E13" s="27" t="s">
        <v>400</v>
      </c>
      <c r="F13" s="28" t="s">
        <v>42</v>
      </c>
      <c r="G13" s="29">
        <v>1</v>
      </c>
      <c r="H13" s="53">
        <v>0</v>
      </c>
      <c r="I13" s="30">
        <f>ROUND(G13*H13,P4)</f>
        <v>0</v>
      </c>
      <c r="J13" s="28" t="s">
        <v>43</v>
      </c>
      <c r="O13" s="39">
        <f>I13*0.21</f>
        <v>0</v>
      </c>
      <c r="P13" s="32">
        <v>3</v>
      </c>
    </row>
    <row r="14" spans="1:16" ht="45" x14ac:dyDescent="0.25">
      <c r="A14" s="25" t="s">
        <v>44</v>
      </c>
      <c r="B14" s="31"/>
      <c r="E14" s="27" t="s">
        <v>401</v>
      </c>
      <c r="J14" s="34"/>
    </row>
    <row r="15" spans="1:16" x14ac:dyDescent="0.25">
      <c r="A15" s="25" t="s">
        <v>102</v>
      </c>
      <c r="B15" s="31"/>
      <c r="E15" s="35" t="s">
        <v>398</v>
      </c>
      <c r="J15" s="34"/>
    </row>
    <row r="16" spans="1:16" ht="30" x14ac:dyDescent="0.25">
      <c r="A16" s="25" t="s">
        <v>46</v>
      </c>
      <c r="B16" s="31"/>
      <c r="E16" s="27" t="s">
        <v>402</v>
      </c>
      <c r="J16" s="34"/>
    </row>
    <row r="17" spans="1:16" x14ac:dyDescent="0.25">
      <c r="A17" s="25" t="s">
        <v>38</v>
      </c>
      <c r="B17" s="25">
        <v>3</v>
      </c>
      <c r="C17" s="26" t="s">
        <v>403</v>
      </c>
      <c r="D17" s="25" t="s">
        <v>40</v>
      </c>
      <c r="E17" s="27" t="s">
        <v>404</v>
      </c>
      <c r="F17" s="28" t="s">
        <v>42</v>
      </c>
      <c r="G17" s="29">
        <v>1</v>
      </c>
      <c r="H17" s="53">
        <v>0</v>
      </c>
      <c r="I17" s="30">
        <f>ROUND(G17*H17,P4)</f>
        <v>0</v>
      </c>
      <c r="J17" s="28" t="s">
        <v>43</v>
      </c>
      <c r="O17" s="39">
        <f>I17*0.21</f>
        <v>0</v>
      </c>
      <c r="P17" s="32">
        <v>3</v>
      </c>
    </row>
    <row r="18" spans="1:16" x14ac:dyDescent="0.25">
      <c r="A18" s="25" t="s">
        <v>44</v>
      </c>
      <c r="B18" s="31"/>
      <c r="E18" s="27" t="s">
        <v>405</v>
      </c>
      <c r="J18" s="34"/>
    </row>
    <row r="19" spans="1:16" x14ac:dyDescent="0.25">
      <c r="A19" s="25" t="s">
        <v>102</v>
      </c>
      <c r="B19" s="31"/>
      <c r="E19" s="35" t="s">
        <v>398</v>
      </c>
      <c r="J19" s="34"/>
    </row>
    <row r="20" spans="1:16" ht="30" x14ac:dyDescent="0.25">
      <c r="A20" s="25" t="s">
        <v>46</v>
      </c>
      <c r="B20" s="31"/>
      <c r="E20" s="27" t="s">
        <v>406</v>
      </c>
      <c r="J20" s="34"/>
    </row>
    <row r="21" spans="1:16" x14ac:dyDescent="0.25">
      <c r="A21" s="25" t="s">
        <v>38</v>
      </c>
      <c r="B21" s="25">
        <v>4</v>
      </c>
      <c r="C21" s="26" t="s">
        <v>95</v>
      </c>
      <c r="D21" s="25" t="s">
        <v>40</v>
      </c>
      <c r="E21" s="27" t="s">
        <v>96</v>
      </c>
      <c r="F21" s="28" t="s">
        <v>42</v>
      </c>
      <c r="G21" s="29">
        <v>1</v>
      </c>
      <c r="H21" s="53">
        <v>0</v>
      </c>
      <c r="I21" s="30">
        <f>ROUND(G21*H21,P4)</f>
        <v>0</v>
      </c>
      <c r="J21" s="28" t="s">
        <v>43</v>
      </c>
      <c r="O21" s="39">
        <f>I21*0.21</f>
        <v>0</v>
      </c>
      <c r="P21" s="32">
        <v>3</v>
      </c>
    </row>
    <row r="22" spans="1:16" ht="210" x14ac:dyDescent="0.25">
      <c r="A22" s="25" t="s">
        <v>44</v>
      </c>
      <c r="B22" s="31"/>
      <c r="E22" s="27" t="s">
        <v>407</v>
      </c>
      <c r="J22" s="34"/>
    </row>
    <row r="23" spans="1:16" x14ac:dyDescent="0.25">
      <c r="A23" s="25" t="s">
        <v>102</v>
      </c>
      <c r="B23" s="31"/>
      <c r="E23" s="35" t="s">
        <v>398</v>
      </c>
      <c r="J23" s="34"/>
    </row>
    <row r="24" spans="1:16" ht="30" x14ac:dyDescent="0.25">
      <c r="A24" s="25" t="s">
        <v>46</v>
      </c>
      <c r="B24" s="36"/>
      <c r="C24" s="37"/>
      <c r="D24" s="37"/>
      <c r="E24" s="27" t="s">
        <v>406</v>
      </c>
      <c r="F24" s="37"/>
      <c r="G24" s="37"/>
      <c r="H24" s="37"/>
      <c r="I24" s="37"/>
      <c r="J24" s="38"/>
    </row>
  </sheetData>
  <sheetProtection sheet="1" objects="1" scenarios="1"/>
  <mergeCells count="11">
    <mergeCell ref="C3:D3"/>
    <mergeCell ref="C4:D4"/>
    <mergeCell ref="A5:A6"/>
    <mergeCell ref="B5:B6"/>
    <mergeCell ref="C5:C6"/>
    <mergeCell ref="D5:D6"/>
    <mergeCell ref="E5:E6"/>
    <mergeCell ref="F5:F6"/>
    <mergeCell ref="G5:G6"/>
    <mergeCell ref="H5:I5"/>
    <mergeCell ref="J5:J6"/>
  </mergeCells>
  <pageMargins left="0.7" right="0.7" top="0.78740157499999996" bottom="0.78740157499999996" header="0.3" footer="0.3"/>
  <pageSetup fitToHeight="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Rekapitulace</vt:lpstr>
      <vt:lpstr>SO 000</vt:lpstr>
      <vt:lpstr>SO 101</vt:lpstr>
      <vt:lpstr>SO 185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Nemec</dc:creator>
  <cp:lastModifiedBy>LK Union</cp:lastModifiedBy>
  <dcterms:created xsi:type="dcterms:W3CDTF">2025-03-25T08:30:37Z</dcterms:created>
  <dcterms:modified xsi:type="dcterms:W3CDTF">2025-03-27T09:33:10Z</dcterms:modified>
</cp:coreProperties>
</file>