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Jakub\Downloads\"/>
    </mc:Choice>
  </mc:AlternateContent>
  <xr:revisionPtr revIDLastSave="0" documentId="13_ncr:1_{509B30E5-6A79-459E-8764-03884DCF5D7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kapitulace" sheetId="1" r:id="rId1"/>
    <sheet name="SO 01" sheetId="2" r:id="rId2"/>
    <sheet name="SO 02" sheetId="3" r:id="rId3"/>
    <sheet name="SO 03" sheetId="4" r:id="rId4"/>
    <sheet name="SO 05" sheetId="5" r:id="rId5"/>
    <sheet name="SO 06" sheetId="6" r:id="rId6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6" l="1"/>
  <c r="O40" i="6" s="1"/>
  <c r="R39" i="6" s="1"/>
  <c r="O39" i="6" s="1"/>
  <c r="I35" i="6"/>
  <c r="O35" i="6" s="1"/>
  <c r="I31" i="6"/>
  <c r="O31" i="6" s="1"/>
  <c r="R30" i="6" s="1"/>
  <c r="O30" i="6" s="1"/>
  <c r="I26" i="6"/>
  <c r="Q25" i="6" s="1"/>
  <c r="I25" i="6" s="1"/>
  <c r="I21" i="6"/>
  <c r="O21" i="6" s="1"/>
  <c r="I17" i="6"/>
  <c r="O17" i="6" s="1"/>
  <c r="I13" i="6"/>
  <c r="O13" i="6" s="1"/>
  <c r="I9" i="6"/>
  <c r="O9" i="6" s="1"/>
  <c r="R8" i="6" s="1"/>
  <c r="O8" i="6" s="1"/>
  <c r="Q8" i="6"/>
  <c r="I8" i="6" s="1"/>
  <c r="I163" i="5"/>
  <c r="O163" i="5" s="1"/>
  <c r="I159" i="5"/>
  <c r="O159" i="5" s="1"/>
  <c r="O154" i="5"/>
  <c r="I154" i="5"/>
  <c r="I150" i="5"/>
  <c r="O150" i="5" s="1"/>
  <c r="I146" i="5"/>
  <c r="Q145" i="5" s="1"/>
  <c r="I145" i="5" s="1"/>
  <c r="I141" i="5"/>
  <c r="O141" i="5" s="1"/>
  <c r="I137" i="5"/>
  <c r="O137" i="5" s="1"/>
  <c r="I133" i="5"/>
  <c r="O133" i="5" s="1"/>
  <c r="I128" i="5"/>
  <c r="O128" i="5" s="1"/>
  <c r="I124" i="5"/>
  <c r="O124" i="5" s="1"/>
  <c r="I120" i="5"/>
  <c r="O120" i="5" s="1"/>
  <c r="I116" i="5"/>
  <c r="O116" i="5" s="1"/>
  <c r="I112" i="5"/>
  <c r="O112" i="5" s="1"/>
  <c r="I108" i="5"/>
  <c r="O108" i="5" s="1"/>
  <c r="I104" i="5"/>
  <c r="O104" i="5" s="1"/>
  <c r="I100" i="5"/>
  <c r="O100" i="5" s="1"/>
  <c r="I96" i="5"/>
  <c r="O96" i="5" s="1"/>
  <c r="I92" i="5"/>
  <c r="O92" i="5" s="1"/>
  <c r="I88" i="5"/>
  <c r="O88" i="5" s="1"/>
  <c r="I83" i="5"/>
  <c r="O83" i="5" s="1"/>
  <c r="I79" i="5"/>
  <c r="O79" i="5" s="1"/>
  <c r="I75" i="5"/>
  <c r="O75" i="5" s="1"/>
  <c r="I71" i="5"/>
  <c r="O71" i="5" s="1"/>
  <c r="I67" i="5"/>
  <c r="O67" i="5" s="1"/>
  <c r="I63" i="5"/>
  <c r="O63" i="5" s="1"/>
  <c r="I59" i="5"/>
  <c r="O59" i="5" s="1"/>
  <c r="I55" i="5"/>
  <c r="O55" i="5" s="1"/>
  <c r="I51" i="5"/>
  <c r="O51" i="5" s="1"/>
  <c r="I46" i="5"/>
  <c r="O46" i="5" s="1"/>
  <c r="I42" i="5"/>
  <c r="O42" i="5" s="1"/>
  <c r="I37" i="5"/>
  <c r="O37" i="5" s="1"/>
  <c r="I33" i="5"/>
  <c r="O33" i="5" s="1"/>
  <c r="O29" i="5"/>
  <c r="I29" i="5"/>
  <c r="I25" i="5"/>
  <c r="O25" i="5" s="1"/>
  <c r="I21" i="5"/>
  <c r="O21" i="5" s="1"/>
  <c r="I17" i="5"/>
  <c r="O17" i="5" s="1"/>
  <c r="I13" i="5"/>
  <c r="O13" i="5" s="1"/>
  <c r="I9" i="5"/>
  <c r="O9" i="5" s="1"/>
  <c r="I151" i="4"/>
  <c r="I147" i="4"/>
  <c r="O147" i="4" s="1"/>
  <c r="I142" i="4"/>
  <c r="O142" i="4" s="1"/>
  <c r="I138" i="4"/>
  <c r="O138" i="4" s="1"/>
  <c r="I134" i="4"/>
  <c r="O134" i="4" s="1"/>
  <c r="I129" i="4"/>
  <c r="O129" i="4" s="1"/>
  <c r="I125" i="4"/>
  <c r="O125" i="4" s="1"/>
  <c r="I121" i="4"/>
  <c r="O121" i="4" s="1"/>
  <c r="I116" i="4"/>
  <c r="O116" i="4" s="1"/>
  <c r="I112" i="4"/>
  <c r="O112" i="4" s="1"/>
  <c r="I108" i="4"/>
  <c r="O108" i="4" s="1"/>
  <c r="I104" i="4"/>
  <c r="O104" i="4" s="1"/>
  <c r="I100" i="4"/>
  <c r="O100" i="4" s="1"/>
  <c r="I96" i="4"/>
  <c r="O96" i="4" s="1"/>
  <c r="I92" i="4"/>
  <c r="O92" i="4" s="1"/>
  <c r="I88" i="4"/>
  <c r="O88" i="4" s="1"/>
  <c r="I84" i="4"/>
  <c r="O84" i="4" s="1"/>
  <c r="I80" i="4"/>
  <c r="O80" i="4" s="1"/>
  <c r="I76" i="4"/>
  <c r="O76" i="4" s="1"/>
  <c r="I71" i="4"/>
  <c r="O71" i="4" s="1"/>
  <c r="I67" i="4"/>
  <c r="O67" i="4" s="1"/>
  <c r="I63" i="4"/>
  <c r="O63" i="4" s="1"/>
  <c r="I59" i="4"/>
  <c r="O59" i="4" s="1"/>
  <c r="I55" i="4"/>
  <c r="O55" i="4" s="1"/>
  <c r="I51" i="4"/>
  <c r="O51" i="4" s="1"/>
  <c r="I47" i="4"/>
  <c r="I42" i="4"/>
  <c r="I38" i="4"/>
  <c r="O38" i="4" s="1"/>
  <c r="I33" i="4"/>
  <c r="O33" i="4" s="1"/>
  <c r="I29" i="4"/>
  <c r="O29" i="4" s="1"/>
  <c r="I25" i="4"/>
  <c r="O25" i="4" s="1"/>
  <c r="I21" i="4"/>
  <c r="O21" i="4" s="1"/>
  <c r="I17" i="4"/>
  <c r="O17" i="4" s="1"/>
  <c r="I13" i="4"/>
  <c r="O13" i="4" s="1"/>
  <c r="I9" i="4"/>
  <c r="O9" i="4" s="1"/>
  <c r="I89" i="3"/>
  <c r="O89" i="3" s="1"/>
  <c r="I85" i="3"/>
  <c r="I80" i="3"/>
  <c r="O80" i="3" s="1"/>
  <c r="I76" i="3"/>
  <c r="O76" i="3" s="1"/>
  <c r="I72" i="3"/>
  <c r="O72" i="3" s="1"/>
  <c r="I67" i="3"/>
  <c r="O67" i="3" s="1"/>
  <c r="I63" i="3"/>
  <c r="O63" i="3" s="1"/>
  <c r="I59" i="3"/>
  <c r="O59" i="3" s="1"/>
  <c r="I55" i="3"/>
  <c r="O55" i="3" s="1"/>
  <c r="I51" i="3"/>
  <c r="O51" i="3" s="1"/>
  <c r="I47" i="3"/>
  <c r="O47" i="3" s="1"/>
  <c r="I42" i="3"/>
  <c r="O42" i="3" s="1"/>
  <c r="I38" i="3"/>
  <c r="O38" i="3" s="1"/>
  <c r="I33" i="3"/>
  <c r="O33" i="3" s="1"/>
  <c r="I29" i="3"/>
  <c r="O29" i="3" s="1"/>
  <c r="I25" i="3"/>
  <c r="O25" i="3" s="1"/>
  <c r="I21" i="3"/>
  <c r="O21" i="3" s="1"/>
  <c r="I17" i="3"/>
  <c r="O17" i="3" s="1"/>
  <c r="I13" i="3"/>
  <c r="I9" i="3"/>
  <c r="O9" i="3" s="1"/>
  <c r="I151" i="2"/>
  <c r="O151" i="2" s="1"/>
  <c r="I147" i="2"/>
  <c r="O147" i="2" s="1"/>
  <c r="I142" i="2"/>
  <c r="O142" i="2" s="1"/>
  <c r="I138" i="2"/>
  <c r="O138" i="2" s="1"/>
  <c r="I134" i="2"/>
  <c r="O134" i="2" s="1"/>
  <c r="I129" i="2"/>
  <c r="O129" i="2" s="1"/>
  <c r="I125" i="2"/>
  <c r="O125" i="2" s="1"/>
  <c r="I121" i="2"/>
  <c r="O121" i="2" s="1"/>
  <c r="I116" i="2"/>
  <c r="O116" i="2" s="1"/>
  <c r="I112" i="2"/>
  <c r="O112" i="2" s="1"/>
  <c r="I108" i="2"/>
  <c r="O108" i="2" s="1"/>
  <c r="I104" i="2"/>
  <c r="O104" i="2" s="1"/>
  <c r="I100" i="2"/>
  <c r="O100" i="2" s="1"/>
  <c r="I96" i="2"/>
  <c r="O96" i="2" s="1"/>
  <c r="I92" i="2"/>
  <c r="O92" i="2" s="1"/>
  <c r="I88" i="2"/>
  <c r="O88" i="2" s="1"/>
  <c r="I84" i="2"/>
  <c r="O84" i="2" s="1"/>
  <c r="I80" i="2"/>
  <c r="O80" i="2" s="1"/>
  <c r="I75" i="2"/>
  <c r="O75" i="2" s="1"/>
  <c r="I71" i="2"/>
  <c r="O71" i="2" s="1"/>
  <c r="I67" i="2"/>
  <c r="O67" i="2" s="1"/>
  <c r="I63" i="2"/>
  <c r="O63" i="2" s="1"/>
  <c r="I59" i="2"/>
  <c r="O59" i="2" s="1"/>
  <c r="I55" i="2"/>
  <c r="I51" i="2"/>
  <c r="O51" i="2" s="1"/>
  <c r="I46" i="2"/>
  <c r="I42" i="2"/>
  <c r="O42" i="2" s="1"/>
  <c r="I37" i="2"/>
  <c r="O37" i="2" s="1"/>
  <c r="I33" i="2"/>
  <c r="O33" i="2" s="1"/>
  <c r="I29" i="2"/>
  <c r="O29" i="2" s="1"/>
  <c r="I25" i="2"/>
  <c r="O25" i="2" s="1"/>
  <c r="I21" i="2"/>
  <c r="O21" i="2" s="1"/>
  <c r="I17" i="2"/>
  <c r="O17" i="2" s="1"/>
  <c r="I13" i="2"/>
  <c r="O13" i="2" s="1"/>
  <c r="I9" i="2"/>
  <c r="O9" i="2" s="1"/>
  <c r="R41" i="5" l="1"/>
  <c r="O41" i="5" s="1"/>
  <c r="R158" i="5"/>
  <c r="O158" i="5" s="1"/>
  <c r="Q146" i="4"/>
  <c r="I146" i="4" s="1"/>
  <c r="Q84" i="3"/>
  <c r="I84" i="3" s="1"/>
  <c r="Q133" i="2"/>
  <c r="I133" i="2" s="1"/>
  <c r="Q41" i="2"/>
  <c r="I41" i="2" s="1"/>
  <c r="R120" i="2"/>
  <c r="O120" i="2" s="1"/>
  <c r="O85" i="3"/>
  <c r="R84" i="3" s="1"/>
  <c r="O84" i="3" s="1"/>
  <c r="Q46" i="4"/>
  <c r="I46" i="4" s="1"/>
  <c r="Q37" i="4"/>
  <c r="I37" i="4" s="1"/>
  <c r="Q120" i="4"/>
  <c r="I120" i="4" s="1"/>
  <c r="Q8" i="3"/>
  <c r="I8" i="3" s="1"/>
  <c r="R37" i="3"/>
  <c r="O37" i="3" s="1"/>
  <c r="R71" i="3"/>
  <c r="O71" i="3" s="1"/>
  <c r="Q50" i="2"/>
  <c r="I50" i="2" s="1"/>
  <c r="Q146" i="2"/>
  <c r="I146" i="2" s="1"/>
  <c r="R133" i="2"/>
  <c r="O133" i="2" s="1"/>
  <c r="R8" i="2"/>
  <c r="O8" i="2" s="1"/>
  <c r="R133" i="4"/>
  <c r="O133" i="4" s="1"/>
  <c r="R50" i="5"/>
  <c r="O50" i="5" s="1"/>
  <c r="R46" i="3"/>
  <c r="O46" i="3" s="1"/>
  <c r="R8" i="4"/>
  <c r="O8" i="4" s="1"/>
  <c r="R132" i="5"/>
  <c r="O132" i="5" s="1"/>
  <c r="R146" i="2"/>
  <c r="O146" i="2" s="1"/>
  <c r="R79" i="2"/>
  <c r="O79" i="2" s="1"/>
  <c r="R75" i="4"/>
  <c r="O75" i="4" s="1"/>
  <c r="R120" i="4"/>
  <c r="O120" i="4" s="1"/>
  <c r="R8" i="5"/>
  <c r="O8" i="5" s="1"/>
  <c r="R87" i="5"/>
  <c r="O87" i="5" s="1"/>
  <c r="Q120" i="2"/>
  <c r="I120" i="2" s="1"/>
  <c r="Q46" i="3"/>
  <c r="I46" i="3" s="1"/>
  <c r="Q158" i="5"/>
  <c r="I158" i="5" s="1"/>
  <c r="Q79" i="2"/>
  <c r="I79" i="2" s="1"/>
  <c r="Q37" i="3"/>
  <c r="I37" i="3" s="1"/>
  <c r="Q71" i="3"/>
  <c r="I71" i="3" s="1"/>
  <c r="Q75" i="4"/>
  <c r="I75" i="4" s="1"/>
  <c r="Q8" i="5"/>
  <c r="I8" i="5" s="1"/>
  <c r="O47" i="4"/>
  <c r="R46" i="4" s="1"/>
  <c r="O46" i="4" s="1"/>
  <c r="O146" i="5"/>
  <c r="R145" i="5" s="1"/>
  <c r="O145" i="5" s="1"/>
  <c r="O26" i="6"/>
  <c r="R25" i="6" s="1"/>
  <c r="O25" i="6" s="1"/>
  <c r="O2" i="6" s="1"/>
  <c r="D14" i="1" s="1"/>
  <c r="Q87" i="5"/>
  <c r="I87" i="5" s="1"/>
  <c r="Q8" i="2"/>
  <c r="I8" i="2" s="1"/>
  <c r="O46" i="2"/>
  <c r="R41" i="2" s="1"/>
  <c r="O41" i="2" s="1"/>
  <c r="O55" i="2"/>
  <c r="R50" i="2" s="1"/>
  <c r="O50" i="2" s="1"/>
  <c r="O13" i="3"/>
  <c r="R8" i="3" s="1"/>
  <c r="O8" i="3" s="1"/>
  <c r="O42" i="4"/>
  <c r="R37" i="4" s="1"/>
  <c r="O37" i="4" s="1"/>
  <c r="O151" i="4"/>
  <c r="R146" i="4" s="1"/>
  <c r="O146" i="4" s="1"/>
  <c r="Q8" i="4"/>
  <c r="I8" i="4" s="1"/>
  <c r="Q133" i="4"/>
  <c r="I133" i="4" s="1"/>
  <c r="Q41" i="5"/>
  <c r="I41" i="5" s="1"/>
  <c r="Q50" i="5"/>
  <c r="I50" i="5" s="1"/>
  <c r="Q132" i="5"/>
  <c r="I132" i="5" s="1"/>
  <c r="Q30" i="6"/>
  <c r="I30" i="6" s="1"/>
  <c r="I3" i="6" s="1"/>
  <c r="C14" i="1" s="1"/>
  <c r="Q39" i="6"/>
  <c r="I39" i="6" s="1"/>
  <c r="E14" i="1" l="1"/>
  <c r="O2" i="3"/>
  <c r="D11" i="1" s="1"/>
  <c r="I3" i="3"/>
  <c r="C11" i="1" s="1"/>
  <c r="I3" i="5"/>
  <c r="C13" i="1" s="1"/>
  <c r="O2" i="5"/>
  <c r="D13" i="1" s="1"/>
  <c r="O2" i="4"/>
  <c r="D12" i="1" s="1"/>
  <c r="O2" i="2"/>
  <c r="D10" i="1" s="1"/>
  <c r="I3" i="2"/>
  <c r="C10" i="1" s="1"/>
  <c r="I3" i="4"/>
  <c r="C12" i="1" s="1"/>
  <c r="E12" i="1" l="1"/>
  <c r="E11" i="1"/>
  <c r="C6" i="1"/>
  <c r="E10" i="1"/>
  <c r="E13" i="1"/>
  <c r="C7" i="1" l="1"/>
</calcChain>
</file>

<file path=xl/sharedStrings.xml><?xml version="1.0" encoding="utf-8"?>
<sst xmlns="http://schemas.openxmlformats.org/spreadsheetml/2006/main" count="2183" uniqueCount="339">
  <si>
    <t>Rekapitulace ceny</t>
  </si>
  <si>
    <t>Stavba: 2019-113 - II-101 Břežanské údolí, sanace skalních svahů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</si>
  <si>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</si>
  <si>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</si>
  <si>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</si>
  <si>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</si>
  <si>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</si>
  <si>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</si>
  <si>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</si>
  <si>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</si>
  <si>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</si>
  <si>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</si>
  <si>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</si>
  <si>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2019-113</t>
  </si>
  <si>
    <t>II-101 Břežanské údolí, sanace skalních svahů</t>
  </si>
  <si>
    <t>O</t>
  </si>
  <si>
    <t>Rozpočet:</t>
  </si>
  <si>
    <t>0,00</t>
  </si>
  <si>
    <t>15,00</t>
  </si>
  <si>
    <t>21,00</t>
  </si>
  <si>
    <t>3</t>
  </si>
  <si>
    <t>2</t>
  </si>
  <si>
    <t>SO 01</t>
  </si>
  <si>
    <t>Úsek 4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</si>
  <si>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</si>
  <si>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</si>
  <si>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</si>
  <si>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</si>
  <si>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</si>
  <si>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</si>
  <si>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</si>
  <si>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</si>
  <si>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</si>
  <si>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</si>
  <si>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</si>
  <si>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</si>
  <si>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</si>
  <si>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</si>
  <si>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</si>
  <si>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</si>
  <si>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</si>
  <si>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Cenová soustava</t>
  </si>
  <si>
    <t>11</t>
  </si>
  <si>
    <t>SD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</si>
  <si>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</si>
  <si>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</si>
  <si>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</si>
  <si>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</si>
  <si>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</si>
  <si>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</si>
  <si>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2022_OTSKP</t>
  </si>
  <si>
    <t>PP</t>
  </si>
  <si>
    <t>DIO, provoz řízený semafory, značení dle vzoru C/5 , v příloze</t>
  </si>
  <si>
    <t>VV</t>
  </si>
  <si>
    <t>TS</t>
  </si>
  <si>
    <t>zahrnuje veškeré náklady spojené s objednatelem požadovanými zařízeními</t>
  </si>
  <si>
    <t>02821</t>
  </si>
  <si>
    <t>PRŮZKUMNÉ PRÁCE ARCHEOLOGICKÉ NA POVRCHU</t>
  </si>
  <si>
    <t>zahrnuje veškeré náklady spojené s objednatelem požadovanými pracemi</t>
  </si>
  <si>
    <t>02910</t>
  </si>
  <si>
    <t>OSTATNÍ POŽADAVKY - ZEMĚMĚŘIČSKÁ MĚŘENÍ</t>
  </si>
  <si>
    <t>- zaměření skutečného provedení stavby</t>
  </si>
  <si>
    <t>zahrnuje veškeré náklady spojené s objednatelem požadovanými pracemi,  
- pro stanovení orientační investorské ceny určete jednotkovou cenu jako 1% odhadované ceny stavby</t>
  </si>
  <si>
    <t>02911</t>
  </si>
  <si>
    <t>OSTATNÍ POŽADAVKY - GEODETICKÉ ZAMĚŘENÍ</t>
  </si>
  <si>
    <t>KČ</t>
  </si>
  <si>
    <t>vytyčení stavby  
- směrové a výškové vytyčení stavby dle vytyčovacích souřadnic, včetně vytýčení inženýrských sítí</t>
  </si>
  <si>
    <t>02943</t>
  </si>
  <si>
    <t>OSTATNÍ POŽADAVKY - VYPRACOVÁNÍ RDS</t>
  </si>
  <si>
    <t>02944</t>
  </si>
  <si>
    <t>OSTAT POŽADAVKY - DOKUMENTACE SKUTEČ PROVEDENÍ V DIGIT FORMĚ</t>
  </si>
  <si>
    <t>dokumentace skutečného provedení stavby  
- DSPS v počtu 3 paré + 1x CD (uzavřené formáty)</t>
  </si>
  <si>
    <t>7</t>
  </si>
  <si>
    <t>02945</t>
  </si>
  <si>
    <t>OSTAT POŽADAVKY - GEOMETRICKÝ PLÁN</t>
  </si>
  <si>
    <t>podklady pro majetkové vypořádání stavby 
- vypracování geometrického plánu včetně projednání a schválení na příslušném KÚ</t>
  </si>
  <si>
    <t>položka zahrnuje:        
- přípravu podkladů, vyhotovení žádosti pro vklad na katastrální úřad 
- polní práce spojené s vyhotovením geometrického plánu 
- výpočetní a grafické kancelářské práce 
- úřední ověření výsledného elaborátu 
- schválení návrhu vkladu do katastru nemovitostí příslušným katastrálním úřadem</t>
  </si>
  <si>
    <t>8</t>
  </si>
  <si>
    <t>02960</t>
  </si>
  <si>
    <t>OSTATNÍ POŽADAVKY - ODBORNÝ DOZOR</t>
  </si>
  <si>
    <t>Geotechnický dozor stavby 
- podrobný IG průzkum v době provádění vrtných a zemních prací  
- zjištění přesných informací o skladbě a druhu hornin  
- závěrečná zpráva 
Zatřídění vybouraných materiálů a zeminy</t>
  </si>
  <si>
    <t>zahrnuje veškeré náklady spojené s objednatelem požadovaným dozorem</t>
  </si>
  <si>
    <t>0.1</t>
  </si>
  <si>
    <t>Všeobecné konstrukce a práce - poplatky</t>
  </si>
  <si>
    <t>014102</t>
  </si>
  <si>
    <t>POPLATKY ZA SKLÁDKU</t>
  </si>
  <si>
    <t>T</t>
  </si>
  <si>
    <t>zemina a kamení</t>
  </si>
  <si>
    <t>pol. 12273:       33,0*2,0=66,000 [A] t 
pol. 12841R:    77,0*2,0=154,000 [B] t 
pol. 13183R:    1,152*2,0=2,304 [C] t 
Celkem: A+B+C=222,304 [D] t</t>
  </si>
  <si>
    <t>zahrnuje veškeré poplatky provozovateli skládky související s uložením odpadu na skládce.</t>
  </si>
  <si>
    <t>frézovaný asfalt</t>
  </si>
  <si>
    <t>pol. 11372: 
11,0*2,4=26,400 [A] t</t>
  </si>
  <si>
    <t>Zemní práce</t>
  </si>
  <si>
    <t>11120R</t>
  </si>
  <si>
    <t>ODSTRANĚNÍ KŘOVIN HOROLEZECKY</t>
  </si>
  <si>
    <t>M2</t>
  </si>
  <si>
    <t>odstranění dřevité vegetace - nálet, horolezecky 
štěpkování</t>
  </si>
  <si>
    <t>55,0*8,0=440,000 [A] m2</t>
  </si>
  <si>
    <t>odstranění křovin a stromů do průměru 100 mm doprava dřevin bez ohledu na vzdálenost  
spálení na hromadách nebo štěpkování</t>
  </si>
  <si>
    <t>12</t>
  </si>
  <si>
    <t>11204</t>
  </si>
  <si>
    <t>KÁCENÍ STROMŮ D KMENE DO 0,3M S ODSTRANĚNÍM PAŘEZŮ</t>
  </si>
  <si>
    <t>KUS</t>
  </si>
  <si>
    <t>vzrostlé stromy pr. do 25 cm, obvod do 80 cm</t>
  </si>
  <si>
    <t>Kácení stromů se měří v [ks] poražených stromů (průměr stromů se měří ve výšce 1,3m nad  
terénem) a zahrnuje zejména:  
- poražení stromu a osekání větví  
- spálení větví na hromadách nebo štěpkování  
- dopravu a uložení kmenů, případné další práce s nimi dle pokynů zadávací dokumentace Odstranění pařezů se měří v [ks] vytrhaných nebo vykopaných pařezů a zahrnuje zejména:  
- vytrhání nebo vykopání pařezů  
- veškeré zemní práce spojené s odstraněním pařezů  
- dopravu a uložení pařezů, případně další práce s nimi dle pokynů zadávací dokumentace  
- zásyp jam po pařezech</t>
  </si>
  <si>
    <t>13</t>
  </si>
  <si>
    <t>11372</t>
  </si>
  <si>
    <t>FRÉZOVÁNÍ ZPEVNĚNÝCH PLOCH ASFALTOVÝCH</t>
  </si>
  <si>
    <t>M3</t>
  </si>
  <si>
    <t>frézování krytu tl. 50 mm</t>
  </si>
  <si>
    <t>55,0*4,0*0,05=11,000 [A] m3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</si>
  <si>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 
jednotkové ceny bourání – tento fakt musí být uveden v doplňujícím textu k položce).</t>
  </si>
  <si>
    <t>14</t>
  </si>
  <si>
    <t>12273</t>
  </si>
  <si>
    <t>ODKOPÁVKY A PROKOPÁVKY OBECNÉ TŘ. I</t>
  </si>
  <si>
    <t>výkop zeminy v patě skalní stěny</t>
  </si>
  <si>
    <t>55,0*0,6=33,000 [A] m3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</si>
  <si>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 
pol. 1151,2)  
- potřebné snížení hladiny podzemní vody  
- těžení a rozpojování jednotlivých balvanů  
- vytahování a nošení výkopku  
- svahování a přesvah. svahů do konečného tvaru, výměna hornin v podloží a v pláni  
znehodnocené klimatickými vlivy  
- ruční vykopávky, odstranění kořenů a napadávek  
- pažení, vzepření a rozepření vč. přepažování (vyjma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</si>
  <si>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15</t>
  </si>
  <si>
    <t>12841R</t>
  </si>
  <si>
    <t>DOLAMOVÁNÍ ODKOPÁVEK TŘ. II RUČNĚ HOROLEZECKY</t>
  </si>
  <si>
    <t>očištění skalního povrchu ručními nástroji pro uložení sítě</t>
  </si>
  <si>
    <t>55,0*7,0*0,2=77,000 [A] m3</t>
  </si>
  <si>
    <t>- dolamování označuje těžení výkopu bez použití trhavin. 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těžení po vrstvách, pásech a po jiných nutných částech (figurách)  
- čerpání vody vč. čerpacích jímek, potrubí a pohotovostní čerpací soupravy (viz ustanovení k  
pol. 1151,2)  
- potřebné snížení hladiny podzemní vody  
- těžení a rozpojování jednotlivých balvanů  
- vytahování a nošení výkopku  
- svahování a přesvah. svahů do konečného tvaru, výměna hornin v podloží a v pláni  
znehodnocené klimatickými vlivy  
- ruční vykopávky, odstranění kořenů a napadávek  
- pažení, vzepření a rozepření vč. přepažování (vyjma štětových stěn)  
- úpravu, ochranu a očištění dna, základové spáry, stěn a svahů  
- zhutnění podloží, případně i svahů vč. svahování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 
položce č.0141</t>
  </si>
  <si>
    <t>16</t>
  </si>
  <si>
    <t>13183R</t>
  </si>
  <si>
    <t>HLOUBENÍ JAM ZAPAŽ I NEPAŽ TŘ II RUČNĚ</t>
  </si>
  <si>
    <t>výkopy jam pro základy palisády tř. 4 - horolezecky</t>
  </si>
  <si>
    <t>0,4*0,4*0,4*18=1,152 [A] m3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</si>
  <si>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těžení po vrstvách, pásech a po jiných nutných částech (figurách)  
- čerpání vody vč. čerpacích jímek, potrubí a pohotovostní čerpací soupravy (viz ustanovení k  
pol. 1151,2)  
- potřebné snížení hladiny podzemní vody  
- těžení a rozpojování jednotlivých balvanů  
- vytahování a nošení výkopku  
- svahování a přesvah. svahů do konečného tvaru, výměna hornin v podloží a v pláni  
znehodnocené klimatickými vlivy  
- eventuelně nutné druhotné rozpojení odstřelené horniny  
- ruční vykopávky, odstranění kořenů a napadávek  
- pažení, vzepření a rozepření vč. přepažování (vyjma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 
položce č.0141**</t>
  </si>
  <si>
    <t>17</t>
  </si>
  <si>
    <t>17180</t>
  </si>
  <si>
    <t>ULOŽENÍ SYPANINY DO NÁSYPŮ Z NAKUPOVANÝCH MATERIÁLŮ</t>
  </si>
  <si>
    <t>podsyp pod svodidlo ŠD 4-8 mm</t>
  </si>
  <si>
    <t>pod svodidla - dorovnání krajnice 
4,0*0,6*(2+2)*0,1=0,960 [A] m3</t>
  </si>
  <si>
    <t>položka zahrnuje:  
- kompletní provedení zemní konstrukce (násypového tělesa včetně aktivní zóny) včetně  
nákupu a dopravy materiálu dle zadávací dokumentace  
- úprava  ukládaného  materiálu  vlhčením,  tříděním,  promícháním  nebo  vysoušením,  příp. jiné úpravy za účelem zlepšení jeho  mech. vlastností  
- hutnění i různé míry hutnění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a výplň jam a prohlubní v podloží  
- úprava, očištění, ochrana a zhutnění podloží  
- svahování, hutnění a uzavírání povrchů svahů  
- zřízení lavic na svazích  
- udržování úložiště a jeho ochrana proti vodě  
- odvedení nebo obvedení vody v okolí úložiště a v úložišti  
- veškeré  pomocné konstrukce umožňující provedení  zemní konstrukce  (příjezdy,  sjezdy, nájezdy, lešení, podpěrné konstrukce, přemostění, zpevněné plochy, zakrytí a pod.)</t>
  </si>
  <si>
    <t>Základy</t>
  </si>
  <si>
    <t>18</t>
  </si>
  <si>
    <t>261416</t>
  </si>
  <si>
    <t>VRTY PRO KOTV, INJEKT, MIKROPIL NA POVRCHU TŘ IV D DO 80MM</t>
  </si>
  <si>
    <t>M</t>
  </si>
  <si>
    <t>horolezecky</t>
  </si>
  <si>
    <t>obvodové kotvení sítě boční a dolní pr. vrtu 56 mm 
(44,0+2*5,5)/2*2,0=55,000 [A] m</t>
  </si>
  <si>
    <t>položka zahrnuje:  
přemístění, montáž a demontáž vrtných souprav  
svislou dopravu zeminy z vrtu  
vodorovnou dopravu zeminy bez uložení na skládku případně nutné pažení dočasné (včetně odpažení) i trvalé</t>
  </si>
  <si>
    <t>19</t>
  </si>
  <si>
    <t>26142R</t>
  </si>
  <si>
    <t>VRTY PRO KOTVENÍ, INJEKTÁŽ A MIKROPILOTY HOROLEZECKY TŘ. IV D DO 100MM</t>
  </si>
  <si>
    <t>vrt pr. 98 mm</t>
  </si>
  <si>
    <t>obvodové kotvení sítí horní 
(44/2)*3,0=66,000 [A] m</t>
  </si>
  <si>
    <t>20</t>
  </si>
  <si>
    <t>272325</t>
  </si>
  <si>
    <t>ZÁKLADY ZE ŽELEZOBETONU DO C30/37</t>
  </si>
  <si>
    <t>- kotevní ŽB bloky pro sloupky palisády na hlavách svorníků 0,4x0,4x0,4 m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</si>
  <si>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 
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 
zeminou nebo kamenivem,  
- případné zřízení spojovací vrstvy u základů,  
- úpravy pro osazení zařízení ochrany konstrukce proti vlivu bludných proudů,</t>
  </si>
  <si>
    <t>21</t>
  </si>
  <si>
    <t>272365</t>
  </si>
  <si>
    <t>VÝZTUŽ ZÁKLADŮ Z OCELI 10505, B500B</t>
  </si>
  <si>
    <t>základy pro sloupky palisády - 18 ks  
výztuž 10 505, vázaná, všesměrně dělěný třmen pr. 12 á 100 mm, krytí min. 50 mm</t>
  </si>
  <si>
    <t>viz výkres D.4.1 
(20*0,9*0,888)/1000*18=0,288 [A] t</t>
  </si>
  <si>
    <t>Položka zahrnuje veškerý materiál, výrobky a polotovary, včetně mimostaveništní a  
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proudů.</t>
  </si>
  <si>
    <t>22</t>
  </si>
  <si>
    <t>284343R</t>
  </si>
  <si>
    <t>SVORNÍKY SAMOZÁVRTNÉ DL DO 2,0M ÚNOS DO 160KN</t>
  </si>
  <si>
    <t>- samozávrtné tyče pro ukotvení sloupků palisády - ukončení v bet. základu, 
- samozávrtná tyč R25N mm, dl. 2,0 m s cementovým výplachem, ztracená korunka 64, 
  injektáž NTL c/v=2,3/1, s deskovou hlavou100x100x15 mm s otvorem dle tyče,  
  svařeno koutovým obvodovým svarem 6</t>
  </si>
  <si>
    <t>viz výkres D.1.4 
18*3=54,000 [A] kus</t>
  </si>
  <si>
    <t>Zahrnuje kompletní dodávku svorníku délky od 1,51m do 2,00m a únosnosti do 100kN včetně příslušenství, podle požadavků a popisu uvedených v dokumentci pro zadání stavby (podložky, matice, vrtací korunky a pod.); 
- součástí je kompletní osazení svorníku, které zahrnuje všechny operace podle technologického předpisu výrobce nutné pro řádné osazení a aktivaci včetně všech pomocných mechanizmů, přípravků a hmot; 
- součástí ceny je také vrtání svorníku včetně potřebné mechanizace; 
- průkazné a kontrolní zkoušky svorníků; 
- druh, délku, rozmístění a rozsah zkoušek určuje zadávací dokumentace.</t>
  </si>
  <si>
    <t>23</t>
  </si>
  <si>
    <t>284441R</t>
  </si>
  <si>
    <t>SVORNÍKY LEPENÉ DL DO 2,0M ÚNOS DO 50KN</t>
  </si>
  <si>
    <t>obvodové kotvení sítí boční a dolní - svorník s okem, betonářská ocel B500B R25 dl. 2000 mm, pozink - horolezecky 
do vrtu pr. 56 mm - lepící ampule</t>
  </si>
  <si>
    <t>viz výkres D.1.5 (44,0+2*5,5)/2=27,5 
28=28,000 [A] kus</t>
  </si>
  <si>
    <t>Zahrnuje kompletní dodávku svorníku délky od 1,51m do 2,00m a únosnosti do 50kN včetně příslušenství, podle požadavků a popisu uvedených v dokumentci pro zadání stavby (podložky, matice  a pod.); 
- součástí je kompletní osazení svorníku horolezecky, které zahrnuje všechny operace podle technologického předpisu výrobce nutné pro řádné osazení a aktivaci včetně všech pomocných mechanizmů, přípravků a hmot (např. lepící hmoty a pod.) ; 
- průkazné a kontrolní zkoušky svorníků; 
- druh, délku, rozmístění a rozsah zkoušek určuje zadávací dokumentace; 
- vrty pro svorníky nejsou součástí této položky uvedou se v položce 263 - vrty pro svorníky a 
kotvy v podzemí dl. do 12m.</t>
  </si>
  <si>
    <t>24</t>
  </si>
  <si>
    <t>284551R</t>
  </si>
  <si>
    <t>SVORNÍKY OCEL INJEKTOVANÉ DL DO 3,0M ÚNOS DO 50KN</t>
  </si>
  <si>
    <t>obvodové kotvení sítí horní - svorník s okem, betonářská ocel B500B R25 dl. 3000 mm, pozink - horolezecky 
do vrtu pr. 98 mm zalitý cementovou směsí</t>
  </si>
  <si>
    <t>viz výkres D.1.5 
44,0/2=22,000 [A] kus</t>
  </si>
  <si>
    <t>Zahrnuje kompletní dodávku svorníku délky od 2,01m do 3,0m a únosnosti do 50kN včetně příslušenství (podložky, matice,  injektážního nástavce, injekční a odvzdušňovací hadice a pod.), podle požadavků a popisu uvedených v dokumentci pro zadání stavby; 
- součástí je kompletní osazení svorníku horolezecky, které zahrnuje všechny operace podle technologického předpisu výrobce nutné pro řádné osazení a aktivaci včetně všech pomocných mechanizmů, přípravků a hmot (např. injektážní hmoty, injektážního čerpadla a pod.) ; 
- průkazné a kontrolní zkoušky svorníků; 
- druh, délku, rozmístění a rozsah zkoušek určuje zadávací dokumentace; 
- vrty pro svorníky nejsou součástí této položky uvedou se v položce 263 - vrty pro svorníky a kotvy v podzemí dl. do 12m.</t>
  </si>
  <si>
    <t>25</t>
  </si>
  <si>
    <t>285393R</t>
  </si>
  <si>
    <t>DODATEČNÉ KOTVENÍ VLEPENÍM CHEMICKÉ KOTVY D DO 20MM DO VRTŮ</t>
  </si>
  <si>
    <t>kotvení sloupků palisády přes navařenou desku na betonový základ - chemická kotva M20 dl. 200 mm</t>
  </si>
  <si>
    <t>Položka zahrnuje: 
dodání chem. kotvy předepsaného profilu a předepsané délky (do 600mm) 
provedení vrtu předepsaného profilu a předepsané délky (do 300mm) 
vsunutí kotvy do vyvrtaného profilu a její zalepení předepsaným pojivem 
případně nutné lešení</t>
  </si>
  <si>
    <t>26</t>
  </si>
  <si>
    <t>289941R</t>
  </si>
  <si>
    <t>ZPEVNĚNÍ SKALNÍCH PLOCH Z OCELOVÝCH SÍTÍ HOROLEZECKÝM ZPŮSOBEM</t>
  </si>
  <si>
    <t>- pevnostní ocel. síť drát 2,7/3,7 mm, oko 80/100 mm, antikorozní úprava poplastování (černá barva), pevnost min. 35kN/bm,  
  typu GALFAN (AlZn) 
- vč. obvodového ocel. lana (99 m) pr. 12,5 mm s PVC potahem, min. pevnost v tahu 110 kN 
- vč. síťových svorníků (72 ks) CKT (ocel ST 500 S) pr. 22 mm osazený do vrtu 56 mm dl. 2 m, lepící ampule,  
  kalotová podložka  s matkou 150x150x8 mm, rastr 2x2 m</t>
  </si>
  <si>
    <t>viz výkres D.1.5 
44,0*6,5=286,000 [A] m2</t>
  </si>
  <si>
    <t>Položka zahrnuje: 
- dodávku předepsaných sítí 
- úpravu, očištění a ochranu podkladu 
- ukotvení sítě na skalní stěně horolezci (síťové kotvy v ploše) 
- vrty pro kotvy 
- dodání a osazení kotev předepsané délky v předepsaném rastru 
- nutné přesahy 
- mimostaveništní a vnitrostaveništní dopravu 
- obvodové kotvy pro lano vč. vrtů uvedeny v samostatných položkách</t>
  </si>
  <si>
    <t>27</t>
  </si>
  <si>
    <t>289972</t>
  </si>
  <si>
    <t>OPLÁŠTĚNÍ (ZPEVNĚNÍ) Z GEOMŘÍŽOVIN</t>
  </si>
  <si>
    <t>protierozní matrace - kompozit - podložení pod sítě v zeminách</t>
  </si>
  <si>
    <t>286*0,5=143,000 [A] m2</t>
  </si>
  <si>
    <t>Položka zahrnuje:  
- dodávku předepsané geomřížoviny  
- úpravu, očištění a ochranu podkladu  
- přichycení k podkladu, případně zatížení  
- úpravy spojů a zajištění okrajů  
- úpravy pro odvodnění  
- nutné přesahy  
- mimostaveništní a vnitrostaveništní dopravu</t>
  </si>
  <si>
    <t>Komunikace</t>
  </si>
  <si>
    <t>28</t>
  </si>
  <si>
    <t>572213</t>
  </si>
  <si>
    <t>SPOJOVACÍ POSTŘIK Z EMULZE DO 0,5KG/M2</t>
  </si>
  <si>
    <t>- dodání všech předepsaných materiálů pro postřiky v předepsaném množství  
- provedení dle předepsaného technologického předpisu  
- zřízení vrstvy bez rozlišení šířky, pokládání vrstvy po etapách  
- úpravu napojení, ukončení</t>
  </si>
  <si>
    <t>29</t>
  </si>
  <si>
    <t>574A44</t>
  </si>
  <si>
    <t>ASFALTOVÝ BETON PRO OBRUSNÉ VRSTVY ACO 11+, 11S TL. 50MM</t>
  </si>
  <si>
    <t>ACO 11+</t>
  </si>
  <si>
    <t>55,0*4,0=220,000 [A] m2</t>
  </si>
  <si>
    <t>30</t>
  </si>
  <si>
    <t>58920</t>
  </si>
  <si>
    <t>VÝPLŇ SPAR MODIFIKOVANÝM ASFALTEM</t>
  </si>
  <si>
    <t>styčná spára původního a nového asfaltu</t>
  </si>
  <si>
    <t>63=63,000 [A] m</t>
  </si>
  <si>
    <t>položka zahrnuje:  
- dodávku předepsaného materiálu  
- vyčištění a výplň spar tímto materiálem</t>
  </si>
  <si>
    <t>Přidružená stavební výroba</t>
  </si>
  <si>
    <t>31</t>
  </si>
  <si>
    <t>711237</t>
  </si>
  <si>
    <t>IZOLACE ZVLÁŠT KONSTR PROTI VOL STÉK VODĚ Z PE FÓLIÍ</t>
  </si>
  <si>
    <t>nopová folie upevněná hřebíky na rubu palisády</t>
  </si>
  <si>
    <t>34,0*1,0=34,000 [A] m2</t>
  </si>
  <si>
    <t>položka zahrnuje:  
- dodání  předepsaného izolačního materiálu  
- očištění a ošetření podkladu, zadávací dokumentace může zahrnout i případné vyspravení  
- zřízení izolace jako kompletního povlaku, případně komplet. soustavy nebo systému podle příslušného  technolog. předpisu  
- zřízení izolace i jednotlivých vrstev po etapách, včetně pracovních spár a spojů  
- úprava u okrajů, rohů, hran, dilatačních i pracovních spojů, kotev, obrubníků, dilatačních zařízení, odvodnění, otvorů, neizolovaných míst a pod.  
- zajištění odvodnění povrchu izolace, včetně odvodnění nejnižších míst, pokud dokumentace  
pro zadání stavby nestanoví jinak  
- ochrana izolace do doby zřízení definitivní ochranné vrstvy nebo konstrukce  
- úprava, očištění a ošetření prostoru kolem izolace  
- provedení požadovaných zkoušek  
- nezahrnuje ochranné vrstvy, např. geotextilii</t>
  </si>
  <si>
    <t>32</t>
  </si>
  <si>
    <t>76299</t>
  </si>
  <si>
    <t>OSTATNÍ ATYPICKÉ TESAŘSKÉ KONSTRUKCE</t>
  </si>
  <si>
    <t>výplň palisády, dřevěná kulatina, tlakově impregnovaná, pr. 120 - 140 mm, upraveno na místě, dl. 2,0 m</t>
  </si>
  <si>
    <t>8 kusů kulatiny nad sebou 
34*1,0*0,14=4,760 [A] m3</t>
  </si>
  <si>
    <t>- položky tesařských konstrukcí zahrnují kompletní konstrukci, včetně úprav řeziva (i impregnaci, povrchové úpravy a pod.), spojovací a ochranné prostředky, upevňovací prvky, lemování, lištování, spárování, není-li zahrnut v jiných položkách, i nátěr konstrukcí, včetně úpravy povrchu před nátěrem.</t>
  </si>
  <si>
    <t>33</t>
  </si>
  <si>
    <t>76799</t>
  </si>
  <si>
    <t>OSTATNÍ KOVOVÉ DOPLŇK KONSTRUKCE</t>
  </si>
  <si>
    <t>sloupky palisády - HE-B 160 dl. 1,0 m + deska 300x300x15 mm - svařeno, povrch žárový pozink 240 g/m2</t>
  </si>
  <si>
    <t>HEB 160 viz výkres D.1.4 
18*1,0*43,7/1000=0,787 [A] t 
deska 300x300x15 mm - ocel široká 300/15 
0,3*18*35,3/1000=0,191 [B] t 
Celkem: A+B=0,978 [C] t</t>
  </si>
  <si>
    <t>- položky doplňkových konstrukcí zahrnují vedle vlastních zámečnických výrobků i rámy, rošty, lišty, kování, podpěrné, závěsné, upevňovací prvky, spojovací a těsnící materiál, pomocný materiál, kompletní povrchovou úpravu, u doplňkových stavebních konstrukcí je zahrnuto drobné zasklení nebo jiná předepsaná výplň.</t>
  </si>
  <si>
    <t>Ostatní konstrukce a práce</t>
  </si>
  <si>
    <t>34</t>
  </si>
  <si>
    <t>911CA1</t>
  </si>
  <si>
    <t>SVODIDLO BETON, ÚROVEŇ ZADRŽ N2 VÝŠ 0,8M - DODÁVKA A MONTÁŽ</t>
  </si>
  <si>
    <t>trvalé osazení svodidel viz situace D.1.1</t>
  </si>
  <si>
    <t>svodidla typu NEW YERSEY výšky 80 cm délky 4 m 
2*4,0=8,000 [A] m 
svodidla typu NEW YERSEY výšky 80 cm délky 4 m s náběhěm 
2*4,0=8,000 [B] m 
Celkem: A+B=16,000 [C] m</t>
  </si>
  <si>
    <t>položka zahrnuje:  
- kompletní dodávku všech dílů betonového svodidla včetně spojovacích prvků  
- osazení svodidla  
- přechod na jiný typ svodidla nebo přes mostní závěr nezahrnuje odrazky nebo retroreflexní fólie nezahrnuje podkladní vrstvu</t>
  </si>
  <si>
    <t>35</t>
  </si>
  <si>
    <t>919111</t>
  </si>
  <si>
    <t>ŘEZÁNÍ ASFALTOVÉHO KRYTU VOZOVEK TL DO 50MM</t>
  </si>
  <si>
    <t>63,0=63,000 [A] m</t>
  </si>
  <si>
    <t>položka zahrnuje řezání vozovkové vrstvy v předepsané tloušťce, včetně spotřeby vody</t>
  </si>
  <si>
    <t>SO 02</t>
  </si>
  <si>
    <t>Úsek 8</t>
  </si>
  <si>
    <t>pol. 12273:       12,0*2,0=24,000 [A] t 
pol. 12841R:    28,0*2,0=56,000 [B] t 
Celkem: A+B=80,000 [C] t</t>
  </si>
  <si>
    <t>pol. 11372: 
8,0*2,4=19,200 [A] t</t>
  </si>
  <si>
    <t>40,0*7,0=280,000 [A] m2</t>
  </si>
  <si>
    <t>40,0*4,0*0,05=8,000 [A] m3</t>
  </si>
  <si>
    <t>viz výkres D.2.2 
40,0*0,3=12,000 [A] m3</t>
  </si>
  <si>
    <t>očištění skalního povrchu ručními nástroji</t>
  </si>
  <si>
    <t>40,0*7,0*0,1=28,000 [A] m3</t>
  </si>
  <si>
    <t>pod svodidla - dorovnání krajnice 
4,0*0,6*(2+8)*0,1=2,400 [A] m3</t>
  </si>
  <si>
    <t>40,0*4,0=160,000 [A] m2</t>
  </si>
  <si>
    <t>48,0=48,000 [A] m</t>
  </si>
  <si>
    <t>trvalé osazení svodidel viz situace D.2.1</t>
  </si>
  <si>
    <t>svodidla typu NEW YERSEY výšky 80 cm délky 4 m 
8*4,0=32,000 [A] m 
svodidla typu NEW YERSEY výšky 80 cm délky 4 m s náběhěm 
2*4,0=8,000 [B] m 
Celkem: A+B=40,000 [C] m</t>
  </si>
  <si>
    <t>SO 03</t>
  </si>
  <si>
    <t>Úsek 9</t>
  </si>
  <si>
    <t>pol. 12273:       48,6*2,0=97,200 [A] t 
pol. 12841R:    136,8*2,0=273,600 [B] t 
pol. 13183R:    2,625*2,0=5,250 [C] t 
Celkem: A+B+C=376,050 [D] t</t>
  </si>
  <si>
    <t>pol. 11372: 
18,0*2,4=43,200 [A] t</t>
  </si>
  <si>
    <t>76,0*9,0=684,000 [A] m2</t>
  </si>
  <si>
    <t>90,0*4,0*0,05=18,000 [A] m3</t>
  </si>
  <si>
    <t>72,0*0,6+18,0*0,3=48,600 [A] m3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</si>
  <si>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</si>
  <si>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76,0*9,0*0,2=136,800 [A] m3</t>
  </si>
  <si>
    <t>0,5*0,5*0,5*21=2,625 [A] m3</t>
  </si>
  <si>
    <t>pod svodidla - dorovnání krajnice 
4,0*0,6*(2+16)*0,1=4,320 [A] m3</t>
  </si>
  <si>
    <t>obvodové kotvení sítě boční a dolní pr. vrtu 56 mm 
(25+2*5,5)/2*2,0=36,000 [A] m</t>
  </si>
  <si>
    <t>obvodové kotvení sítí horní 
13*3,0=39,000 [A] m 
kotvení skalních bloků svorníky 
9*4,0=36,000 [B] m 
Celkem: A+B=75,000 [C] m</t>
  </si>
  <si>
    <t>základy pro sloupky palisády - 21 ks  
výztuž 10 505, vázaná, všesměrně dělěný třmen pr. 14 á 100 mm, krytí min. 50 mm</t>
  </si>
  <si>
    <t>viz výkres D.4.1 
(24*0,9*1,208)/1000*21=0,548 [A] t</t>
  </si>
  <si>
    <t>viz výkres D.3.5 
18,0=18,000 [A] kus</t>
  </si>
  <si>
    <t>pro délku  
13=13,000 [A] kus</t>
  </si>
  <si>
    <t>kotvení sloupků palisády přes navařenou desku na betonový základ - chemická kotva M20 dl. 300 mm</t>
  </si>
  <si>
    <t>21*5=105,000 [A] kus</t>
  </si>
  <si>
    <t>286323R</t>
  </si>
  <si>
    <t>KOTVY SAMOZÁVRTNÉ DL DO 4M ÚNOS DO 160KN</t>
  </si>
  <si>
    <t>samozávrtné kotvy pro ukotvení palisády - ukončené v bet. základu 
- samozávrtná tyč R32L mm, dl. 4,0 m s cementovým výplachem, ztracená korunka 64, 
  injektáž NTL c/v=2,3/1, s deskovou hlavou100x100x15 mm s otvorem dle tyče,  
  svařeno koutovým obvodovým svarem 8</t>
  </si>
  <si>
    <t>viz výkres D.3.4 
21*3=63,000 [A] kus</t>
  </si>
  <si>
    <t>Zahrnuje kompletní dodávku kotvy délky od 3,01m do 4,0m a únosnosti do 150kN včetně příslušenství (podložky, matice, vrtací korunky a pod.), podle požadavků a popisu uvedených v dokumentci pro zadání stavby; 
- součástí je kompletní osazení kotvy, které zahrnuje všechny operace podle technologického předpisu výrobce nutné pro řádné osazení a aktivaci včetně všech pomocných mechanizmů, přípravků a hmot; 
- součástí ceny je také vrtání svorníku včetně potřebné mechanizace; 
- průkazné a kontrolní zkoušky kotev; 
- druh, délku, rozmístění a rozsah zkoušek určuje zadávací dokumentace.</t>
  </si>
  <si>
    <t>286521R</t>
  </si>
  <si>
    <t>KOTVY OCEL INJEKTOVANÉ DÉLKY DO 4M ÚNOS DO 50KN</t>
  </si>
  <si>
    <t>kotvení skalních bloků svorníky, NTL cementová zálivka, délka vrtu 4 m, kalotová deska a matice, pr. tyče 28 mm</t>
  </si>
  <si>
    <t>Zahrnuje kompletní dodávku kotev délky od 3,01m do 4,00m a únosnosti do 50kN včetně příslušenství (podložky, matice,  injektážního nástavce, inje ní a odvzdušňovací hadice a pod.), podle požadavků a popisu uvedených v dokumentci pro zadání stavby; 
- součástí je kompletní osazení kotvy, které zahrnuje všechny operace podle technologického předpisu výrobce nutné pro řádné osazení a aktivaci včetně všech pomocných mechanizmů, přípravků a hmot (např. injektážní hmoty, injektážního čerpadla a pod.) ; 
- průkazné a kontrolní zkoušky kotev; 
- druh, délku, rozmístění a rozsah zkoušek určuje zadávací dokumentace; 
- vrty pro kotvy nejsou součástí této položky</t>
  </si>
  <si>
    <t>- pevnostní ocel. síť drát 2,7/3,7 mm, oko 80/100 mm, antikorozní úprava poplastování (černá barva), pevnost min. 35kN/bm,  
  typu GALFAN (AlZn) 
- vč. obvodového ocel. lana (61 m) pr. 12,5 mm s PVC potahem, min. pevnost v tahu 110 kN 
- vč. síťových svorníků (41 ks) CKT (ocel ST 500 S) pr. 22 mm osazený do vrtu 56 mm dl. 2 m, lepící ampule,  
  kalotová podložka  s matkou 150x150x8 mm, rastr 2x2 m</t>
  </si>
  <si>
    <t>viz výkres D.3.5 
25,0*6,5=162,500 [A] m2</t>
  </si>
  <si>
    <t>162,5*0,5=81,250 [A] m2</t>
  </si>
  <si>
    <t>90,0*4,0=360,000 [A] m2</t>
  </si>
  <si>
    <t>98,0=98,000 [A] m</t>
  </si>
  <si>
    <t>40,0*2,0=80,000 [A] m2</t>
  </si>
  <si>
    <t>16 kusů kulatiny nad sebou 
40,0*2,0*0,14=11,200 [A] m3</t>
  </si>
  <si>
    <t>sloupky palisády - HE-B 160 dl. 2,0 m + deska 400x400x20 mm - svařeno, povrch žárový pozink 240 g/m2</t>
  </si>
  <si>
    <t>HEB 160 viz výkres D.3.4 
21*2,0*43,7/1000=1,835 [A] t 
deska 400x400x20 mm -plech tl. 20 mm 
21*0,4*0,4*160/1000=0,538 [B]] t 
Celkem: A+B=2,373 [C] t</t>
  </si>
  <si>
    <t>trvalé osazení svodidel viz situace D.3.1</t>
  </si>
  <si>
    <t>svodidla typu NEW YERSEY výšky 80 cm délky 4 m 
16*4,0=64,000 [A] m 
svodidla typu NEW YERSEY výšky 80 cm délky 4 m s náběhěm 
2*4,0=8,000 [B] m 
Celkem: A+B=72,000 [C] m</t>
  </si>
  <si>
    <t>SO 05</t>
  </si>
  <si>
    <t>Úsek 15</t>
  </si>
  <si>
    <t>pol. 12273:       32,0*2,0=64,000 [A] t 
pol. 12283:       40,0*2,0=80,000 [B] t 
pol. 12841R:    160,0*2,0=320,000 [C] t 
pol. 13183R:    2,625*2,0=5,250 [D] t 
Celkem: A+B+C+D=469,250 [E] t</t>
  </si>
  <si>
    <t>pol. 11372: 
24,0*2,4=57,600 [A] t</t>
  </si>
  <si>
    <t>80,0*10,0=800,000 [A] m2</t>
  </si>
  <si>
    <t>120,0*4,0*0,05=24,000 [A] m3</t>
  </si>
  <si>
    <t>40,0*0,5+24,0*0,5=32,000 [A] m3</t>
  </si>
  <si>
    <t>12283</t>
  </si>
  <si>
    <t>ODKOPÁVKY A PROKOPÁVKY OBECNÉ TŘ. II</t>
  </si>
  <si>
    <t>odstranění skalních bloků odtěžením bagrem, do výšky 8 m nad silnicí 
stržení volných balvanů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</si>
  <si>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těžení po vrstvách, pásech a po jiných nutných částech (figurách)  
- čerpání vody vč. čerpacích jímek, potrubí a pohotovostní čerpací soupravy (viz ustanovení k  
pol. 1151,2)  
- potřebné snížení hladiny podzemní vody  
- těžení a rozpojování jednotlivých balvanů  
- vytahování a nošení výkopku  
- svahování a přesvah. svahů do konečného tvaru, výměna hornin v podloží a v pláni  
znehodnocené klimatickými vlivy  
- eventuelně nutné druhotné rozpojení odstřelené horniny  
- ruční vykopávky, odstranění kořenů a napadávek  
- pažení, vzepření a rozepření vč. přepažování (vyjma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</si>
  <si>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12841</t>
  </si>
  <si>
    <t>DOLAMOVÁNÍ ODKOPÁVEK TŘ. II</t>
  </si>
  <si>
    <t>ruční pikování (rozbíjení) nadměrných skalních bloků stržených bagrem na místě stavby před naložením pro odvoz</t>
  </si>
  <si>
    <t>předpoklad 1/3 objemu odstraňovaných skalních bloků 
40,0/3=13,333 [A] m3</t>
  </si>
  <si>
    <t>80,0*10,0*0,2=160,000 [A] m3</t>
  </si>
  <si>
    <t>pod svodidla - dorovnání krajnice 
4,0*0,6*(2+9)*0,1=2,640 [A] m3</t>
  </si>
  <si>
    <t>obvodové kotvení sítě boční a dolní pr. vrtu 56 mm 
44+2*6,5 á 2m kotva 
29,0*2,0=58,000 [A] m</t>
  </si>
  <si>
    <t>obvodové kotvení sítí horní délka   
44/2*3,0=66,000 [A] m 
kotvení skalních bloků svorníky 
5*4,0=20,000 [B] m 
Celkem: A+B=86,000 [C] m</t>
  </si>
  <si>
    <t>viz výkres D.5.4 
(24*0,9*1,208)/1000*21=0,548 [A] t</t>
  </si>
  <si>
    <t>viz výkres D.5.5 
29=29,000 [A] kus</t>
  </si>
  <si>
    <t>44/2=22,000 [A] kus</t>
  </si>
  <si>
    <t>21*3=63,000 [A] kus</t>
  </si>
  <si>
    <t>- pevnostní ocel. síť drát 2,7/3,7 mm, oko 80/100 mm, antikorozní úprava poplastování (černá barva), pevnost min. 35kN/bm,  
  typu GALFAN (AlZn) 
- vč. obvodového ocel. lana (101 m) pr. 12,5 mm s PVC potahem, min. pevnost v tahu 110 kN 
- vč. síťových svorníků (83 ks) CKT (ocel ST 500 S) pr. 22 mm osazený do vrtu 56 mm dl. 2 m, lepící ampule,  
  kalotová podložka  s matkou 150x150x8 mm, rastr 2x2 m</t>
  </si>
  <si>
    <t>viz výkres D.5.5 
44,0*7,5=330,000 [A] m2</t>
  </si>
  <si>
    <t>330,0*0,5=165,000 [A] m2</t>
  </si>
  <si>
    <t>120,0*4,0=480,000 [A] m2</t>
  </si>
  <si>
    <t>120,0+2*4,0=128,000 [A] m</t>
  </si>
  <si>
    <t>36</t>
  </si>
  <si>
    <t>HEB 160 viz výkres D.5.4 
21*2,0*43,7/1000=1,835 [A] t 
deska 400x400x20 mm -plech tl. 20 mm 
21*0,4*0,4*160/1000=0,538 [B]] t 
Celkem: A+B=2,373 [C] t</t>
  </si>
  <si>
    <t>37</t>
  </si>
  <si>
    <t>trvalé osazení svodidel viz situace D.5.1</t>
  </si>
  <si>
    <t>svodidla typu NEW YERSEY výšky 80 cm délky 4 m 
9*4,0=36,000 [A] m 
svodidla typu NEW YERSEY výšky 80 cm délky 4 m s náběhěm 
2*4,0=8,000 [B] m 
Celkem: A+B=44,000 [C] m</t>
  </si>
  <si>
    <t>38</t>
  </si>
  <si>
    <t>128,0=128,000 [A] m</t>
  </si>
  <si>
    <t>SO 06</t>
  </si>
  <si>
    <t>Splachy</t>
  </si>
  <si>
    <t>pol. 12273:       10,0*2,0=20,000 [A] t</t>
  </si>
  <si>
    <t>10,0=10,000 [A] m3</t>
  </si>
  <si>
    <t>pod svodidla - dorovnání krajnice 
4,0*0,6*(6+14)*0,1=4,800 [A] m3</t>
  </si>
  <si>
    <t>trvalé osazení svodidel viz situace D.6.1.1 až D.6.1.3</t>
  </si>
  <si>
    <t>svodidla typu NEW YERSEY výšky 80 cm délky 4 m 
14*4,0=56,000 [A] m 
svodidla typu NEW YERSEY výšky 80 cm délky 4 m s náběhěm 
6*4,0=24,000 [B] m 
Celkem: A+B=80,000 [C] m</t>
  </si>
  <si>
    <t xml:space="preserve"> 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- nezahrnuje postřiky, nátěry  
- nezahrnuje těsnění podél obrubníků, dilatačních zařízení, odvodňovacích proužků, odvodňovačů, vpustí, šachet a pod.
 - bude docházet k zaměření každé asfaltové vrstvy zvlášť.
 - Fakturace bude probíhat na základě skutečnosti.
 </t>
  </si>
  <si>
    <t>Varianta: ZŘ - Základní řešení, revize 20241219 požadavek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</si>
</sst>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8" x14ac:knownFonts="1">
    <font>
      <sz val="10"/>
      <name val="Arial"/>
    </font>
    <font>
      <b/>
      <sz val="16"/>
      <color rgb="FF000000"/>
      <name val="Arial"/>
    </font>
    <font>
      <b/>
      <sz val="16"/>
      <name val="Arial"/>
    </font>
    <font>
      <b/>
      <sz val="10"/>
      <name val="Arial"/>
    </font>
    <font>
      <sz val="10"/>
      <color rgb="FFFFFFFF"/>
      <name val="Arial"/>
    </font>
    <font>
      <b/>
      <sz val="11"/>
      <name val="Arial"/>
    </font>
    <font>
      <i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4" fillId="3" borderId="1" xfId="6" applyFont="1" applyFill="1" applyBorder="1" applyAlignment="1">
      <alignment horizontal="center" vertical="center" wrapText="1"/>
    </xf>
    <xf numFmtId="0" fontId="0" fillId="2" borderId="2" xfId="6" applyFont="1" applyFill="1" applyBorder="1"/>
    <xf numFmtId="0" fontId="1" fillId="2" borderId="0" xfId="6" applyFont="1" applyFill="1" applyAlignment="1">
      <alignment horizontal="center" vertical="center"/>
    </xf>
    <xf numFmtId="0" fontId="0" fillId="2" borderId="0" xfId="6" applyFont="1" applyFill="1"/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0" fillId="2" borderId="4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2" borderId="6" xfId="6" applyFont="1" applyFill="1" applyBorder="1"/>
    <xf numFmtId="0" fontId="3" fillId="0" borderId="1" xfId="6" applyFont="1" applyBorder="1" applyAlignment="1">
      <alignment horizontal="left"/>
    </xf>
    <xf numFmtId="4" fontId="3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3" fillId="2" borderId="6" xfId="6" applyFont="1" applyFill="1" applyBorder="1" applyAlignment="1">
      <alignment horizontal="right"/>
    </xf>
    <xf numFmtId="0" fontId="3" fillId="2" borderId="6" xfId="6" applyFont="1" applyFill="1" applyBorder="1" applyAlignment="1">
      <alignment wrapText="1"/>
    </xf>
    <xf numFmtId="4" fontId="3" fillId="2" borderId="6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5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2" fillId="2" borderId="0" xfId="6" applyFont="1" applyFill="1"/>
    <xf numFmtId="0" fontId="4" fillId="3" borderId="1" xfId="6" applyFont="1" applyFill="1" applyBorder="1" applyAlignment="1">
      <alignment horizontal="center" vertical="center" wrapText="1"/>
    </xf>
    <xf numFmtId="0" fontId="5" fillId="2" borderId="0" xfId="6" applyFont="1" applyFill="1" applyAlignment="1">
      <alignment horizontal="right"/>
    </xf>
    <xf numFmtId="0" fontId="5" fillId="2" borderId="2" xfId="6" applyFont="1" applyFill="1" applyBorder="1" applyAlignment="1">
      <alignment horizontal="right"/>
    </xf>
    <xf numFmtId="0" fontId="0" fillId="2" borderId="2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"/>
  <sheetViews>
    <sheetView workbookViewId="0">
      <selection activeCell="B5" sqref="B5:D5"/>
    </sheetView>
  </sheetViews>
  <sheetFormatPr defaultColWidth="9.140625" defaultRowHeight="12.75" customHeight="1" x14ac:dyDescent="0.2"/>
  <cols>
    <col min="1" max="1" width="25.7109375" customWidth="1"/>
    <col min="2" max="2" width="66.7109375" customWidth="1"/>
    <col min="3" max="5" width="20.7109375" customWidth="1"/>
  </cols>
  <sheetData>
    <row r="1" spans="1:5" ht="12.75" customHeight="1" x14ac:dyDescent="0.2">
      <c r="A1" s="34"/>
      <c r="B1" s="4"/>
      <c r="C1" s="4"/>
      <c r="D1" s="4"/>
      <c r="E1" s="4"/>
    </row>
    <row r="2" spans="1:5" ht="12.75" customHeight="1" x14ac:dyDescent="0.2">
      <c r="A2" s="34"/>
      <c r="B2" s="35" t="s">
        <v>0</v>
      </c>
      <c r="C2" s="4"/>
      <c r="D2" s="4"/>
      <c r="E2" s="4"/>
    </row>
    <row r="3" spans="1:5" ht="20.100000000000001" customHeight="1" x14ac:dyDescent="0.2">
      <c r="A3" s="34"/>
      <c r="B3" s="34"/>
      <c r="C3" s="4"/>
      <c r="D3" s="4"/>
      <c r="E3" s="4"/>
    </row>
    <row r="4" spans="1:5" ht="20.100000000000001" customHeight="1" x14ac:dyDescent="0.3">
      <c r="A4" s="4"/>
      <c r="B4" s="36" t="s">
        <v>1</v>
      </c>
      <c r="C4" s="34"/>
      <c r="D4" s="34"/>
      <c r="E4" s="4"/>
    </row>
    <row r="5" spans="1:5" ht="12.75" customHeight="1" x14ac:dyDescent="0.2">
      <c r="A5" s="4"/>
      <c r="B5" s="34" t="s">
        <v>338</v>
      </c>
      <c r="C5" s="34"/>
      <c r="D5" s="34"/>
      <c r="E5" s="4"/>
    </row>
    <row r="6" spans="1:5" ht="12.75" customHeight="1" x14ac:dyDescent="0.2">
      <c r="A6" s="4"/>
      <c r="B6" s="5" t="s">
        <v>2</v>
      </c>
      <c r="C6" s="7">
        <f>0+C10+C11+C12+C13+C14</f>
        <v>0</v>
      </c>
      <c r="D6" s="4"/>
      <c r="E6" s="4"/>
    </row>
    <row r="7" spans="1:5" ht="12.75" customHeight="1" x14ac:dyDescent="0.2">
      <c r="A7" s="4"/>
      <c r="B7" s="5" t="s">
        <v>3</v>
      </c>
      <c r="C7" s="7">
        <f>0+E10+E11+E12+E13+E14</f>
        <v>0</v>
      </c>
      <c r="D7" s="4"/>
      <c r="E7" s="4"/>
    </row>
    <row r="8" spans="1:5" ht="12.75" customHeight="1" x14ac:dyDescent="0.2">
      <c r="A8" s="2"/>
      <c r="B8" s="2"/>
      <c r="C8" s="2"/>
      <c r="D8" s="2"/>
      <c r="E8" s="2"/>
    </row>
    <row r="9" spans="1:5" ht="12.75" customHeight="1" x14ac:dyDescent="0.2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</row>
    <row r="10" spans="1:5" ht="12.75" customHeight="1" x14ac:dyDescent="0.2">
      <c r="A10" s="16" t="s">
        <v>22</v>
      </c>
      <c r="B10" s="16" t="s">
        <v>23</v>
      </c>
      <c r="C10" s="17">
        <f>'SO 01'!I3</f>
        <v>0</v>
      </c>
      <c r="D10" s="17">
        <f>'SO 01'!O2</f>
        <v>0</v>
      </c>
      <c r="E10" s="17">
        <f>C10+D10</f>
        <v>0</v>
      </c>
    </row>
    <row r="11" spans="1:5" ht="12.75" customHeight="1" x14ac:dyDescent="0.2">
      <c r="A11" s="16" t="s">
        <v>242</v>
      </c>
      <c r="B11" s="16" t="s">
        <v>243</v>
      </c>
      <c r="C11" s="17">
        <f>'SO 02'!I3</f>
        <v>0</v>
      </c>
      <c r="D11" s="17">
        <f>'SO 02'!O2</f>
        <v>0</v>
      </c>
      <c r="E11" s="17">
        <f>C11+D11</f>
        <v>0</v>
      </c>
    </row>
    <row r="12" spans="1:5" ht="12.75" customHeight="1" x14ac:dyDescent="0.2">
      <c r="A12" s="16" t="s">
        <v>256</v>
      </c>
      <c r="B12" s="16" t="s">
        <v>257</v>
      </c>
      <c r="C12" s="17">
        <f>'SO 03'!I3</f>
        <v>0</v>
      </c>
      <c r="D12" s="17">
        <f>'SO 03'!O2</f>
        <v>0</v>
      </c>
      <c r="E12" s="17">
        <f>C12+D12</f>
        <v>0</v>
      </c>
    </row>
    <row r="13" spans="1:5" ht="12.75" customHeight="1" x14ac:dyDescent="0.2">
      <c r="A13" s="16" t="s">
        <v>295</v>
      </c>
      <c r="B13" s="16" t="s">
        <v>296</v>
      </c>
      <c r="C13" s="17">
        <f>'SO 05'!I3</f>
        <v>0</v>
      </c>
      <c r="D13" s="17">
        <f>'SO 05'!O2</f>
        <v>0</v>
      </c>
      <c r="E13" s="17">
        <f>C13+D13</f>
        <v>0</v>
      </c>
    </row>
    <row r="14" spans="1:5" ht="12.75" customHeight="1" x14ac:dyDescent="0.2">
      <c r="A14" s="16" t="s">
        <v>330</v>
      </c>
      <c r="B14" s="16" t="s">
        <v>331</v>
      </c>
      <c r="C14" s="17">
        <f>'SO 06'!I3</f>
        <v>0</v>
      </c>
      <c r="D14" s="17">
        <f>'SO 06'!O2</f>
        <v>0</v>
      </c>
      <c r="E14" s="17">
        <f>C14+D14</f>
        <v>0</v>
      </c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scale="85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54"/>
  <sheetViews>
    <sheetView topLeftCell="B1" workbookViewId="0">
      <pane ySplit="7" topLeftCell="A8" activePane="bottomLeft" state="frozen"/>
      <selection pane="bottomLeft" activeCell="B8" sqref="B8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9</v>
      </c>
      <c r="B1" s="4"/>
      <c r="C1" s="4"/>
      <c r="D1" s="4"/>
      <c r="E1" s="4"/>
      <c r="F1" s="4"/>
      <c r="G1" s="4"/>
      <c r="H1" s="4"/>
      <c r="I1" s="4"/>
      <c r="J1" s="4"/>
      <c r="P1" t="s">
        <v>20</v>
      </c>
    </row>
    <row r="2" spans="1:18" ht="24.95" customHeight="1" x14ac:dyDescent="0.2">
      <c r="B2" s="4"/>
      <c r="C2" s="4"/>
      <c r="D2" s="4"/>
      <c r="E2" s="3" t="s">
        <v>11</v>
      </c>
      <c r="F2" s="4"/>
      <c r="G2" s="4"/>
      <c r="H2" s="2"/>
      <c r="I2" s="2"/>
      <c r="J2" s="4"/>
      <c r="O2">
        <f>0+O8+O41+O50+O79+O120+O133+O146</f>
        <v>0</v>
      </c>
      <c r="P2" t="s">
        <v>20</v>
      </c>
    </row>
    <row r="3" spans="1:18" ht="15" customHeight="1" x14ac:dyDescent="0.25">
      <c r="A3" t="s">
        <v>10</v>
      </c>
      <c r="B3" s="11" t="s">
        <v>12</v>
      </c>
      <c r="C3" s="38" t="s">
        <v>13</v>
      </c>
      <c r="D3" s="34"/>
      <c r="E3" s="12" t="s">
        <v>14</v>
      </c>
      <c r="F3" s="4"/>
      <c r="G3" s="9"/>
      <c r="H3" s="8" t="s">
        <v>22</v>
      </c>
      <c r="I3" s="33">
        <f>0+I8+I41+I50+I79+I120+I133+I146</f>
        <v>0</v>
      </c>
      <c r="J3" s="10"/>
      <c r="O3" t="s">
        <v>17</v>
      </c>
      <c r="P3" t="s">
        <v>21</v>
      </c>
    </row>
    <row r="4" spans="1:18" ht="15" customHeight="1" x14ac:dyDescent="0.25">
      <c r="A4" t="s">
        <v>15</v>
      </c>
      <c r="B4" s="13" t="s">
        <v>16</v>
      </c>
      <c r="C4" s="39" t="s">
        <v>22</v>
      </c>
      <c r="D4" s="40"/>
      <c r="E4" s="14" t="s">
        <v>23</v>
      </c>
      <c r="F4" s="2"/>
      <c r="G4" s="2"/>
      <c r="H4" s="15"/>
      <c r="I4" s="15"/>
      <c r="J4" s="2"/>
      <c r="O4" t="s">
        <v>18</v>
      </c>
      <c r="P4" t="s">
        <v>21</v>
      </c>
    </row>
    <row r="5" spans="1:18" ht="12.75" customHeight="1" x14ac:dyDescent="0.2">
      <c r="A5" s="37" t="s">
        <v>24</v>
      </c>
      <c r="B5" s="37" t="s">
        <v>26</v>
      </c>
      <c r="C5" s="37" t="s">
        <v>28</v>
      </c>
      <c r="D5" s="37" t="s">
        <v>29</v>
      </c>
      <c r="E5" s="37" t="s">
        <v>30</v>
      </c>
      <c r="F5" s="37" t="s">
        <v>32</v>
      </c>
      <c r="G5" s="37" t="s">
        <v>34</v>
      </c>
      <c r="H5" s="37" t="s">
        <v>36</v>
      </c>
      <c r="I5" s="37"/>
      <c r="J5" s="37" t="s">
        <v>41</v>
      </c>
      <c r="O5" t="s">
        <v>19</v>
      </c>
      <c r="P5" t="s">
        <v>21</v>
      </c>
    </row>
    <row r="6" spans="1:18" ht="12.75" customHeight="1" x14ac:dyDescent="0.2">
      <c r="A6" s="37"/>
      <c r="B6" s="37"/>
      <c r="C6" s="37"/>
      <c r="D6" s="37"/>
      <c r="E6" s="37"/>
      <c r="F6" s="37"/>
      <c r="G6" s="37"/>
      <c r="H6" s="1" t="s">
        <v>37</v>
      </c>
      <c r="I6" s="1" t="s">
        <v>39</v>
      </c>
      <c r="J6" s="37"/>
    </row>
    <row r="7" spans="1:18" ht="12.75" customHeight="1" x14ac:dyDescent="0.2">
      <c r="A7" s="1" t="s">
        <v>25</v>
      </c>
      <c r="B7" s="1" t="s">
        <v>27</v>
      </c>
      <c r="C7" s="1" t="s">
        <v>21</v>
      </c>
      <c r="D7" s="1" t="s">
        <v>20</v>
      </c>
      <c r="E7" s="1" t="s">
        <v>31</v>
      </c>
      <c r="F7" s="1" t="s">
        <v>33</v>
      </c>
      <c r="G7" s="1" t="s">
        <v>35</v>
      </c>
      <c r="H7" s="1" t="s">
        <v>38</v>
      </c>
      <c r="I7" s="1" t="s">
        <v>40</v>
      </c>
      <c r="J7" s="1" t="s">
        <v>42</v>
      </c>
    </row>
    <row r="8" spans="1:18" ht="12.75" customHeight="1" x14ac:dyDescent="0.2">
      <c r="A8" s="15" t="s">
        <v>43</v>
      </c>
      <c r="B8" s="15"/>
      <c r="C8" s="19" t="s">
        <v>25</v>
      </c>
      <c r="D8" s="15"/>
      <c r="E8" s="20" t="s">
        <v>44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0+I9+I13+I17+I21+I25+I29+I33+I37</f>
        <v>0</v>
      </c>
      <c r="R8">
        <f>0+O9+O13+O17+O21+O25+O29+O33+O37</f>
        <v>0</v>
      </c>
    </row>
    <row r="9" spans="1:18" x14ac:dyDescent="0.2">
      <c r="A9" s="18" t="s">
        <v>45</v>
      </c>
      <c r="B9" s="22" t="s">
        <v>27</v>
      </c>
      <c r="C9" s="22" t="s">
        <v>46</v>
      </c>
      <c r="D9" s="18" t="s">
        <v>47</v>
      </c>
      <c r="E9" s="23" t="s">
        <v>48</v>
      </c>
      <c r="F9" s="24" t="s">
        <v>49</v>
      </c>
      <c r="G9" s="25">
        <v>1</v>
      </c>
      <c r="H9" s="26"/>
      <c r="I9" s="26">
        <f>ROUND(ROUND(H9,2)*ROUND(G9,3),2)</f>
        <v>0</v>
      </c>
      <c r="J9" s="24" t="s">
        <v>50</v>
      </c>
      <c r="O9">
        <f>(I9*21)/100</f>
        <v>0</v>
      </c>
      <c r="P9" t="s">
        <v>21</v>
      </c>
    </row>
    <row r="10" spans="1:18" x14ac:dyDescent="0.2">
      <c r="A10" s="27" t="s">
        <v>51</v>
      </c>
      <c r="E10" s="28" t="s">
        <v>52</v>
      </c>
    </row>
    <row r="11" spans="1:18" x14ac:dyDescent="0.2">
      <c r="A11" s="29" t="s">
        <v>53</v>
      </c>
      <c r="E11" s="30" t="s">
        <v>47</v>
      </c>
    </row>
    <row r="12" spans="1:18" x14ac:dyDescent="0.2">
      <c r="A12" t="s">
        <v>54</v>
      </c>
      <c r="E12" s="28" t="s">
        <v>55</v>
      </c>
    </row>
    <row r="13" spans="1:18" x14ac:dyDescent="0.2">
      <c r="A13" s="18" t="s">
        <v>45</v>
      </c>
      <c r="B13" s="22" t="s">
        <v>21</v>
      </c>
      <c r="C13" s="22" t="s">
        <v>56</v>
      </c>
      <c r="D13" s="18" t="s">
        <v>47</v>
      </c>
      <c r="E13" s="23" t="s">
        <v>57</v>
      </c>
      <c r="F13" s="24" t="s">
        <v>49</v>
      </c>
      <c r="G13" s="25">
        <v>1</v>
      </c>
      <c r="H13" s="26"/>
      <c r="I13" s="26">
        <f>ROUND(ROUND(H13,2)*ROUND(G13,3),2)</f>
        <v>0</v>
      </c>
      <c r="J13" s="24" t="s">
        <v>50</v>
      </c>
      <c r="O13">
        <f>(I13*21)/100</f>
        <v>0</v>
      </c>
      <c r="P13" t="s">
        <v>21</v>
      </c>
    </row>
    <row r="14" spans="1:18" x14ac:dyDescent="0.2">
      <c r="A14" s="27" t="s">
        <v>51</v>
      </c>
      <c r="E14" s="28" t="s">
        <v>47</v>
      </c>
    </row>
    <row r="15" spans="1:18" x14ac:dyDescent="0.2">
      <c r="A15" s="29" t="s">
        <v>53</v>
      </c>
      <c r="E15" s="30" t="s">
        <v>47</v>
      </c>
    </row>
    <row r="16" spans="1:18" x14ac:dyDescent="0.2">
      <c r="A16" t="s">
        <v>54</v>
      </c>
      <c r="E16" s="28" t="s">
        <v>58</v>
      </c>
    </row>
    <row r="17" spans="1:16" x14ac:dyDescent="0.2">
      <c r="A17" s="18" t="s">
        <v>45</v>
      </c>
      <c r="B17" s="22" t="s">
        <v>20</v>
      </c>
      <c r="C17" s="22" t="s">
        <v>59</v>
      </c>
      <c r="D17" s="18" t="s">
        <v>47</v>
      </c>
      <c r="E17" s="23" t="s">
        <v>60</v>
      </c>
      <c r="F17" s="24" t="s">
        <v>49</v>
      </c>
      <c r="G17" s="25">
        <v>1</v>
      </c>
      <c r="H17" s="26"/>
      <c r="I17" s="26">
        <f>ROUND(ROUND(H17,2)*ROUND(G17,3),2)</f>
        <v>0</v>
      </c>
      <c r="J17" s="24" t="s">
        <v>50</v>
      </c>
      <c r="O17">
        <f>(I17*21)/100</f>
        <v>0</v>
      </c>
      <c r="P17" t="s">
        <v>21</v>
      </c>
    </row>
    <row r="18" spans="1:16" x14ac:dyDescent="0.2">
      <c r="A18" s="27" t="s">
        <v>51</v>
      </c>
      <c r="E18" s="28" t="s">
        <v>61</v>
      </c>
    </row>
    <row r="19" spans="1:16" x14ac:dyDescent="0.2">
      <c r="A19" s="29" t="s">
        <v>53</v>
      </c>
      <c r="E19" s="30" t="s">
        <v>47</v>
      </c>
    </row>
    <row r="20" spans="1:16" ht="38.25" x14ac:dyDescent="0.2">
      <c r="A20" t="s">
        <v>54</v>
      </c>
      <c r="E20" s="28" t="s">
        <v>62</v>
      </c>
    </row>
    <row r="21" spans="1:16" x14ac:dyDescent="0.2">
      <c r="A21" s="18" t="s">
        <v>45</v>
      </c>
      <c r="B21" s="22" t="s">
        <v>31</v>
      </c>
      <c r="C21" s="22" t="s">
        <v>63</v>
      </c>
      <c r="D21" s="18" t="s">
        <v>47</v>
      </c>
      <c r="E21" s="23" t="s">
        <v>64</v>
      </c>
      <c r="F21" s="24" t="s">
        <v>65</v>
      </c>
      <c r="G21" s="25">
        <v>1</v>
      </c>
      <c r="H21" s="26"/>
      <c r="I21" s="26">
        <f>ROUND(ROUND(H21,2)*ROUND(G21,3),2)</f>
        <v>0</v>
      </c>
      <c r="J21" s="24" t="s">
        <v>50</v>
      </c>
      <c r="O21">
        <f>(I21*21)/100</f>
        <v>0</v>
      </c>
      <c r="P21" t="s">
        <v>21</v>
      </c>
    </row>
    <row r="22" spans="1:16" ht="38.25" x14ac:dyDescent="0.2">
      <c r="A22" s="27" t="s">
        <v>51</v>
      </c>
      <c r="E22" s="28" t="s">
        <v>66</v>
      </c>
    </row>
    <row r="23" spans="1:16" x14ac:dyDescent="0.2">
      <c r="A23" s="29" t="s">
        <v>53</v>
      </c>
      <c r="E23" s="30" t="s">
        <v>47</v>
      </c>
    </row>
    <row r="24" spans="1:16" x14ac:dyDescent="0.2">
      <c r="A24" t="s">
        <v>54</v>
      </c>
      <c r="E24" s="28" t="s">
        <v>58</v>
      </c>
    </row>
    <row r="25" spans="1:16" x14ac:dyDescent="0.2">
      <c r="A25" s="18" t="s">
        <v>45</v>
      </c>
      <c r="B25" s="22" t="s">
        <v>33</v>
      </c>
      <c r="C25" s="22" t="s">
        <v>67</v>
      </c>
      <c r="D25" s="18" t="s">
        <v>47</v>
      </c>
      <c r="E25" s="23" t="s">
        <v>68</v>
      </c>
      <c r="F25" s="24" t="s">
        <v>49</v>
      </c>
      <c r="G25" s="25">
        <v>1</v>
      </c>
      <c r="H25" s="26"/>
      <c r="I25" s="26">
        <f>ROUND(ROUND(H25,2)*ROUND(G25,3),2)</f>
        <v>0</v>
      </c>
      <c r="J25" s="24" t="s">
        <v>50</v>
      </c>
      <c r="O25">
        <f>(I25*21)/100</f>
        <v>0</v>
      </c>
      <c r="P25" t="s">
        <v>21</v>
      </c>
    </row>
    <row r="26" spans="1:16" x14ac:dyDescent="0.2">
      <c r="A26" s="27" t="s">
        <v>51</v>
      </c>
      <c r="E26" s="28" t="s">
        <v>47</v>
      </c>
    </row>
    <row r="27" spans="1:16" x14ac:dyDescent="0.2">
      <c r="A27" s="29" t="s">
        <v>53</v>
      </c>
      <c r="E27" s="30" t="s">
        <v>47</v>
      </c>
    </row>
    <row r="28" spans="1:16" x14ac:dyDescent="0.2">
      <c r="A28" t="s">
        <v>54</v>
      </c>
      <c r="E28" s="28" t="s">
        <v>58</v>
      </c>
    </row>
    <row r="29" spans="1:16" x14ac:dyDescent="0.2">
      <c r="A29" s="18" t="s">
        <v>45</v>
      </c>
      <c r="B29" s="22" t="s">
        <v>35</v>
      </c>
      <c r="C29" s="22" t="s">
        <v>69</v>
      </c>
      <c r="D29" s="18" t="s">
        <v>47</v>
      </c>
      <c r="E29" s="23" t="s">
        <v>70</v>
      </c>
      <c r="F29" s="24" t="s">
        <v>49</v>
      </c>
      <c r="G29" s="25">
        <v>1</v>
      </c>
      <c r="H29" s="26"/>
      <c r="I29" s="26">
        <f>ROUND(ROUND(H29,2)*ROUND(G29,3),2)</f>
        <v>0</v>
      </c>
      <c r="J29" s="24" t="s">
        <v>50</v>
      </c>
      <c r="O29">
        <f>(I29*21)/100</f>
        <v>0</v>
      </c>
      <c r="P29" t="s">
        <v>21</v>
      </c>
    </row>
    <row r="30" spans="1:16" ht="25.5" x14ac:dyDescent="0.2">
      <c r="A30" s="27" t="s">
        <v>51</v>
      </c>
      <c r="E30" s="28" t="s">
        <v>71</v>
      </c>
    </row>
    <row r="31" spans="1:16" x14ac:dyDescent="0.2">
      <c r="A31" s="29" t="s">
        <v>53</v>
      </c>
      <c r="E31" s="30" t="s">
        <v>47</v>
      </c>
    </row>
    <row r="32" spans="1:16" x14ac:dyDescent="0.2">
      <c r="A32" t="s">
        <v>54</v>
      </c>
      <c r="E32" s="28" t="s">
        <v>58</v>
      </c>
    </row>
    <row r="33" spans="1:18" x14ac:dyDescent="0.2">
      <c r="A33" s="18" t="s">
        <v>45</v>
      </c>
      <c r="B33" s="22" t="s">
        <v>72</v>
      </c>
      <c r="C33" s="22" t="s">
        <v>73</v>
      </c>
      <c r="D33" s="18" t="s">
        <v>47</v>
      </c>
      <c r="E33" s="23" t="s">
        <v>74</v>
      </c>
      <c r="F33" s="24" t="s">
        <v>49</v>
      </c>
      <c r="G33" s="25">
        <v>1</v>
      </c>
      <c r="H33" s="26"/>
      <c r="I33" s="26">
        <f>ROUND(ROUND(H33,2)*ROUND(G33,3),2)</f>
        <v>0</v>
      </c>
      <c r="J33" s="24" t="s">
        <v>50</v>
      </c>
      <c r="O33">
        <f>(I33*21)/100</f>
        <v>0</v>
      </c>
      <c r="P33" t="s">
        <v>21</v>
      </c>
    </row>
    <row r="34" spans="1:18" ht="38.25" x14ac:dyDescent="0.2">
      <c r="A34" s="27" t="s">
        <v>51</v>
      </c>
      <c r="E34" s="28" t="s">
        <v>75</v>
      </c>
    </row>
    <row r="35" spans="1:18" x14ac:dyDescent="0.2">
      <c r="A35" s="29" t="s">
        <v>53</v>
      </c>
      <c r="E35" s="30" t="s">
        <v>47</v>
      </c>
    </row>
    <row r="36" spans="1:18" ht="76.5" x14ac:dyDescent="0.2">
      <c r="A36" t="s">
        <v>54</v>
      </c>
      <c r="E36" s="28" t="s">
        <v>76</v>
      </c>
    </row>
    <row r="37" spans="1:18" x14ac:dyDescent="0.2">
      <c r="A37" s="18" t="s">
        <v>45</v>
      </c>
      <c r="B37" s="22" t="s">
        <v>77</v>
      </c>
      <c r="C37" s="22" t="s">
        <v>78</v>
      </c>
      <c r="D37" s="18" t="s">
        <v>47</v>
      </c>
      <c r="E37" s="23" t="s">
        <v>79</v>
      </c>
      <c r="F37" s="24" t="s">
        <v>49</v>
      </c>
      <c r="G37" s="25">
        <v>1</v>
      </c>
      <c r="H37" s="26"/>
      <c r="I37" s="26">
        <f>ROUND(ROUND(H37,2)*ROUND(G37,3),2)</f>
        <v>0</v>
      </c>
      <c r="J37" s="24" t="s">
        <v>50</v>
      </c>
      <c r="O37">
        <f>(I37*21)/100</f>
        <v>0</v>
      </c>
      <c r="P37" t="s">
        <v>21</v>
      </c>
    </row>
    <row r="38" spans="1:18" ht="63.75" x14ac:dyDescent="0.2">
      <c r="A38" s="27" t="s">
        <v>51</v>
      </c>
      <c r="E38" s="28" t="s">
        <v>80</v>
      </c>
    </row>
    <row r="39" spans="1:18" x14ac:dyDescent="0.2">
      <c r="A39" s="29" t="s">
        <v>53</v>
      </c>
      <c r="E39" s="30" t="s">
        <v>47</v>
      </c>
    </row>
    <row r="40" spans="1:18" x14ac:dyDescent="0.2">
      <c r="A40" t="s">
        <v>54</v>
      </c>
      <c r="E40" s="28" t="s">
        <v>81</v>
      </c>
    </row>
    <row r="41" spans="1:18" ht="12.75" customHeight="1" x14ac:dyDescent="0.2">
      <c r="A41" s="2" t="s">
        <v>43</v>
      </c>
      <c r="B41" s="2"/>
      <c r="C41" s="31" t="s">
        <v>82</v>
      </c>
      <c r="D41" s="2"/>
      <c r="E41" s="20" t="s">
        <v>83</v>
      </c>
      <c r="F41" s="2"/>
      <c r="G41" s="2"/>
      <c r="H41" s="2"/>
      <c r="I41" s="32">
        <f>0+Q41</f>
        <v>0</v>
      </c>
      <c r="J41" s="2"/>
      <c r="O41">
        <f>0+R41</f>
        <v>0</v>
      </c>
      <c r="Q41">
        <f>0+I42+I46</f>
        <v>0</v>
      </c>
      <c r="R41">
        <f>0+O42+O46</f>
        <v>0</v>
      </c>
    </row>
    <row r="42" spans="1:18" x14ac:dyDescent="0.2">
      <c r="A42" s="18" t="s">
        <v>45</v>
      </c>
      <c r="B42" s="22" t="s">
        <v>38</v>
      </c>
      <c r="C42" s="22" t="s">
        <v>84</v>
      </c>
      <c r="D42" s="18" t="s">
        <v>27</v>
      </c>
      <c r="E42" s="23" t="s">
        <v>85</v>
      </c>
      <c r="F42" s="24" t="s">
        <v>86</v>
      </c>
      <c r="G42" s="25">
        <v>222.304</v>
      </c>
      <c r="H42" s="26"/>
      <c r="I42" s="26">
        <f>ROUND(ROUND(H42,2)*ROUND(G42,3),2)</f>
        <v>0</v>
      </c>
      <c r="J42" s="24" t="s">
        <v>50</v>
      </c>
      <c r="O42">
        <f>(I42*21)/100</f>
        <v>0</v>
      </c>
      <c r="P42" t="s">
        <v>21</v>
      </c>
    </row>
    <row r="43" spans="1:18" x14ac:dyDescent="0.2">
      <c r="A43" s="27" t="s">
        <v>51</v>
      </c>
      <c r="E43" s="28" t="s">
        <v>87</v>
      </c>
    </row>
    <row r="44" spans="1:18" ht="51" x14ac:dyDescent="0.2">
      <c r="A44" s="29" t="s">
        <v>53</v>
      </c>
      <c r="E44" s="30" t="s">
        <v>88</v>
      </c>
    </row>
    <row r="45" spans="1:18" ht="25.5" x14ac:dyDescent="0.2">
      <c r="A45" t="s">
        <v>54</v>
      </c>
      <c r="E45" s="28" t="s">
        <v>89</v>
      </c>
    </row>
    <row r="46" spans="1:18" x14ac:dyDescent="0.2">
      <c r="A46" s="18" t="s">
        <v>45</v>
      </c>
      <c r="B46" s="22" t="s">
        <v>40</v>
      </c>
      <c r="C46" s="22" t="s">
        <v>84</v>
      </c>
      <c r="D46" s="18" t="s">
        <v>21</v>
      </c>
      <c r="E46" s="23" t="s">
        <v>85</v>
      </c>
      <c r="F46" s="24" t="s">
        <v>86</v>
      </c>
      <c r="G46" s="25">
        <v>26.4</v>
      </c>
      <c r="H46" s="26"/>
      <c r="I46" s="26">
        <f>ROUND(ROUND(H46,2)*ROUND(G46,3),2)</f>
        <v>0</v>
      </c>
      <c r="J46" s="24" t="s">
        <v>50</v>
      </c>
      <c r="O46">
        <f>(I46*21)/100</f>
        <v>0</v>
      </c>
      <c r="P46" t="s">
        <v>21</v>
      </c>
    </row>
    <row r="47" spans="1:18" x14ac:dyDescent="0.2">
      <c r="A47" s="27" t="s">
        <v>51</v>
      </c>
      <c r="E47" s="28" t="s">
        <v>90</v>
      </c>
    </row>
    <row r="48" spans="1:18" ht="25.5" x14ac:dyDescent="0.2">
      <c r="A48" s="29" t="s">
        <v>53</v>
      </c>
      <c r="E48" s="30" t="s">
        <v>91</v>
      </c>
    </row>
    <row r="49" spans="1:18" ht="25.5" x14ac:dyDescent="0.2">
      <c r="A49" t="s">
        <v>54</v>
      </c>
      <c r="E49" s="28" t="s">
        <v>89</v>
      </c>
    </row>
    <row r="50" spans="1:18" ht="12.75" customHeight="1" x14ac:dyDescent="0.2">
      <c r="A50" s="2" t="s">
        <v>43</v>
      </c>
      <c r="B50" s="2"/>
      <c r="C50" s="31" t="s">
        <v>27</v>
      </c>
      <c r="D50" s="2"/>
      <c r="E50" s="20" t="s">
        <v>92</v>
      </c>
      <c r="F50" s="2"/>
      <c r="G50" s="2"/>
      <c r="H50" s="2"/>
      <c r="I50" s="32">
        <f>0+Q50</f>
        <v>0</v>
      </c>
      <c r="J50" s="2"/>
      <c r="O50">
        <f>0+R50</f>
        <v>0</v>
      </c>
      <c r="Q50">
        <f>0+I51+I55+I59+I63+I67+I71+I75</f>
        <v>0</v>
      </c>
      <c r="R50">
        <f>0+O51+O55+O59+O63+O67+O71+O75</f>
        <v>0</v>
      </c>
    </row>
    <row r="51" spans="1:18" x14ac:dyDescent="0.2">
      <c r="A51" s="18" t="s">
        <v>45</v>
      </c>
      <c r="B51" s="22" t="s">
        <v>42</v>
      </c>
      <c r="C51" s="22" t="s">
        <v>93</v>
      </c>
      <c r="D51" s="18" t="s">
        <v>47</v>
      </c>
      <c r="E51" s="23" t="s">
        <v>94</v>
      </c>
      <c r="F51" s="24" t="s">
        <v>95</v>
      </c>
      <c r="G51" s="25">
        <v>440</v>
      </c>
      <c r="H51" s="26"/>
      <c r="I51" s="26">
        <f>ROUND(ROUND(H51,2)*ROUND(G51,3),2)</f>
        <v>0</v>
      </c>
      <c r="J51" s="24"/>
      <c r="O51">
        <f>(I51*21)/100</f>
        <v>0</v>
      </c>
      <c r="P51" t="s">
        <v>21</v>
      </c>
    </row>
    <row r="52" spans="1:18" ht="25.5" x14ac:dyDescent="0.2">
      <c r="A52" s="27" t="s">
        <v>51</v>
      </c>
      <c r="E52" s="28" t="s">
        <v>96</v>
      </c>
    </row>
    <row r="53" spans="1:18" x14ac:dyDescent="0.2">
      <c r="A53" s="29" t="s">
        <v>53</v>
      </c>
      <c r="E53" s="30" t="s">
        <v>97</v>
      </c>
    </row>
    <row r="54" spans="1:18" ht="38.25" x14ac:dyDescent="0.2">
      <c r="A54" t="s">
        <v>54</v>
      </c>
      <c r="E54" s="28" t="s">
        <v>98</v>
      </c>
    </row>
    <row r="55" spans="1:18" x14ac:dyDescent="0.2">
      <c r="A55" s="18" t="s">
        <v>45</v>
      </c>
      <c r="B55" s="22" t="s">
        <v>99</v>
      </c>
      <c r="C55" s="22" t="s">
        <v>100</v>
      </c>
      <c r="D55" s="18" t="s">
        <v>47</v>
      </c>
      <c r="E55" s="23" t="s">
        <v>101</v>
      </c>
      <c r="F55" s="24" t="s">
        <v>102</v>
      </c>
      <c r="G55" s="25">
        <v>9</v>
      </c>
      <c r="H55" s="26"/>
      <c r="I55" s="26">
        <f>ROUND(ROUND(H55,2)*ROUND(G55,3),2)</f>
        <v>0</v>
      </c>
      <c r="J55" s="24" t="s">
        <v>50</v>
      </c>
      <c r="O55">
        <f>(I55*21)/100</f>
        <v>0</v>
      </c>
      <c r="P55" t="s">
        <v>21</v>
      </c>
    </row>
    <row r="56" spans="1:18" x14ac:dyDescent="0.2">
      <c r="A56" s="27" t="s">
        <v>51</v>
      </c>
      <c r="E56" s="28" t="s">
        <v>103</v>
      </c>
    </row>
    <row r="57" spans="1:18" x14ac:dyDescent="0.2">
      <c r="A57" s="29" t="s">
        <v>53</v>
      </c>
      <c r="E57" s="30" t="s">
        <v>47</v>
      </c>
    </row>
    <row r="58" spans="1:18" ht="165.75" x14ac:dyDescent="0.2">
      <c r="A58" t="s">
        <v>54</v>
      </c>
      <c r="E58" s="28" t="s">
        <v>104</v>
      </c>
    </row>
    <row r="59" spans="1:18" x14ac:dyDescent="0.2">
      <c r="A59" s="18" t="s">
        <v>45</v>
      </c>
      <c r="B59" s="22" t="s">
        <v>105</v>
      </c>
      <c r="C59" s="22" t="s">
        <v>106</v>
      </c>
      <c r="D59" s="18" t="s">
        <v>47</v>
      </c>
      <c r="E59" s="23" t="s">
        <v>107</v>
      </c>
      <c r="F59" s="24" t="s">
        <v>108</v>
      </c>
      <c r="G59" s="25">
        <v>11</v>
      </c>
      <c r="H59" s="26"/>
      <c r="I59" s="26">
        <f>ROUND(ROUND(H59,2)*ROUND(G59,3),2)</f>
        <v>0</v>
      </c>
      <c r="J59" s="24" t="s">
        <v>50</v>
      </c>
      <c r="O59">
        <f>(I59*21)/100</f>
        <v>0</v>
      </c>
      <c r="P59" t="s">
        <v>21</v>
      </c>
    </row>
    <row r="60" spans="1:18" x14ac:dyDescent="0.2">
      <c r="A60" s="27" t="s">
        <v>51</v>
      </c>
      <c r="E60" s="28" t="s">
        <v>109</v>
      </c>
    </row>
    <row r="61" spans="1:18" x14ac:dyDescent="0.2">
      <c r="A61" s="29" t="s">
        <v>53</v>
      </c>
      <c r="E61" s="30" t="s">
        <v>110</v>
      </c>
    </row>
    <row r="62" spans="1:18" ht="76.5" x14ac:dyDescent="0.2">
      <c r="A62" t="s">
        <v>54</v>
      </c>
      <c r="E62" s="28" t="s">
        <v>111</v>
      </c>
    </row>
    <row r="63" spans="1:18" x14ac:dyDescent="0.2">
      <c r="A63" s="18" t="s">
        <v>45</v>
      </c>
      <c r="B63" s="22" t="s">
        <v>112</v>
      </c>
      <c r="C63" s="22" t="s">
        <v>113</v>
      </c>
      <c r="D63" s="18" t="s">
        <v>47</v>
      </c>
      <c r="E63" s="23" t="s">
        <v>114</v>
      </c>
      <c r="F63" s="24" t="s">
        <v>108</v>
      </c>
      <c r="G63" s="25">
        <v>33</v>
      </c>
      <c r="H63" s="26"/>
      <c r="I63" s="26">
        <f>ROUND(ROUND(H63,2)*ROUND(G63,3),2)</f>
        <v>0</v>
      </c>
      <c r="J63" s="24" t="s">
        <v>50</v>
      </c>
      <c r="O63">
        <f>(I63*21)/100</f>
        <v>0</v>
      </c>
      <c r="P63" t="s">
        <v>21</v>
      </c>
    </row>
    <row r="64" spans="1:18" x14ac:dyDescent="0.2">
      <c r="A64" s="27" t="s">
        <v>51</v>
      </c>
      <c r="E64" s="28" t="s">
        <v>115</v>
      </c>
    </row>
    <row r="65" spans="1:18" x14ac:dyDescent="0.2">
      <c r="A65" s="29" t="s">
        <v>53</v>
      </c>
      <c r="E65" s="30" t="s">
        <v>116</v>
      </c>
    </row>
    <row r="66" spans="1:18" ht="395.25" x14ac:dyDescent="0.2">
      <c r="A66" t="s">
        <v>54</v>
      </c>
      <c r="E66" s="28" t="s">
        <v>117</v>
      </c>
    </row>
    <row r="67" spans="1:18" x14ac:dyDescent="0.2">
      <c r="A67" s="18" t="s">
        <v>45</v>
      </c>
      <c r="B67" s="22" t="s">
        <v>118</v>
      </c>
      <c r="C67" s="22" t="s">
        <v>119</v>
      </c>
      <c r="D67" s="18" t="s">
        <v>47</v>
      </c>
      <c r="E67" s="23" t="s">
        <v>120</v>
      </c>
      <c r="F67" s="24" t="s">
        <v>108</v>
      </c>
      <c r="G67" s="25">
        <v>77</v>
      </c>
      <c r="H67" s="26"/>
      <c r="I67" s="26">
        <f>ROUND(ROUND(H67,2)*ROUND(G67,3),2)</f>
        <v>0</v>
      </c>
      <c r="J67" s="24"/>
      <c r="O67">
        <f>(I67*21)/100</f>
        <v>0</v>
      </c>
      <c r="P67" t="s">
        <v>21</v>
      </c>
    </row>
    <row r="68" spans="1:18" x14ac:dyDescent="0.2">
      <c r="A68" s="27" t="s">
        <v>51</v>
      </c>
      <c r="E68" s="28" t="s">
        <v>121</v>
      </c>
    </row>
    <row r="69" spans="1:18" x14ac:dyDescent="0.2">
      <c r="A69" s="29" t="s">
        <v>53</v>
      </c>
      <c r="E69" s="30" t="s">
        <v>122</v>
      </c>
    </row>
    <row r="70" spans="1:18" ht="369.75" x14ac:dyDescent="0.2">
      <c r="A70" t="s">
        <v>54</v>
      </c>
      <c r="E70" s="28" t="s">
        <v>123</v>
      </c>
    </row>
    <row r="71" spans="1:18" x14ac:dyDescent="0.2">
      <c r="A71" s="18" t="s">
        <v>45</v>
      </c>
      <c r="B71" s="22" t="s">
        <v>124</v>
      </c>
      <c r="C71" s="22" t="s">
        <v>125</v>
      </c>
      <c r="D71" s="18" t="s">
        <v>47</v>
      </c>
      <c r="E71" s="23" t="s">
        <v>126</v>
      </c>
      <c r="F71" s="24" t="s">
        <v>108</v>
      </c>
      <c r="G71" s="25">
        <v>1.1519999999999999</v>
      </c>
      <c r="H71" s="26"/>
      <c r="I71" s="26">
        <f>ROUND(ROUND(H71,2)*ROUND(G71,3),2)</f>
        <v>0</v>
      </c>
      <c r="J71" s="24"/>
      <c r="O71">
        <f>(I71*21)/100</f>
        <v>0</v>
      </c>
      <c r="P71" t="s">
        <v>21</v>
      </c>
    </row>
    <row r="72" spans="1:18" x14ac:dyDescent="0.2">
      <c r="A72" s="27" t="s">
        <v>51</v>
      </c>
      <c r="E72" s="28" t="s">
        <v>127</v>
      </c>
    </row>
    <row r="73" spans="1:18" x14ac:dyDescent="0.2">
      <c r="A73" s="29" t="s">
        <v>53</v>
      </c>
      <c r="E73" s="30" t="s">
        <v>128</v>
      </c>
    </row>
    <row r="74" spans="1:18" ht="357" x14ac:dyDescent="0.2">
      <c r="A74" t="s">
        <v>54</v>
      </c>
      <c r="E74" s="28" t="s">
        <v>129</v>
      </c>
    </row>
    <row r="75" spans="1:18" x14ac:dyDescent="0.2">
      <c r="A75" s="18" t="s">
        <v>45</v>
      </c>
      <c r="B75" s="22" t="s">
        <v>130</v>
      </c>
      <c r="C75" s="22" t="s">
        <v>131</v>
      </c>
      <c r="D75" s="18" t="s">
        <v>47</v>
      </c>
      <c r="E75" s="23" t="s">
        <v>132</v>
      </c>
      <c r="F75" s="24" t="s">
        <v>108</v>
      </c>
      <c r="G75" s="25">
        <v>0.96</v>
      </c>
      <c r="H75" s="26"/>
      <c r="I75" s="26">
        <f>ROUND(ROUND(H75,2)*ROUND(G75,3),2)</f>
        <v>0</v>
      </c>
      <c r="J75" s="24" t="s">
        <v>50</v>
      </c>
      <c r="O75">
        <f>(I75*21)/100</f>
        <v>0</v>
      </c>
      <c r="P75" t="s">
        <v>21</v>
      </c>
    </row>
    <row r="76" spans="1:18" x14ac:dyDescent="0.2">
      <c r="A76" s="27" t="s">
        <v>51</v>
      </c>
      <c r="E76" s="28" t="s">
        <v>133</v>
      </c>
    </row>
    <row r="77" spans="1:18" ht="25.5" x14ac:dyDescent="0.2">
      <c r="A77" s="29" t="s">
        <v>53</v>
      </c>
      <c r="E77" s="30" t="s">
        <v>134</v>
      </c>
    </row>
    <row r="78" spans="1:18" ht="293.25" x14ac:dyDescent="0.2">
      <c r="A78" t="s">
        <v>54</v>
      </c>
      <c r="E78" s="28" t="s">
        <v>135</v>
      </c>
    </row>
    <row r="79" spans="1:18" ht="12.75" customHeight="1" x14ac:dyDescent="0.2">
      <c r="A79" s="2" t="s">
        <v>43</v>
      </c>
      <c r="B79" s="2"/>
      <c r="C79" s="31" t="s">
        <v>21</v>
      </c>
      <c r="D79" s="2"/>
      <c r="E79" s="20" t="s">
        <v>136</v>
      </c>
      <c r="F79" s="2"/>
      <c r="G79" s="2"/>
      <c r="H79" s="2"/>
      <c r="I79" s="32">
        <f>0+Q79</f>
        <v>0</v>
      </c>
      <c r="J79" s="2"/>
      <c r="O79">
        <f>0+R79</f>
        <v>0</v>
      </c>
      <c r="Q79">
        <f>0+I80+I84+I88+I92+I96+I100+I104+I108+I112+I116</f>
        <v>0</v>
      </c>
      <c r="R79">
        <f>0+O80+O84+O88+O92+O96+O100+O104+O108+O112+O116</f>
        <v>0</v>
      </c>
    </row>
    <row r="80" spans="1:18" x14ac:dyDescent="0.2">
      <c r="A80" s="18" t="s">
        <v>45</v>
      </c>
      <c r="B80" s="22" t="s">
        <v>137</v>
      </c>
      <c r="C80" s="22" t="s">
        <v>138</v>
      </c>
      <c r="D80" s="18" t="s">
        <v>47</v>
      </c>
      <c r="E80" s="23" t="s">
        <v>139</v>
      </c>
      <c r="F80" s="24" t="s">
        <v>140</v>
      </c>
      <c r="G80" s="25">
        <v>55</v>
      </c>
      <c r="H80" s="26"/>
      <c r="I80" s="26">
        <f>ROUND(ROUND(H80,2)*ROUND(G80,3),2)</f>
        <v>0</v>
      </c>
      <c r="J80" s="24" t="s">
        <v>50</v>
      </c>
      <c r="O80">
        <f>(I80*21)/100</f>
        <v>0</v>
      </c>
      <c r="P80" t="s">
        <v>21</v>
      </c>
    </row>
    <row r="81" spans="1:16" x14ac:dyDescent="0.2">
      <c r="A81" s="27" t="s">
        <v>51</v>
      </c>
      <c r="E81" s="28" t="s">
        <v>141</v>
      </c>
    </row>
    <row r="82" spans="1:16" ht="25.5" x14ac:dyDescent="0.2">
      <c r="A82" s="29" t="s">
        <v>53</v>
      </c>
      <c r="E82" s="30" t="s">
        <v>142</v>
      </c>
    </row>
    <row r="83" spans="1:16" ht="63.75" x14ac:dyDescent="0.2">
      <c r="A83" t="s">
        <v>54</v>
      </c>
      <c r="E83" s="28" t="s">
        <v>143</v>
      </c>
    </row>
    <row r="84" spans="1:16" ht="25.5" x14ac:dyDescent="0.2">
      <c r="A84" s="18" t="s">
        <v>45</v>
      </c>
      <c r="B84" s="22" t="s">
        <v>144</v>
      </c>
      <c r="C84" s="22" t="s">
        <v>145</v>
      </c>
      <c r="D84" s="18" t="s">
        <v>47</v>
      </c>
      <c r="E84" s="23" t="s">
        <v>146</v>
      </c>
      <c r="F84" s="24" t="s">
        <v>140</v>
      </c>
      <c r="G84" s="25">
        <v>66</v>
      </c>
      <c r="H84" s="26"/>
      <c r="I84" s="26">
        <f>ROUND(ROUND(H84,2)*ROUND(G84,3),2)</f>
        <v>0</v>
      </c>
      <c r="J84" s="24"/>
      <c r="O84">
        <f>(I84*21)/100</f>
        <v>0</v>
      </c>
      <c r="P84" t="s">
        <v>21</v>
      </c>
    </row>
    <row r="85" spans="1:16" x14ac:dyDescent="0.2">
      <c r="A85" s="27" t="s">
        <v>51</v>
      </c>
      <c r="E85" s="28" t="s">
        <v>147</v>
      </c>
    </row>
    <row r="86" spans="1:16" ht="25.5" x14ac:dyDescent="0.2">
      <c r="A86" s="29" t="s">
        <v>53</v>
      </c>
      <c r="E86" s="30" t="s">
        <v>148</v>
      </c>
    </row>
    <row r="87" spans="1:16" ht="63.75" x14ac:dyDescent="0.2">
      <c r="A87" t="s">
        <v>54</v>
      </c>
      <c r="E87" s="28" t="s">
        <v>143</v>
      </c>
    </row>
    <row r="88" spans="1:16" x14ac:dyDescent="0.2">
      <c r="A88" s="18" t="s">
        <v>45</v>
      </c>
      <c r="B88" s="22" t="s">
        <v>149</v>
      </c>
      <c r="C88" s="22" t="s">
        <v>150</v>
      </c>
      <c r="D88" s="18" t="s">
        <v>47</v>
      </c>
      <c r="E88" s="23" t="s">
        <v>151</v>
      </c>
      <c r="F88" s="24" t="s">
        <v>108</v>
      </c>
      <c r="G88" s="25">
        <v>1.1519999999999999</v>
      </c>
      <c r="H88" s="26"/>
      <c r="I88" s="26">
        <f>ROUND(ROUND(H88,2)*ROUND(G88,3),2)</f>
        <v>0</v>
      </c>
      <c r="J88" s="24" t="s">
        <v>50</v>
      </c>
      <c r="O88">
        <f>(I88*21)/100</f>
        <v>0</v>
      </c>
      <c r="P88" t="s">
        <v>21</v>
      </c>
    </row>
    <row r="89" spans="1:16" x14ac:dyDescent="0.2">
      <c r="A89" s="27" t="s">
        <v>51</v>
      </c>
      <c r="E89" s="28" t="s">
        <v>152</v>
      </c>
    </row>
    <row r="90" spans="1:16" x14ac:dyDescent="0.2">
      <c r="A90" s="29" t="s">
        <v>53</v>
      </c>
      <c r="E90" s="30" t="s">
        <v>128</v>
      </c>
    </row>
    <row r="91" spans="1:16" ht="395.25" x14ac:dyDescent="0.2">
      <c r="A91" t="s">
        <v>54</v>
      </c>
      <c r="E91" s="28" t="s">
        <v>153</v>
      </c>
    </row>
    <row r="92" spans="1:16" x14ac:dyDescent="0.2">
      <c r="A92" s="18" t="s">
        <v>45</v>
      </c>
      <c r="B92" s="22" t="s">
        <v>154</v>
      </c>
      <c r="C92" s="22" t="s">
        <v>155</v>
      </c>
      <c r="D92" s="18" t="s">
        <v>47</v>
      </c>
      <c r="E92" s="23" t="s">
        <v>156</v>
      </c>
      <c r="F92" s="24" t="s">
        <v>86</v>
      </c>
      <c r="G92" s="25">
        <v>0.28799999999999998</v>
      </c>
      <c r="H92" s="26"/>
      <c r="I92" s="26">
        <f>ROUND(ROUND(H92,2)*ROUND(G92,3),2)</f>
        <v>0</v>
      </c>
      <c r="J92" s="24" t="s">
        <v>50</v>
      </c>
      <c r="O92">
        <f>(I92*21)/100</f>
        <v>0</v>
      </c>
      <c r="P92" t="s">
        <v>21</v>
      </c>
    </row>
    <row r="93" spans="1:16" ht="38.25" x14ac:dyDescent="0.2">
      <c r="A93" s="27" t="s">
        <v>51</v>
      </c>
      <c r="E93" s="28" t="s">
        <v>157</v>
      </c>
    </row>
    <row r="94" spans="1:16" ht="25.5" x14ac:dyDescent="0.2">
      <c r="A94" s="29" t="s">
        <v>53</v>
      </c>
      <c r="E94" s="30" t="s">
        <v>158</v>
      </c>
    </row>
    <row r="95" spans="1:16" ht="280.5" x14ac:dyDescent="0.2">
      <c r="A95" t="s">
        <v>54</v>
      </c>
      <c r="E95" s="28" t="s">
        <v>159</v>
      </c>
    </row>
    <row r="96" spans="1:16" x14ac:dyDescent="0.2">
      <c r="A96" s="18" t="s">
        <v>45</v>
      </c>
      <c r="B96" s="22" t="s">
        <v>160</v>
      </c>
      <c r="C96" s="22" t="s">
        <v>161</v>
      </c>
      <c r="D96" s="18" t="s">
        <v>47</v>
      </c>
      <c r="E96" s="23" t="s">
        <v>162</v>
      </c>
      <c r="F96" s="24" t="s">
        <v>102</v>
      </c>
      <c r="G96" s="25">
        <v>54</v>
      </c>
      <c r="H96" s="26"/>
      <c r="I96" s="26">
        <f>ROUND(ROUND(H96,2)*ROUND(G96,3),2)</f>
        <v>0</v>
      </c>
      <c r="J96" s="24"/>
      <c r="O96">
        <f>(I96*21)/100</f>
        <v>0</v>
      </c>
      <c r="P96" t="s">
        <v>21</v>
      </c>
    </row>
    <row r="97" spans="1:16" ht="63.75" x14ac:dyDescent="0.2">
      <c r="A97" s="27" t="s">
        <v>51</v>
      </c>
      <c r="E97" s="28" t="s">
        <v>163</v>
      </c>
    </row>
    <row r="98" spans="1:16" ht="25.5" x14ac:dyDescent="0.2">
      <c r="A98" s="29" t="s">
        <v>53</v>
      </c>
      <c r="E98" s="30" t="s">
        <v>164</v>
      </c>
    </row>
    <row r="99" spans="1:16" ht="114.75" x14ac:dyDescent="0.2">
      <c r="A99" t="s">
        <v>54</v>
      </c>
      <c r="E99" s="28" t="s">
        <v>165</v>
      </c>
    </row>
    <row r="100" spans="1:16" x14ac:dyDescent="0.2">
      <c r="A100" s="18" t="s">
        <v>45</v>
      </c>
      <c r="B100" s="22" t="s">
        <v>166</v>
      </c>
      <c r="C100" s="22" t="s">
        <v>167</v>
      </c>
      <c r="D100" s="18" t="s">
        <v>47</v>
      </c>
      <c r="E100" s="23" t="s">
        <v>168</v>
      </c>
      <c r="F100" s="24" t="s">
        <v>102</v>
      </c>
      <c r="G100" s="25">
        <v>28</v>
      </c>
      <c r="H100" s="26"/>
      <c r="I100" s="26">
        <f>ROUND(ROUND(H100,2)*ROUND(G100,3),2)</f>
        <v>0</v>
      </c>
      <c r="J100" s="24"/>
      <c r="O100">
        <f>(I100*21)/100</f>
        <v>0</v>
      </c>
      <c r="P100" t="s">
        <v>21</v>
      </c>
    </row>
    <row r="101" spans="1:16" ht="38.25" x14ac:dyDescent="0.2">
      <c r="A101" s="27" t="s">
        <v>51</v>
      </c>
      <c r="E101" s="28" t="s">
        <v>169</v>
      </c>
    </row>
    <row r="102" spans="1:16" ht="25.5" x14ac:dyDescent="0.2">
      <c r="A102" s="29" t="s">
        <v>53</v>
      </c>
      <c r="E102" s="30" t="s">
        <v>170</v>
      </c>
    </row>
    <row r="103" spans="1:16" ht="153" x14ac:dyDescent="0.2">
      <c r="A103" t="s">
        <v>54</v>
      </c>
      <c r="E103" s="28" t="s">
        <v>171</v>
      </c>
    </row>
    <row r="104" spans="1:16" x14ac:dyDescent="0.2">
      <c r="A104" s="18" t="s">
        <v>45</v>
      </c>
      <c r="B104" s="22" t="s">
        <v>172</v>
      </c>
      <c r="C104" s="22" t="s">
        <v>173</v>
      </c>
      <c r="D104" s="18" t="s">
        <v>47</v>
      </c>
      <c r="E104" s="23" t="s">
        <v>174</v>
      </c>
      <c r="F104" s="24" t="s">
        <v>102</v>
      </c>
      <c r="G104" s="25">
        <v>22</v>
      </c>
      <c r="H104" s="26"/>
      <c r="I104" s="26">
        <f>ROUND(ROUND(H104,2)*ROUND(G104,3),2)</f>
        <v>0</v>
      </c>
      <c r="J104" s="24"/>
      <c r="O104">
        <f>(I104*21)/100</f>
        <v>0</v>
      </c>
      <c r="P104" t="s">
        <v>21</v>
      </c>
    </row>
    <row r="105" spans="1:16" ht="38.25" x14ac:dyDescent="0.2">
      <c r="A105" s="27" t="s">
        <v>51</v>
      </c>
      <c r="E105" s="28" t="s">
        <v>175</v>
      </c>
    </row>
    <row r="106" spans="1:16" ht="25.5" x14ac:dyDescent="0.2">
      <c r="A106" s="29" t="s">
        <v>53</v>
      </c>
      <c r="E106" s="30" t="s">
        <v>176</v>
      </c>
    </row>
    <row r="107" spans="1:16" ht="153" x14ac:dyDescent="0.2">
      <c r="A107" t="s">
        <v>54</v>
      </c>
      <c r="E107" s="28" t="s">
        <v>177</v>
      </c>
    </row>
    <row r="108" spans="1:16" x14ac:dyDescent="0.2">
      <c r="A108" s="18" t="s">
        <v>45</v>
      </c>
      <c r="B108" s="22" t="s">
        <v>178</v>
      </c>
      <c r="C108" s="22" t="s">
        <v>179</v>
      </c>
      <c r="D108" s="18" t="s">
        <v>47</v>
      </c>
      <c r="E108" s="23" t="s">
        <v>180</v>
      </c>
      <c r="F108" s="24" t="s">
        <v>102</v>
      </c>
      <c r="G108" s="25">
        <v>54</v>
      </c>
      <c r="H108" s="26"/>
      <c r="I108" s="26">
        <f>ROUND(ROUND(H108,2)*ROUND(G108,3),2)</f>
        <v>0</v>
      </c>
      <c r="J108" s="24"/>
      <c r="O108">
        <f>(I108*21)/100</f>
        <v>0</v>
      </c>
      <c r="P108" t="s">
        <v>21</v>
      </c>
    </row>
    <row r="109" spans="1:16" ht="25.5" x14ac:dyDescent="0.2">
      <c r="A109" s="27" t="s">
        <v>51</v>
      </c>
      <c r="E109" s="28" t="s">
        <v>181</v>
      </c>
    </row>
    <row r="110" spans="1:16" ht="25.5" x14ac:dyDescent="0.2">
      <c r="A110" s="29" t="s">
        <v>53</v>
      </c>
      <c r="E110" s="30" t="s">
        <v>164</v>
      </c>
    </row>
    <row r="111" spans="1:16" ht="63.75" x14ac:dyDescent="0.2">
      <c r="A111" t="s">
        <v>54</v>
      </c>
      <c r="E111" s="28" t="s">
        <v>182</v>
      </c>
    </row>
    <row r="112" spans="1:16" ht="25.5" x14ac:dyDescent="0.2">
      <c r="A112" s="18" t="s">
        <v>45</v>
      </c>
      <c r="B112" s="22" t="s">
        <v>183</v>
      </c>
      <c r="C112" s="22" t="s">
        <v>184</v>
      </c>
      <c r="D112" s="18" t="s">
        <v>47</v>
      </c>
      <c r="E112" s="23" t="s">
        <v>185</v>
      </c>
      <c r="F112" s="24" t="s">
        <v>95</v>
      </c>
      <c r="G112" s="25">
        <v>286</v>
      </c>
      <c r="H112" s="26"/>
      <c r="I112" s="26">
        <f>ROUND(ROUND(H112,2)*ROUND(G112,3),2)</f>
        <v>0</v>
      </c>
      <c r="J112" s="24"/>
      <c r="O112">
        <f>(I112*21)/100</f>
        <v>0</v>
      </c>
      <c r="P112" t="s">
        <v>21</v>
      </c>
    </row>
    <row r="113" spans="1:18" ht="102" x14ac:dyDescent="0.2">
      <c r="A113" s="27" t="s">
        <v>51</v>
      </c>
      <c r="E113" s="28" t="s">
        <v>186</v>
      </c>
    </row>
    <row r="114" spans="1:18" ht="25.5" x14ac:dyDescent="0.2">
      <c r="A114" s="29" t="s">
        <v>53</v>
      </c>
      <c r="E114" s="30" t="s">
        <v>187</v>
      </c>
    </row>
    <row r="115" spans="1:18" ht="114.75" x14ac:dyDescent="0.2">
      <c r="A115" t="s">
        <v>54</v>
      </c>
      <c r="E115" s="28" t="s">
        <v>188</v>
      </c>
    </row>
    <row r="116" spans="1:18" x14ac:dyDescent="0.2">
      <c r="A116" s="18" t="s">
        <v>45</v>
      </c>
      <c r="B116" s="22" t="s">
        <v>189</v>
      </c>
      <c r="C116" s="22" t="s">
        <v>190</v>
      </c>
      <c r="D116" s="18" t="s">
        <v>47</v>
      </c>
      <c r="E116" s="23" t="s">
        <v>191</v>
      </c>
      <c r="F116" s="24" t="s">
        <v>95</v>
      </c>
      <c r="G116" s="25">
        <v>143</v>
      </c>
      <c r="H116" s="26"/>
      <c r="I116" s="26">
        <f>ROUND(ROUND(H116,2)*ROUND(G116,3),2)</f>
        <v>0</v>
      </c>
      <c r="J116" s="24" t="s">
        <v>50</v>
      </c>
      <c r="O116">
        <f>(I116*21)/100</f>
        <v>0</v>
      </c>
      <c r="P116" t="s">
        <v>21</v>
      </c>
    </row>
    <row r="117" spans="1:18" x14ac:dyDescent="0.2">
      <c r="A117" s="27" t="s">
        <v>51</v>
      </c>
      <c r="E117" s="28" t="s">
        <v>192</v>
      </c>
    </row>
    <row r="118" spans="1:18" x14ac:dyDescent="0.2">
      <c r="A118" s="29" t="s">
        <v>53</v>
      </c>
      <c r="E118" s="30" t="s">
        <v>193</v>
      </c>
    </row>
    <row r="119" spans="1:18" ht="102" x14ac:dyDescent="0.2">
      <c r="A119" t="s">
        <v>54</v>
      </c>
      <c r="E119" s="28" t="s">
        <v>194</v>
      </c>
    </row>
    <row r="120" spans="1:18" ht="12.75" customHeight="1" x14ac:dyDescent="0.2">
      <c r="A120" s="2" t="s">
        <v>43</v>
      </c>
      <c r="B120" s="2"/>
      <c r="C120" s="31" t="s">
        <v>33</v>
      </c>
      <c r="D120" s="2"/>
      <c r="E120" s="20" t="s">
        <v>195</v>
      </c>
      <c r="F120" s="2"/>
      <c r="G120" s="2"/>
      <c r="H120" s="2"/>
      <c r="I120" s="32">
        <f>0+Q120</f>
        <v>0</v>
      </c>
      <c r="J120" s="2"/>
      <c r="O120">
        <f>0+R120</f>
        <v>0</v>
      </c>
      <c r="Q120">
        <f>0+I121+I125+I129</f>
        <v>0</v>
      </c>
      <c r="R120">
        <f>0+O121+O125+O129</f>
        <v>0</v>
      </c>
    </row>
    <row r="121" spans="1:18" x14ac:dyDescent="0.2">
      <c r="A121" s="18" t="s">
        <v>45</v>
      </c>
      <c r="B121" s="22" t="s">
        <v>196</v>
      </c>
      <c r="C121" s="22" t="s">
        <v>197</v>
      </c>
      <c r="D121" s="18" t="s">
        <v>47</v>
      </c>
      <c r="E121" s="23" t="s">
        <v>198</v>
      </c>
      <c r="F121" s="24" t="s">
        <v>95</v>
      </c>
      <c r="G121" s="25">
        <v>220</v>
      </c>
      <c r="H121" s="26"/>
      <c r="I121" s="26">
        <f>ROUND(ROUND(H121,2)*ROUND(G121,3),2)</f>
        <v>0</v>
      </c>
      <c r="J121" s="24" t="s">
        <v>50</v>
      </c>
      <c r="O121">
        <f>(I121*21)/100</f>
        <v>0</v>
      </c>
      <c r="P121" t="s">
        <v>21</v>
      </c>
    </row>
    <row r="122" spans="1:18" x14ac:dyDescent="0.2">
      <c r="A122" s="27" t="s">
        <v>51</v>
      </c>
      <c r="E122" s="28" t="s">
        <v>47</v>
      </c>
    </row>
    <row r="123" spans="1:18" x14ac:dyDescent="0.2">
      <c r="A123" s="29" t="s">
        <v>53</v>
      </c>
      <c r="E123" s="30" t="s">
        <v>47</v>
      </c>
    </row>
    <row r="124" spans="1:18" ht="51" x14ac:dyDescent="0.2">
      <c r="A124" t="s">
        <v>54</v>
      </c>
      <c r="E124" s="28" t="s">
        <v>199</v>
      </c>
    </row>
    <row r="125" spans="1:18" x14ac:dyDescent="0.2">
      <c r="A125" s="18" t="s">
        <v>45</v>
      </c>
      <c r="B125" s="22" t="s">
        <v>200</v>
      </c>
      <c r="C125" s="22" t="s">
        <v>201</v>
      </c>
      <c r="D125" s="18" t="s">
        <v>47</v>
      </c>
      <c r="E125" s="23" t="s">
        <v>202</v>
      </c>
      <c r="F125" s="24" t="s">
        <v>95</v>
      </c>
      <c r="G125" s="25">
        <v>220</v>
      </c>
      <c r="H125" s="26"/>
      <c r="I125" s="26">
        <f>ROUND(ROUND(H125,2)*ROUND(G125,3),2)</f>
        <v>0</v>
      </c>
      <c r="J125" s="24" t="s">
        <v>50</v>
      </c>
      <c r="O125">
        <f>(I125*21)/100</f>
        <v>0</v>
      </c>
      <c r="P125" t="s">
        <v>21</v>
      </c>
    </row>
    <row r="126" spans="1:18" x14ac:dyDescent="0.2">
      <c r="A126" s="27" t="s">
        <v>51</v>
      </c>
      <c r="E126" s="28" t="s">
        <v>203</v>
      </c>
    </row>
    <row r="127" spans="1:18" x14ac:dyDescent="0.2">
      <c r="A127" s="29" t="s">
        <v>53</v>
      </c>
      <c r="E127" s="30" t="s">
        <v>204</v>
      </c>
    </row>
    <row r="128" spans="1:18" ht="178.5" x14ac:dyDescent="0.2">
      <c r="A128" t="s">
        <v>54</v>
      </c>
      <c r="E128" s="28" t="s">
        <v>337</v>
      </c>
    </row>
    <row r="129" spans="1:18" x14ac:dyDescent="0.2">
      <c r="A129" s="18" t="s">
        <v>45</v>
      </c>
      <c r="B129" s="22" t="s">
        <v>205</v>
      </c>
      <c r="C129" s="22" t="s">
        <v>206</v>
      </c>
      <c r="D129" s="18" t="s">
        <v>47</v>
      </c>
      <c r="E129" s="23" t="s">
        <v>207</v>
      </c>
      <c r="F129" s="24" t="s">
        <v>140</v>
      </c>
      <c r="G129" s="25">
        <v>63</v>
      </c>
      <c r="H129" s="26"/>
      <c r="I129" s="26">
        <f>ROUND(ROUND(H129,2)*ROUND(G129,3),2)</f>
        <v>0</v>
      </c>
      <c r="J129" s="24" t="s">
        <v>50</v>
      </c>
      <c r="O129">
        <f>(I129*21)/100</f>
        <v>0</v>
      </c>
      <c r="P129" t="s">
        <v>21</v>
      </c>
    </row>
    <row r="130" spans="1:18" x14ac:dyDescent="0.2">
      <c r="A130" s="27" t="s">
        <v>51</v>
      </c>
      <c r="E130" s="28" t="s">
        <v>208</v>
      </c>
    </row>
    <row r="131" spans="1:18" x14ac:dyDescent="0.2">
      <c r="A131" s="29" t="s">
        <v>53</v>
      </c>
      <c r="E131" s="30" t="s">
        <v>209</v>
      </c>
    </row>
    <row r="132" spans="1:18" ht="38.25" x14ac:dyDescent="0.2">
      <c r="A132" t="s">
        <v>54</v>
      </c>
      <c r="E132" s="28" t="s">
        <v>210</v>
      </c>
    </row>
    <row r="133" spans="1:18" ht="12.75" customHeight="1" x14ac:dyDescent="0.2">
      <c r="A133" s="2" t="s">
        <v>43</v>
      </c>
      <c r="B133" s="2"/>
      <c r="C133" s="31" t="s">
        <v>72</v>
      </c>
      <c r="D133" s="2"/>
      <c r="E133" s="20" t="s">
        <v>211</v>
      </c>
      <c r="F133" s="2"/>
      <c r="G133" s="2"/>
      <c r="H133" s="2"/>
      <c r="I133" s="32">
        <f>0+Q133</f>
        <v>0</v>
      </c>
      <c r="J133" s="2"/>
      <c r="O133">
        <f>0+R133</f>
        <v>0</v>
      </c>
      <c r="Q133">
        <f>0+I134+I138+I142</f>
        <v>0</v>
      </c>
      <c r="R133">
        <f>0+O134+O138+O142</f>
        <v>0</v>
      </c>
    </row>
    <row r="134" spans="1:18" x14ac:dyDescent="0.2">
      <c r="A134" s="18" t="s">
        <v>45</v>
      </c>
      <c r="B134" s="22" t="s">
        <v>212</v>
      </c>
      <c r="C134" s="22" t="s">
        <v>213</v>
      </c>
      <c r="D134" s="18" t="s">
        <v>47</v>
      </c>
      <c r="E134" s="23" t="s">
        <v>214</v>
      </c>
      <c r="F134" s="24" t="s">
        <v>95</v>
      </c>
      <c r="G134" s="25">
        <v>34</v>
      </c>
      <c r="H134" s="26"/>
      <c r="I134" s="26">
        <f>ROUND(ROUND(H134,2)*ROUND(G134,3),2)</f>
        <v>0</v>
      </c>
      <c r="J134" s="24" t="s">
        <v>50</v>
      </c>
      <c r="O134">
        <f>(I134*21)/100</f>
        <v>0</v>
      </c>
      <c r="P134" t="s">
        <v>21</v>
      </c>
    </row>
    <row r="135" spans="1:18" x14ac:dyDescent="0.2">
      <c r="A135" s="27" t="s">
        <v>51</v>
      </c>
      <c r="E135" s="28" t="s">
        <v>215</v>
      </c>
    </row>
    <row r="136" spans="1:18" x14ac:dyDescent="0.2">
      <c r="A136" s="29" t="s">
        <v>53</v>
      </c>
      <c r="E136" s="30" t="s">
        <v>216</v>
      </c>
    </row>
    <row r="137" spans="1:18" ht="204" x14ac:dyDescent="0.2">
      <c r="A137" t="s">
        <v>54</v>
      </c>
      <c r="E137" s="28" t="s">
        <v>217</v>
      </c>
    </row>
    <row r="138" spans="1:18" x14ac:dyDescent="0.2">
      <c r="A138" s="18" t="s">
        <v>45</v>
      </c>
      <c r="B138" s="22" t="s">
        <v>218</v>
      </c>
      <c r="C138" s="22" t="s">
        <v>219</v>
      </c>
      <c r="D138" s="18" t="s">
        <v>47</v>
      </c>
      <c r="E138" s="23" t="s">
        <v>220</v>
      </c>
      <c r="F138" s="24" t="s">
        <v>108</v>
      </c>
      <c r="G138" s="25">
        <v>4.76</v>
      </c>
      <c r="H138" s="26"/>
      <c r="I138" s="26">
        <f>ROUND(ROUND(H138,2)*ROUND(G138,3),2)</f>
        <v>0</v>
      </c>
      <c r="J138" s="24" t="s">
        <v>50</v>
      </c>
      <c r="O138">
        <f>(I138*21)/100</f>
        <v>0</v>
      </c>
      <c r="P138" t="s">
        <v>21</v>
      </c>
    </row>
    <row r="139" spans="1:18" ht="25.5" x14ac:dyDescent="0.2">
      <c r="A139" s="27" t="s">
        <v>51</v>
      </c>
      <c r="E139" s="28" t="s">
        <v>221</v>
      </c>
    </row>
    <row r="140" spans="1:18" ht="25.5" x14ac:dyDescent="0.2">
      <c r="A140" s="29" t="s">
        <v>53</v>
      </c>
      <c r="E140" s="30" t="s">
        <v>222</v>
      </c>
    </row>
    <row r="141" spans="1:18" ht="51" x14ac:dyDescent="0.2">
      <c r="A141" t="s">
        <v>54</v>
      </c>
      <c r="E141" s="28" t="s">
        <v>223</v>
      </c>
    </row>
    <row r="142" spans="1:18" x14ac:dyDescent="0.2">
      <c r="A142" s="18" t="s">
        <v>45</v>
      </c>
      <c r="B142" s="22" t="s">
        <v>224</v>
      </c>
      <c r="C142" s="22" t="s">
        <v>225</v>
      </c>
      <c r="D142" s="18" t="s">
        <v>47</v>
      </c>
      <c r="E142" s="23" t="s">
        <v>226</v>
      </c>
      <c r="F142" s="24" t="s">
        <v>86</v>
      </c>
      <c r="G142" s="25">
        <v>0.97799999999999998</v>
      </c>
      <c r="H142" s="26"/>
      <c r="I142" s="26">
        <f>ROUND(ROUND(H142,2)*ROUND(G142,3),2)</f>
        <v>0</v>
      </c>
      <c r="J142" s="24" t="s">
        <v>50</v>
      </c>
      <c r="O142">
        <f>(I142*21)/100</f>
        <v>0</v>
      </c>
      <c r="P142" t="s">
        <v>21</v>
      </c>
    </row>
    <row r="143" spans="1:18" ht="25.5" x14ac:dyDescent="0.2">
      <c r="A143" s="27" t="s">
        <v>51</v>
      </c>
      <c r="E143" s="28" t="s">
        <v>227</v>
      </c>
    </row>
    <row r="144" spans="1:18" ht="63.75" x14ac:dyDescent="0.2">
      <c r="A144" s="29" t="s">
        <v>53</v>
      </c>
      <c r="E144" s="30" t="s">
        <v>228</v>
      </c>
    </row>
    <row r="145" spans="1:18" ht="51" x14ac:dyDescent="0.2">
      <c r="A145" t="s">
        <v>54</v>
      </c>
      <c r="E145" s="28" t="s">
        <v>229</v>
      </c>
    </row>
    <row r="146" spans="1:18" ht="12.75" customHeight="1" x14ac:dyDescent="0.2">
      <c r="A146" s="2" t="s">
        <v>43</v>
      </c>
      <c r="B146" s="2"/>
      <c r="C146" s="31" t="s">
        <v>38</v>
      </c>
      <c r="D146" s="2"/>
      <c r="E146" s="20" t="s">
        <v>230</v>
      </c>
      <c r="F146" s="2"/>
      <c r="G146" s="2"/>
      <c r="H146" s="2"/>
      <c r="I146" s="32">
        <f>0+Q146</f>
        <v>0</v>
      </c>
      <c r="J146" s="2"/>
      <c r="O146">
        <f>0+R146</f>
        <v>0</v>
      </c>
      <c r="Q146">
        <f>0+I147+I151</f>
        <v>0</v>
      </c>
      <c r="R146">
        <f>0+O147+O151</f>
        <v>0</v>
      </c>
    </row>
    <row r="147" spans="1:18" x14ac:dyDescent="0.2">
      <c r="A147" s="18" t="s">
        <v>45</v>
      </c>
      <c r="B147" s="22" t="s">
        <v>231</v>
      </c>
      <c r="C147" s="22" t="s">
        <v>232</v>
      </c>
      <c r="D147" s="18" t="s">
        <v>47</v>
      </c>
      <c r="E147" s="23" t="s">
        <v>233</v>
      </c>
      <c r="F147" s="24" t="s">
        <v>140</v>
      </c>
      <c r="G147" s="25">
        <v>16</v>
      </c>
      <c r="H147" s="26"/>
      <c r="I147" s="26">
        <f>ROUND(ROUND(H147,2)*ROUND(G147,3),2)</f>
        <v>0</v>
      </c>
      <c r="J147" s="24" t="s">
        <v>50</v>
      </c>
      <c r="O147">
        <f>(I147*21)/100</f>
        <v>0</v>
      </c>
      <c r="P147" t="s">
        <v>21</v>
      </c>
    </row>
    <row r="148" spans="1:18" x14ac:dyDescent="0.2">
      <c r="A148" s="27" t="s">
        <v>51</v>
      </c>
      <c r="E148" s="28" t="s">
        <v>234</v>
      </c>
    </row>
    <row r="149" spans="1:18" ht="63.75" x14ac:dyDescent="0.2">
      <c r="A149" s="29" t="s">
        <v>53</v>
      </c>
      <c r="E149" s="30" t="s">
        <v>235</v>
      </c>
    </row>
    <row r="150" spans="1:18" ht="63.75" x14ac:dyDescent="0.2">
      <c r="A150" t="s">
        <v>54</v>
      </c>
      <c r="E150" s="28" t="s">
        <v>236</v>
      </c>
    </row>
    <row r="151" spans="1:18" x14ac:dyDescent="0.2">
      <c r="A151" s="18" t="s">
        <v>45</v>
      </c>
      <c r="B151" s="22" t="s">
        <v>237</v>
      </c>
      <c r="C151" s="22" t="s">
        <v>238</v>
      </c>
      <c r="D151" s="18" t="s">
        <v>47</v>
      </c>
      <c r="E151" s="23" t="s">
        <v>239</v>
      </c>
      <c r="F151" s="24" t="s">
        <v>140</v>
      </c>
      <c r="G151" s="25">
        <v>63</v>
      </c>
      <c r="H151" s="26"/>
      <c r="I151" s="26">
        <f>ROUND(ROUND(H151,2)*ROUND(G151,3),2)</f>
        <v>0</v>
      </c>
      <c r="J151" s="24" t="s">
        <v>50</v>
      </c>
      <c r="O151">
        <f>(I151*21)/100</f>
        <v>0</v>
      </c>
      <c r="P151" t="s">
        <v>21</v>
      </c>
    </row>
    <row r="152" spans="1:18" x14ac:dyDescent="0.2">
      <c r="A152" s="27" t="s">
        <v>51</v>
      </c>
      <c r="E152" s="28" t="s">
        <v>47</v>
      </c>
    </row>
    <row r="153" spans="1:18" x14ac:dyDescent="0.2">
      <c r="A153" s="29" t="s">
        <v>53</v>
      </c>
      <c r="E153" s="30" t="s">
        <v>240</v>
      </c>
    </row>
    <row r="154" spans="1:18" ht="25.5" x14ac:dyDescent="0.2">
      <c r="A154" t="s">
        <v>54</v>
      </c>
      <c r="E154" s="28" t="s">
        <v>241</v>
      </c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5" right="0.75" top="1" bottom="1" header="0.5" footer="0.5"/>
  <pageSetup paperSize="9" scale="70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92"/>
  <sheetViews>
    <sheetView workbookViewId="0">
      <pane ySplit="7" topLeftCell="A8" activePane="bottomLeft" state="frozen"/>
      <selection pane="bottomLeft" activeCell="H8" sqref="H8:H1048576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9</v>
      </c>
      <c r="B1" s="4"/>
      <c r="C1" s="4"/>
      <c r="D1" s="4"/>
      <c r="E1" s="4"/>
      <c r="F1" s="4"/>
      <c r="G1" s="4"/>
      <c r="H1" s="4"/>
      <c r="I1" s="4"/>
      <c r="J1" s="4"/>
      <c r="P1" t="s">
        <v>20</v>
      </c>
    </row>
    <row r="2" spans="1:18" ht="24.95" customHeight="1" x14ac:dyDescent="0.2">
      <c r="B2" s="4"/>
      <c r="C2" s="4"/>
      <c r="D2" s="4"/>
      <c r="E2" s="3" t="s">
        <v>11</v>
      </c>
      <c r="F2" s="4"/>
      <c r="G2" s="4"/>
      <c r="H2" s="2"/>
      <c r="I2" s="2"/>
      <c r="J2" s="4"/>
      <c r="O2">
        <f>0+O8+O37+O46+O71+O84</f>
        <v>0</v>
      </c>
      <c r="P2" t="s">
        <v>20</v>
      </c>
    </row>
    <row r="3" spans="1:18" ht="15" customHeight="1" x14ac:dyDescent="0.25">
      <c r="A3" t="s">
        <v>10</v>
      </c>
      <c r="B3" s="11" t="s">
        <v>12</v>
      </c>
      <c r="C3" s="38" t="s">
        <v>13</v>
      </c>
      <c r="D3" s="34"/>
      <c r="E3" s="12" t="s">
        <v>14</v>
      </c>
      <c r="F3" s="4"/>
      <c r="G3" s="9"/>
      <c r="H3" s="8" t="s">
        <v>242</v>
      </c>
      <c r="I3" s="33">
        <f>0+I8+I37+I46+I71+I84</f>
        <v>0</v>
      </c>
      <c r="J3" s="10"/>
      <c r="O3" t="s">
        <v>17</v>
      </c>
      <c r="P3" t="s">
        <v>21</v>
      </c>
    </row>
    <row r="4" spans="1:18" ht="15" customHeight="1" x14ac:dyDescent="0.25">
      <c r="A4" t="s">
        <v>15</v>
      </c>
      <c r="B4" s="13" t="s">
        <v>16</v>
      </c>
      <c r="C4" s="39" t="s">
        <v>242</v>
      </c>
      <c r="D4" s="40"/>
      <c r="E4" s="14" t="s">
        <v>243</v>
      </c>
      <c r="F4" s="2"/>
      <c r="G4" s="2"/>
      <c r="H4" s="15"/>
      <c r="I4" s="15"/>
      <c r="J4" s="2"/>
      <c r="O4" t="s">
        <v>18</v>
      </c>
      <c r="P4" t="s">
        <v>21</v>
      </c>
    </row>
    <row r="5" spans="1:18" ht="12.75" customHeight="1" x14ac:dyDescent="0.2">
      <c r="A5" s="37" t="s">
        <v>24</v>
      </c>
      <c r="B5" s="37" t="s">
        <v>26</v>
      </c>
      <c r="C5" s="37" t="s">
        <v>28</v>
      </c>
      <c r="D5" s="37" t="s">
        <v>29</v>
      </c>
      <c r="E5" s="37" t="s">
        <v>30</v>
      </c>
      <c r="F5" s="37" t="s">
        <v>32</v>
      </c>
      <c r="G5" s="37" t="s">
        <v>34</v>
      </c>
      <c r="H5" s="37" t="s">
        <v>36</v>
      </c>
      <c r="I5" s="37"/>
      <c r="J5" s="37" t="s">
        <v>41</v>
      </c>
      <c r="O5" t="s">
        <v>19</v>
      </c>
      <c r="P5" t="s">
        <v>21</v>
      </c>
    </row>
    <row r="6" spans="1:18" ht="12.75" customHeight="1" x14ac:dyDescent="0.2">
      <c r="A6" s="37"/>
      <c r="B6" s="37"/>
      <c r="C6" s="37"/>
      <c r="D6" s="37"/>
      <c r="E6" s="37"/>
      <c r="F6" s="37"/>
      <c r="G6" s="37"/>
      <c r="H6" s="1" t="s">
        <v>37</v>
      </c>
      <c r="I6" s="1" t="s">
        <v>39</v>
      </c>
      <c r="J6" s="37"/>
    </row>
    <row r="7" spans="1:18" ht="12.75" customHeight="1" x14ac:dyDescent="0.2">
      <c r="A7" s="1" t="s">
        <v>25</v>
      </c>
      <c r="B7" s="1" t="s">
        <v>27</v>
      </c>
      <c r="C7" s="1" t="s">
        <v>21</v>
      </c>
      <c r="D7" s="1" t="s">
        <v>20</v>
      </c>
      <c r="E7" s="1" t="s">
        <v>31</v>
      </c>
      <c r="F7" s="1" t="s">
        <v>33</v>
      </c>
      <c r="G7" s="1" t="s">
        <v>35</v>
      </c>
      <c r="H7" s="1" t="s">
        <v>38</v>
      </c>
      <c r="I7" s="1" t="s">
        <v>40</v>
      </c>
      <c r="J7" s="1" t="s">
        <v>42</v>
      </c>
    </row>
    <row r="8" spans="1:18" ht="12.75" customHeight="1" x14ac:dyDescent="0.2">
      <c r="A8" s="15" t="s">
        <v>43</v>
      </c>
      <c r="B8" s="15"/>
      <c r="C8" s="19" t="s">
        <v>25</v>
      </c>
      <c r="D8" s="15"/>
      <c r="E8" s="20" t="s">
        <v>44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0+I9+I13+I17+I21+I25+I29+I33</f>
        <v>0</v>
      </c>
      <c r="R8">
        <f>0+O9+O13+O17+O21+O25+O29+O33</f>
        <v>0</v>
      </c>
    </row>
    <row r="9" spans="1:18" x14ac:dyDescent="0.2">
      <c r="A9" s="18" t="s">
        <v>45</v>
      </c>
      <c r="B9" s="22" t="s">
        <v>27</v>
      </c>
      <c r="C9" s="22" t="s">
        <v>46</v>
      </c>
      <c r="D9" s="18" t="s">
        <v>47</v>
      </c>
      <c r="E9" s="23" t="s">
        <v>48</v>
      </c>
      <c r="F9" s="24" t="s">
        <v>49</v>
      </c>
      <c r="G9" s="25">
        <v>1</v>
      </c>
      <c r="H9" s="26"/>
      <c r="I9" s="26">
        <f>ROUND(ROUND(H9,2)*ROUND(G9,3),2)</f>
        <v>0</v>
      </c>
      <c r="J9" s="24" t="s">
        <v>50</v>
      </c>
      <c r="O9">
        <f>(I9*21)/100</f>
        <v>0</v>
      </c>
      <c r="P9" t="s">
        <v>21</v>
      </c>
    </row>
    <row r="10" spans="1:18" x14ac:dyDescent="0.2">
      <c r="A10" s="27" t="s">
        <v>51</v>
      </c>
      <c r="E10" s="28" t="s">
        <v>52</v>
      </c>
    </row>
    <row r="11" spans="1:18" x14ac:dyDescent="0.2">
      <c r="A11" s="29" t="s">
        <v>53</v>
      </c>
      <c r="E11" s="30" t="s">
        <v>47</v>
      </c>
    </row>
    <row r="12" spans="1:18" x14ac:dyDescent="0.2">
      <c r="A12" t="s">
        <v>54</v>
      </c>
      <c r="E12" s="28" t="s">
        <v>55</v>
      </c>
    </row>
    <row r="13" spans="1:18" x14ac:dyDescent="0.2">
      <c r="A13" s="18" t="s">
        <v>45</v>
      </c>
      <c r="B13" s="22" t="s">
        <v>21</v>
      </c>
      <c r="C13" s="22" t="s">
        <v>56</v>
      </c>
      <c r="D13" s="18" t="s">
        <v>47</v>
      </c>
      <c r="E13" s="23" t="s">
        <v>57</v>
      </c>
      <c r="F13" s="24" t="s">
        <v>49</v>
      </c>
      <c r="G13" s="25">
        <v>1</v>
      </c>
      <c r="H13" s="26"/>
      <c r="I13" s="26">
        <f>ROUND(ROUND(H13,2)*ROUND(G13,3),2)</f>
        <v>0</v>
      </c>
      <c r="J13" s="24" t="s">
        <v>50</v>
      </c>
      <c r="O13">
        <f>(I13*21)/100</f>
        <v>0</v>
      </c>
      <c r="P13" t="s">
        <v>21</v>
      </c>
    </row>
    <row r="14" spans="1:18" x14ac:dyDescent="0.2">
      <c r="A14" s="27" t="s">
        <v>51</v>
      </c>
      <c r="E14" s="28" t="s">
        <v>47</v>
      </c>
    </row>
    <row r="15" spans="1:18" x14ac:dyDescent="0.2">
      <c r="A15" s="29" t="s">
        <v>53</v>
      </c>
      <c r="E15" s="30" t="s">
        <v>47</v>
      </c>
    </row>
    <row r="16" spans="1:18" x14ac:dyDescent="0.2">
      <c r="A16" t="s">
        <v>54</v>
      </c>
      <c r="E16" s="28" t="s">
        <v>58</v>
      </c>
    </row>
    <row r="17" spans="1:16" x14ac:dyDescent="0.2">
      <c r="A17" s="18" t="s">
        <v>45</v>
      </c>
      <c r="B17" s="22" t="s">
        <v>20</v>
      </c>
      <c r="C17" s="22" t="s">
        <v>59</v>
      </c>
      <c r="D17" s="18" t="s">
        <v>47</v>
      </c>
      <c r="E17" s="23" t="s">
        <v>60</v>
      </c>
      <c r="F17" s="24" t="s">
        <v>49</v>
      </c>
      <c r="G17" s="25">
        <v>1</v>
      </c>
      <c r="H17" s="26"/>
      <c r="I17" s="26">
        <f>ROUND(ROUND(H17,2)*ROUND(G17,3),2)</f>
        <v>0</v>
      </c>
      <c r="J17" s="24" t="s">
        <v>50</v>
      </c>
      <c r="O17">
        <f>(I17*21)/100</f>
        <v>0</v>
      </c>
      <c r="P17" t="s">
        <v>21</v>
      </c>
    </row>
    <row r="18" spans="1:16" x14ac:dyDescent="0.2">
      <c r="A18" s="27" t="s">
        <v>51</v>
      </c>
      <c r="E18" s="28" t="s">
        <v>61</v>
      </c>
    </row>
    <row r="19" spans="1:16" x14ac:dyDescent="0.2">
      <c r="A19" s="29" t="s">
        <v>53</v>
      </c>
      <c r="E19" s="30" t="s">
        <v>47</v>
      </c>
    </row>
    <row r="20" spans="1:16" ht="38.25" x14ac:dyDescent="0.2">
      <c r="A20" t="s">
        <v>54</v>
      </c>
      <c r="E20" s="28" t="s">
        <v>62</v>
      </c>
    </row>
    <row r="21" spans="1:16" x14ac:dyDescent="0.2">
      <c r="A21" s="18" t="s">
        <v>45</v>
      </c>
      <c r="B21" s="22" t="s">
        <v>31</v>
      </c>
      <c r="C21" s="22" t="s">
        <v>63</v>
      </c>
      <c r="D21" s="18" t="s">
        <v>47</v>
      </c>
      <c r="E21" s="23" t="s">
        <v>64</v>
      </c>
      <c r="F21" s="24" t="s">
        <v>65</v>
      </c>
      <c r="G21" s="25">
        <v>1</v>
      </c>
      <c r="H21" s="26"/>
      <c r="I21" s="26">
        <f>ROUND(ROUND(H21,2)*ROUND(G21,3),2)</f>
        <v>0</v>
      </c>
      <c r="J21" s="24" t="s">
        <v>50</v>
      </c>
      <c r="O21">
        <f>(I21*21)/100</f>
        <v>0</v>
      </c>
      <c r="P21" t="s">
        <v>21</v>
      </c>
    </row>
    <row r="22" spans="1:16" ht="38.25" x14ac:dyDescent="0.2">
      <c r="A22" s="27" t="s">
        <v>51</v>
      </c>
      <c r="E22" s="28" t="s">
        <v>66</v>
      </c>
    </row>
    <row r="23" spans="1:16" x14ac:dyDescent="0.2">
      <c r="A23" s="29" t="s">
        <v>53</v>
      </c>
      <c r="E23" s="30" t="s">
        <v>47</v>
      </c>
    </row>
    <row r="24" spans="1:16" x14ac:dyDescent="0.2">
      <c r="A24" t="s">
        <v>54</v>
      </c>
      <c r="E24" s="28" t="s">
        <v>58</v>
      </c>
    </row>
    <row r="25" spans="1:16" x14ac:dyDescent="0.2">
      <c r="A25" s="18" t="s">
        <v>45</v>
      </c>
      <c r="B25" s="22" t="s">
        <v>33</v>
      </c>
      <c r="C25" s="22" t="s">
        <v>67</v>
      </c>
      <c r="D25" s="18" t="s">
        <v>47</v>
      </c>
      <c r="E25" s="23" t="s">
        <v>68</v>
      </c>
      <c r="F25" s="24" t="s">
        <v>49</v>
      </c>
      <c r="G25" s="25">
        <v>1</v>
      </c>
      <c r="H25" s="26"/>
      <c r="I25" s="26">
        <f>ROUND(ROUND(H25,2)*ROUND(G25,3),2)</f>
        <v>0</v>
      </c>
      <c r="J25" s="24" t="s">
        <v>50</v>
      </c>
      <c r="O25">
        <f>(I25*21)/100</f>
        <v>0</v>
      </c>
      <c r="P25" t="s">
        <v>21</v>
      </c>
    </row>
    <row r="26" spans="1:16" x14ac:dyDescent="0.2">
      <c r="A26" s="27" t="s">
        <v>51</v>
      </c>
      <c r="E26" s="28" t="s">
        <v>47</v>
      </c>
    </row>
    <row r="27" spans="1:16" x14ac:dyDescent="0.2">
      <c r="A27" s="29" t="s">
        <v>53</v>
      </c>
      <c r="E27" s="30" t="s">
        <v>47</v>
      </c>
    </row>
    <row r="28" spans="1:16" x14ac:dyDescent="0.2">
      <c r="A28" t="s">
        <v>54</v>
      </c>
      <c r="E28" s="28" t="s">
        <v>58</v>
      </c>
    </row>
    <row r="29" spans="1:16" x14ac:dyDescent="0.2">
      <c r="A29" s="18" t="s">
        <v>45</v>
      </c>
      <c r="B29" s="22" t="s">
        <v>35</v>
      </c>
      <c r="C29" s="22" t="s">
        <v>69</v>
      </c>
      <c r="D29" s="18" t="s">
        <v>47</v>
      </c>
      <c r="E29" s="23" t="s">
        <v>70</v>
      </c>
      <c r="F29" s="24" t="s">
        <v>49</v>
      </c>
      <c r="G29" s="25">
        <v>1</v>
      </c>
      <c r="H29" s="26"/>
      <c r="I29" s="26">
        <f>ROUND(ROUND(H29,2)*ROUND(G29,3),2)</f>
        <v>0</v>
      </c>
      <c r="J29" s="24" t="s">
        <v>50</v>
      </c>
      <c r="O29">
        <f>(I29*21)/100</f>
        <v>0</v>
      </c>
      <c r="P29" t="s">
        <v>21</v>
      </c>
    </row>
    <row r="30" spans="1:16" ht="25.5" x14ac:dyDescent="0.2">
      <c r="A30" s="27" t="s">
        <v>51</v>
      </c>
      <c r="E30" s="28" t="s">
        <v>71</v>
      </c>
    </row>
    <row r="31" spans="1:16" x14ac:dyDescent="0.2">
      <c r="A31" s="29" t="s">
        <v>53</v>
      </c>
      <c r="E31" s="30" t="s">
        <v>47</v>
      </c>
    </row>
    <row r="32" spans="1:16" x14ac:dyDescent="0.2">
      <c r="A32" t="s">
        <v>54</v>
      </c>
      <c r="E32" s="28" t="s">
        <v>58</v>
      </c>
    </row>
    <row r="33" spans="1:18" x14ac:dyDescent="0.2">
      <c r="A33" s="18" t="s">
        <v>45</v>
      </c>
      <c r="B33" s="22" t="s">
        <v>72</v>
      </c>
      <c r="C33" s="22" t="s">
        <v>78</v>
      </c>
      <c r="D33" s="18" t="s">
        <v>47</v>
      </c>
      <c r="E33" s="23" t="s">
        <v>79</v>
      </c>
      <c r="F33" s="24" t="s">
        <v>49</v>
      </c>
      <c r="G33" s="25">
        <v>1</v>
      </c>
      <c r="H33" s="26"/>
      <c r="I33" s="26">
        <f>ROUND(ROUND(H33,2)*ROUND(G33,3),2)</f>
        <v>0</v>
      </c>
      <c r="J33" s="24" t="s">
        <v>50</v>
      </c>
      <c r="O33">
        <f>(I33*21)/100</f>
        <v>0</v>
      </c>
      <c r="P33" t="s">
        <v>21</v>
      </c>
    </row>
    <row r="34" spans="1:18" ht="63.75" x14ac:dyDescent="0.2">
      <c r="A34" s="27" t="s">
        <v>51</v>
      </c>
      <c r="E34" s="28" t="s">
        <v>80</v>
      </c>
    </row>
    <row r="35" spans="1:18" x14ac:dyDescent="0.2">
      <c r="A35" s="29" t="s">
        <v>53</v>
      </c>
      <c r="E35" s="30" t="s">
        <v>47</v>
      </c>
    </row>
    <row r="36" spans="1:18" x14ac:dyDescent="0.2">
      <c r="A36" t="s">
        <v>54</v>
      </c>
      <c r="E36" s="28" t="s">
        <v>81</v>
      </c>
    </row>
    <row r="37" spans="1:18" ht="12.75" customHeight="1" x14ac:dyDescent="0.2">
      <c r="A37" s="2" t="s">
        <v>43</v>
      </c>
      <c r="B37" s="2"/>
      <c r="C37" s="31" t="s">
        <v>82</v>
      </c>
      <c r="D37" s="2"/>
      <c r="E37" s="20" t="s">
        <v>83</v>
      </c>
      <c r="F37" s="2"/>
      <c r="G37" s="2"/>
      <c r="H37" s="2"/>
      <c r="I37" s="32">
        <f>0+Q37</f>
        <v>0</v>
      </c>
      <c r="J37" s="2"/>
      <c r="O37">
        <f>0+R37</f>
        <v>0</v>
      </c>
      <c r="Q37">
        <f>0+I38+I42</f>
        <v>0</v>
      </c>
      <c r="R37">
        <f>0+O38+O42</f>
        <v>0</v>
      </c>
    </row>
    <row r="38" spans="1:18" x14ac:dyDescent="0.2">
      <c r="A38" s="18" t="s">
        <v>45</v>
      </c>
      <c r="B38" s="22" t="s">
        <v>77</v>
      </c>
      <c r="C38" s="22" t="s">
        <v>84</v>
      </c>
      <c r="D38" s="18" t="s">
        <v>27</v>
      </c>
      <c r="E38" s="23" t="s">
        <v>85</v>
      </c>
      <c r="F38" s="24" t="s">
        <v>86</v>
      </c>
      <c r="G38" s="25">
        <v>80</v>
      </c>
      <c r="H38" s="26"/>
      <c r="I38" s="26">
        <f>ROUND(ROUND(H38,2)*ROUND(G38,3),2)</f>
        <v>0</v>
      </c>
      <c r="J38" s="24" t="s">
        <v>50</v>
      </c>
      <c r="O38">
        <f>(I38*21)/100</f>
        <v>0</v>
      </c>
      <c r="P38" t="s">
        <v>21</v>
      </c>
    </row>
    <row r="39" spans="1:18" x14ac:dyDescent="0.2">
      <c r="A39" s="27" t="s">
        <v>51</v>
      </c>
      <c r="E39" s="28" t="s">
        <v>87</v>
      </c>
    </row>
    <row r="40" spans="1:18" ht="38.25" x14ac:dyDescent="0.2">
      <c r="A40" s="29" t="s">
        <v>53</v>
      </c>
      <c r="E40" s="30" t="s">
        <v>244</v>
      </c>
    </row>
    <row r="41" spans="1:18" ht="25.5" x14ac:dyDescent="0.2">
      <c r="A41" t="s">
        <v>54</v>
      </c>
      <c r="E41" s="28" t="s">
        <v>89</v>
      </c>
    </row>
    <row r="42" spans="1:18" x14ac:dyDescent="0.2">
      <c r="A42" s="18" t="s">
        <v>45</v>
      </c>
      <c r="B42" s="22" t="s">
        <v>38</v>
      </c>
      <c r="C42" s="22" t="s">
        <v>84</v>
      </c>
      <c r="D42" s="18" t="s">
        <v>21</v>
      </c>
      <c r="E42" s="23" t="s">
        <v>85</v>
      </c>
      <c r="F42" s="24" t="s">
        <v>86</v>
      </c>
      <c r="G42" s="25">
        <v>19.2</v>
      </c>
      <c r="H42" s="26"/>
      <c r="I42" s="26">
        <f>ROUND(ROUND(H42,2)*ROUND(G42,3),2)</f>
        <v>0</v>
      </c>
      <c r="J42" s="24" t="s">
        <v>50</v>
      </c>
      <c r="O42">
        <f>(I42*21)/100</f>
        <v>0</v>
      </c>
      <c r="P42" t="s">
        <v>21</v>
      </c>
    </row>
    <row r="43" spans="1:18" x14ac:dyDescent="0.2">
      <c r="A43" s="27" t="s">
        <v>51</v>
      </c>
      <c r="E43" s="28" t="s">
        <v>90</v>
      </c>
    </row>
    <row r="44" spans="1:18" ht="25.5" x14ac:dyDescent="0.2">
      <c r="A44" s="29" t="s">
        <v>53</v>
      </c>
      <c r="E44" s="30" t="s">
        <v>245</v>
      </c>
    </row>
    <row r="45" spans="1:18" ht="25.5" x14ac:dyDescent="0.2">
      <c r="A45" t="s">
        <v>54</v>
      </c>
      <c r="E45" s="28" t="s">
        <v>89</v>
      </c>
    </row>
    <row r="46" spans="1:18" ht="12.75" customHeight="1" x14ac:dyDescent="0.2">
      <c r="A46" s="2" t="s">
        <v>43</v>
      </c>
      <c r="B46" s="2"/>
      <c r="C46" s="31" t="s">
        <v>27</v>
      </c>
      <c r="D46" s="2"/>
      <c r="E46" s="20" t="s">
        <v>92</v>
      </c>
      <c r="F46" s="2"/>
      <c r="G46" s="2"/>
      <c r="H46" s="2"/>
      <c r="I46" s="32">
        <f>0+Q46</f>
        <v>0</v>
      </c>
      <c r="J46" s="2"/>
      <c r="O46">
        <f>0+R46</f>
        <v>0</v>
      </c>
      <c r="Q46">
        <f>0+I47+I51+I55+I59+I63+I67</f>
        <v>0</v>
      </c>
      <c r="R46">
        <f>0+O47+O51+O55+O59+O63+O67</f>
        <v>0</v>
      </c>
    </row>
    <row r="47" spans="1:18" x14ac:dyDescent="0.2">
      <c r="A47" s="18" t="s">
        <v>45</v>
      </c>
      <c r="B47" s="22" t="s">
        <v>40</v>
      </c>
      <c r="C47" s="22" t="s">
        <v>93</v>
      </c>
      <c r="D47" s="18" t="s">
        <v>47</v>
      </c>
      <c r="E47" s="23" t="s">
        <v>94</v>
      </c>
      <c r="F47" s="24" t="s">
        <v>95</v>
      </c>
      <c r="G47" s="25">
        <v>280</v>
      </c>
      <c r="H47" s="26"/>
      <c r="I47" s="26">
        <f>ROUND(ROUND(H47,2)*ROUND(G47,3),2)</f>
        <v>0</v>
      </c>
      <c r="J47" s="24"/>
      <c r="O47">
        <f>(I47*21)/100</f>
        <v>0</v>
      </c>
      <c r="P47" t="s">
        <v>21</v>
      </c>
    </row>
    <row r="48" spans="1:18" ht="25.5" x14ac:dyDescent="0.2">
      <c r="A48" s="27" t="s">
        <v>51</v>
      </c>
      <c r="E48" s="28" t="s">
        <v>96</v>
      </c>
    </row>
    <row r="49" spans="1:16" x14ac:dyDescent="0.2">
      <c r="A49" s="29" t="s">
        <v>53</v>
      </c>
      <c r="E49" s="30" t="s">
        <v>246</v>
      </c>
    </row>
    <row r="50" spans="1:16" ht="38.25" x14ac:dyDescent="0.2">
      <c r="A50" t="s">
        <v>54</v>
      </c>
      <c r="E50" s="28" t="s">
        <v>98</v>
      </c>
    </row>
    <row r="51" spans="1:16" x14ac:dyDescent="0.2">
      <c r="A51" s="18" t="s">
        <v>45</v>
      </c>
      <c r="B51" s="22" t="s">
        <v>42</v>
      </c>
      <c r="C51" s="22" t="s">
        <v>100</v>
      </c>
      <c r="D51" s="18" t="s">
        <v>47</v>
      </c>
      <c r="E51" s="23" t="s">
        <v>101</v>
      </c>
      <c r="F51" s="24" t="s">
        <v>102</v>
      </c>
      <c r="G51" s="25">
        <v>4</v>
      </c>
      <c r="H51" s="26"/>
      <c r="I51" s="26">
        <f>ROUND(ROUND(H51,2)*ROUND(G51,3),2)</f>
        <v>0</v>
      </c>
      <c r="J51" s="24" t="s">
        <v>50</v>
      </c>
      <c r="O51">
        <f>(I51*21)/100</f>
        <v>0</v>
      </c>
      <c r="P51" t="s">
        <v>21</v>
      </c>
    </row>
    <row r="52" spans="1:16" x14ac:dyDescent="0.2">
      <c r="A52" s="27" t="s">
        <v>51</v>
      </c>
      <c r="E52" s="28" t="s">
        <v>103</v>
      </c>
    </row>
    <row r="53" spans="1:16" x14ac:dyDescent="0.2">
      <c r="A53" s="29" t="s">
        <v>53</v>
      </c>
      <c r="E53" s="30" t="s">
        <v>47</v>
      </c>
    </row>
    <row r="54" spans="1:16" ht="165.75" x14ac:dyDescent="0.2">
      <c r="A54" t="s">
        <v>54</v>
      </c>
      <c r="E54" s="28" t="s">
        <v>104</v>
      </c>
    </row>
    <row r="55" spans="1:16" x14ac:dyDescent="0.2">
      <c r="A55" s="18" t="s">
        <v>45</v>
      </c>
      <c r="B55" s="22" t="s">
        <v>99</v>
      </c>
      <c r="C55" s="22" t="s">
        <v>106</v>
      </c>
      <c r="D55" s="18" t="s">
        <v>47</v>
      </c>
      <c r="E55" s="23" t="s">
        <v>107</v>
      </c>
      <c r="F55" s="24" t="s">
        <v>108</v>
      </c>
      <c r="G55" s="25">
        <v>8</v>
      </c>
      <c r="H55" s="26"/>
      <c r="I55" s="26">
        <f>ROUND(ROUND(H55,2)*ROUND(G55,3),2)</f>
        <v>0</v>
      </c>
      <c r="J55" s="24" t="s">
        <v>50</v>
      </c>
      <c r="O55">
        <f>(I55*21)/100</f>
        <v>0</v>
      </c>
      <c r="P55" t="s">
        <v>21</v>
      </c>
    </row>
    <row r="56" spans="1:16" x14ac:dyDescent="0.2">
      <c r="A56" s="27" t="s">
        <v>51</v>
      </c>
      <c r="E56" s="28" t="s">
        <v>109</v>
      </c>
    </row>
    <row r="57" spans="1:16" x14ac:dyDescent="0.2">
      <c r="A57" s="29" t="s">
        <v>53</v>
      </c>
      <c r="E57" s="30" t="s">
        <v>247</v>
      </c>
    </row>
    <row r="58" spans="1:16" ht="76.5" x14ac:dyDescent="0.2">
      <c r="A58" t="s">
        <v>54</v>
      </c>
      <c r="E58" s="28" t="s">
        <v>111</v>
      </c>
    </row>
    <row r="59" spans="1:16" x14ac:dyDescent="0.2">
      <c r="A59" s="18" t="s">
        <v>45</v>
      </c>
      <c r="B59" s="22" t="s">
        <v>105</v>
      </c>
      <c r="C59" s="22" t="s">
        <v>113</v>
      </c>
      <c r="D59" s="18" t="s">
        <v>47</v>
      </c>
      <c r="E59" s="23" t="s">
        <v>114</v>
      </c>
      <c r="F59" s="24" t="s">
        <v>108</v>
      </c>
      <c r="G59" s="25">
        <v>12</v>
      </c>
      <c r="H59" s="26"/>
      <c r="I59" s="26">
        <f>ROUND(ROUND(H59,2)*ROUND(G59,3),2)</f>
        <v>0</v>
      </c>
      <c r="J59" s="24" t="s">
        <v>50</v>
      </c>
      <c r="O59">
        <f>(I59*21)/100</f>
        <v>0</v>
      </c>
      <c r="P59" t="s">
        <v>21</v>
      </c>
    </row>
    <row r="60" spans="1:16" x14ac:dyDescent="0.2">
      <c r="A60" s="27" t="s">
        <v>51</v>
      </c>
      <c r="E60" s="28" t="s">
        <v>115</v>
      </c>
    </row>
    <row r="61" spans="1:16" ht="25.5" x14ac:dyDescent="0.2">
      <c r="A61" s="29" t="s">
        <v>53</v>
      </c>
      <c r="E61" s="30" t="s">
        <v>248</v>
      </c>
    </row>
    <row r="62" spans="1:16" ht="395.25" x14ac:dyDescent="0.2">
      <c r="A62" t="s">
        <v>54</v>
      </c>
      <c r="E62" s="28" t="s">
        <v>117</v>
      </c>
    </row>
    <row r="63" spans="1:16" x14ac:dyDescent="0.2">
      <c r="A63" s="18" t="s">
        <v>45</v>
      </c>
      <c r="B63" s="22" t="s">
        <v>112</v>
      </c>
      <c r="C63" s="22" t="s">
        <v>119</v>
      </c>
      <c r="D63" s="18" t="s">
        <v>47</v>
      </c>
      <c r="E63" s="23" t="s">
        <v>120</v>
      </c>
      <c r="F63" s="24" t="s">
        <v>108</v>
      </c>
      <c r="G63" s="25">
        <v>28</v>
      </c>
      <c r="H63" s="26"/>
      <c r="I63" s="26">
        <f>ROUND(ROUND(H63,2)*ROUND(G63,3),2)</f>
        <v>0</v>
      </c>
      <c r="J63" s="24"/>
      <c r="O63">
        <f>(I63*21)/100</f>
        <v>0</v>
      </c>
      <c r="P63" t="s">
        <v>21</v>
      </c>
    </row>
    <row r="64" spans="1:16" x14ac:dyDescent="0.2">
      <c r="A64" s="27" t="s">
        <v>51</v>
      </c>
      <c r="E64" s="28" t="s">
        <v>249</v>
      </c>
    </row>
    <row r="65" spans="1:18" x14ac:dyDescent="0.2">
      <c r="A65" s="29" t="s">
        <v>53</v>
      </c>
      <c r="E65" s="30" t="s">
        <v>250</v>
      </c>
    </row>
    <row r="66" spans="1:18" ht="369.75" x14ac:dyDescent="0.2">
      <c r="A66" t="s">
        <v>54</v>
      </c>
      <c r="E66" s="28" t="s">
        <v>123</v>
      </c>
    </row>
    <row r="67" spans="1:18" x14ac:dyDescent="0.2">
      <c r="A67" s="18" t="s">
        <v>45</v>
      </c>
      <c r="B67" s="22" t="s">
        <v>118</v>
      </c>
      <c r="C67" s="22" t="s">
        <v>131</v>
      </c>
      <c r="D67" s="18" t="s">
        <v>47</v>
      </c>
      <c r="E67" s="23" t="s">
        <v>132</v>
      </c>
      <c r="F67" s="24" t="s">
        <v>108</v>
      </c>
      <c r="G67" s="25">
        <v>2.4</v>
      </c>
      <c r="H67" s="26"/>
      <c r="I67" s="26">
        <f>ROUND(ROUND(H67,2)*ROUND(G67,3),2)</f>
        <v>0</v>
      </c>
      <c r="J67" s="24" t="s">
        <v>50</v>
      </c>
      <c r="O67">
        <f>(I67*21)/100</f>
        <v>0</v>
      </c>
      <c r="P67" t="s">
        <v>21</v>
      </c>
    </row>
    <row r="68" spans="1:18" x14ac:dyDescent="0.2">
      <c r="A68" s="27" t="s">
        <v>51</v>
      </c>
      <c r="E68" s="28" t="s">
        <v>133</v>
      </c>
    </row>
    <row r="69" spans="1:18" ht="25.5" x14ac:dyDescent="0.2">
      <c r="A69" s="29" t="s">
        <v>53</v>
      </c>
      <c r="E69" s="30" t="s">
        <v>251</v>
      </c>
    </row>
    <row r="70" spans="1:18" ht="293.25" x14ac:dyDescent="0.2">
      <c r="A70" t="s">
        <v>54</v>
      </c>
      <c r="E70" s="28" t="s">
        <v>135</v>
      </c>
    </row>
    <row r="71" spans="1:18" ht="12.75" customHeight="1" x14ac:dyDescent="0.2">
      <c r="A71" s="2" t="s">
        <v>43</v>
      </c>
      <c r="B71" s="2"/>
      <c r="C71" s="31" t="s">
        <v>33</v>
      </c>
      <c r="D71" s="2"/>
      <c r="E71" s="20" t="s">
        <v>195</v>
      </c>
      <c r="F71" s="2"/>
      <c r="G71" s="2"/>
      <c r="H71" s="2"/>
      <c r="I71" s="32">
        <f>0+Q71</f>
        <v>0</v>
      </c>
      <c r="J71" s="2"/>
      <c r="O71">
        <f>0+R71</f>
        <v>0</v>
      </c>
      <c r="Q71">
        <f>0+I72+I76+I80</f>
        <v>0</v>
      </c>
      <c r="R71">
        <f>0+O72+O76+O80</f>
        <v>0</v>
      </c>
    </row>
    <row r="72" spans="1:18" x14ac:dyDescent="0.2">
      <c r="A72" s="18" t="s">
        <v>45</v>
      </c>
      <c r="B72" s="22" t="s">
        <v>124</v>
      </c>
      <c r="C72" s="22" t="s">
        <v>197</v>
      </c>
      <c r="D72" s="18" t="s">
        <v>47</v>
      </c>
      <c r="E72" s="23" t="s">
        <v>198</v>
      </c>
      <c r="F72" s="24" t="s">
        <v>95</v>
      </c>
      <c r="G72" s="25">
        <v>160</v>
      </c>
      <c r="H72" s="26"/>
      <c r="I72" s="26">
        <f>ROUND(ROUND(H72,2)*ROUND(G72,3),2)</f>
        <v>0</v>
      </c>
      <c r="J72" s="24" t="s">
        <v>50</v>
      </c>
      <c r="O72">
        <f>(I72*21)/100</f>
        <v>0</v>
      </c>
      <c r="P72" t="s">
        <v>21</v>
      </c>
    </row>
    <row r="73" spans="1:18" x14ac:dyDescent="0.2">
      <c r="A73" s="27" t="s">
        <v>51</v>
      </c>
      <c r="E73" s="28" t="s">
        <v>47</v>
      </c>
    </row>
    <row r="74" spans="1:18" x14ac:dyDescent="0.2">
      <c r="A74" s="29" t="s">
        <v>53</v>
      </c>
      <c r="E74" s="30" t="s">
        <v>47</v>
      </c>
    </row>
    <row r="75" spans="1:18" ht="51" x14ac:dyDescent="0.2">
      <c r="A75" t="s">
        <v>54</v>
      </c>
      <c r="E75" s="28" t="s">
        <v>199</v>
      </c>
    </row>
    <row r="76" spans="1:18" x14ac:dyDescent="0.2">
      <c r="A76" s="18" t="s">
        <v>45</v>
      </c>
      <c r="B76" s="22" t="s">
        <v>130</v>
      </c>
      <c r="C76" s="22" t="s">
        <v>201</v>
      </c>
      <c r="D76" s="18" t="s">
        <v>47</v>
      </c>
      <c r="E76" s="23" t="s">
        <v>202</v>
      </c>
      <c r="F76" s="24" t="s">
        <v>95</v>
      </c>
      <c r="G76" s="25">
        <v>160</v>
      </c>
      <c r="H76" s="26"/>
      <c r="I76" s="26">
        <f>ROUND(ROUND(H76,2)*ROUND(G76,3),2)</f>
        <v>0</v>
      </c>
      <c r="J76" s="24" t="s">
        <v>50</v>
      </c>
      <c r="O76">
        <f>(I76*21)/100</f>
        <v>0</v>
      </c>
      <c r="P76" t="s">
        <v>21</v>
      </c>
    </row>
    <row r="77" spans="1:18" x14ac:dyDescent="0.2">
      <c r="A77" s="27" t="s">
        <v>51</v>
      </c>
      <c r="E77" s="28" t="s">
        <v>203</v>
      </c>
    </row>
    <row r="78" spans="1:18" x14ac:dyDescent="0.2">
      <c r="A78" s="29" t="s">
        <v>53</v>
      </c>
      <c r="E78" s="30" t="s">
        <v>252</v>
      </c>
    </row>
    <row r="79" spans="1:18" ht="178.5" x14ac:dyDescent="0.2">
      <c r="A79" t="s">
        <v>54</v>
      </c>
      <c r="E79" s="28" t="s">
        <v>337</v>
      </c>
    </row>
    <row r="80" spans="1:18" x14ac:dyDescent="0.2">
      <c r="A80" s="18" t="s">
        <v>45</v>
      </c>
      <c r="B80" s="22" t="s">
        <v>137</v>
      </c>
      <c r="C80" s="22" t="s">
        <v>206</v>
      </c>
      <c r="D80" s="18" t="s">
        <v>47</v>
      </c>
      <c r="E80" s="23" t="s">
        <v>207</v>
      </c>
      <c r="F80" s="24" t="s">
        <v>140</v>
      </c>
      <c r="G80" s="25">
        <v>48</v>
      </c>
      <c r="H80" s="26"/>
      <c r="I80" s="26">
        <f>ROUND(ROUND(H80,2)*ROUND(G80,3),2)</f>
        <v>0</v>
      </c>
      <c r="J80" s="24" t="s">
        <v>50</v>
      </c>
      <c r="O80">
        <f>(I80*21)/100</f>
        <v>0</v>
      </c>
      <c r="P80" t="s">
        <v>21</v>
      </c>
    </row>
    <row r="81" spans="1:18" x14ac:dyDescent="0.2">
      <c r="A81" s="27" t="s">
        <v>51</v>
      </c>
      <c r="E81" s="28" t="s">
        <v>208</v>
      </c>
    </row>
    <row r="82" spans="1:18" x14ac:dyDescent="0.2">
      <c r="A82" s="29" t="s">
        <v>53</v>
      </c>
      <c r="E82" s="30" t="s">
        <v>253</v>
      </c>
    </row>
    <row r="83" spans="1:18" ht="38.25" x14ac:dyDescent="0.2">
      <c r="A83" t="s">
        <v>54</v>
      </c>
      <c r="E83" s="28" t="s">
        <v>210</v>
      </c>
    </row>
    <row r="84" spans="1:18" ht="12.75" customHeight="1" x14ac:dyDescent="0.2">
      <c r="A84" s="2" t="s">
        <v>43</v>
      </c>
      <c r="B84" s="2"/>
      <c r="C84" s="31" t="s">
        <v>38</v>
      </c>
      <c r="D84" s="2"/>
      <c r="E84" s="20" t="s">
        <v>230</v>
      </c>
      <c r="F84" s="2"/>
      <c r="G84" s="2"/>
      <c r="H84" s="2"/>
      <c r="I84" s="32">
        <f>0+Q84</f>
        <v>0</v>
      </c>
      <c r="J84" s="2"/>
      <c r="O84">
        <f>0+R84</f>
        <v>0</v>
      </c>
      <c r="Q84">
        <f>0+I85+I89</f>
        <v>0</v>
      </c>
      <c r="R84">
        <f>0+O85+O89</f>
        <v>0</v>
      </c>
    </row>
    <row r="85" spans="1:18" x14ac:dyDescent="0.2">
      <c r="A85" s="18" t="s">
        <v>45</v>
      </c>
      <c r="B85" s="22" t="s">
        <v>144</v>
      </c>
      <c r="C85" s="22" t="s">
        <v>232</v>
      </c>
      <c r="D85" s="18" t="s">
        <v>47</v>
      </c>
      <c r="E85" s="23" t="s">
        <v>233</v>
      </c>
      <c r="F85" s="24" t="s">
        <v>140</v>
      </c>
      <c r="G85" s="25">
        <v>40</v>
      </c>
      <c r="H85" s="26"/>
      <c r="I85" s="26">
        <f>ROUND(ROUND(H85,2)*ROUND(G85,3),2)</f>
        <v>0</v>
      </c>
      <c r="J85" s="24" t="s">
        <v>50</v>
      </c>
      <c r="O85">
        <f>(I85*21)/100</f>
        <v>0</v>
      </c>
      <c r="P85" t="s">
        <v>21</v>
      </c>
    </row>
    <row r="86" spans="1:18" x14ac:dyDescent="0.2">
      <c r="A86" s="27" t="s">
        <v>51</v>
      </c>
      <c r="E86" s="28" t="s">
        <v>254</v>
      </c>
    </row>
    <row r="87" spans="1:18" ht="63.75" x14ac:dyDescent="0.2">
      <c r="A87" s="29" t="s">
        <v>53</v>
      </c>
      <c r="E87" s="30" t="s">
        <v>255</v>
      </c>
    </row>
    <row r="88" spans="1:18" ht="63.75" x14ac:dyDescent="0.2">
      <c r="A88" t="s">
        <v>54</v>
      </c>
      <c r="E88" s="28" t="s">
        <v>236</v>
      </c>
    </row>
    <row r="89" spans="1:18" x14ac:dyDescent="0.2">
      <c r="A89" s="18" t="s">
        <v>45</v>
      </c>
      <c r="B89" s="22" t="s">
        <v>149</v>
      </c>
      <c r="C89" s="22" t="s">
        <v>238</v>
      </c>
      <c r="D89" s="18" t="s">
        <v>47</v>
      </c>
      <c r="E89" s="23" t="s">
        <v>239</v>
      </c>
      <c r="F89" s="24" t="s">
        <v>140</v>
      </c>
      <c r="G89" s="25">
        <v>48</v>
      </c>
      <c r="H89" s="26"/>
      <c r="I89" s="26">
        <f>ROUND(ROUND(H89,2)*ROUND(G89,3),2)</f>
        <v>0</v>
      </c>
      <c r="J89" s="24" t="s">
        <v>50</v>
      </c>
      <c r="O89">
        <f>(I89*21)/100</f>
        <v>0</v>
      </c>
      <c r="P89" t="s">
        <v>21</v>
      </c>
    </row>
    <row r="90" spans="1:18" x14ac:dyDescent="0.2">
      <c r="A90" s="27" t="s">
        <v>51</v>
      </c>
      <c r="E90" s="28" t="s">
        <v>47</v>
      </c>
    </row>
    <row r="91" spans="1:18" x14ac:dyDescent="0.2">
      <c r="A91" s="29" t="s">
        <v>53</v>
      </c>
      <c r="E91" s="30" t="s">
        <v>253</v>
      </c>
    </row>
    <row r="92" spans="1:18" ht="25.5" x14ac:dyDescent="0.2">
      <c r="A92" t="s">
        <v>54</v>
      </c>
      <c r="E92" s="28" t="s">
        <v>241</v>
      </c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5" right="0.75" top="1" bottom="1" header="0.5" footer="0.5"/>
  <pageSetup paperSize="9" scale="70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54"/>
  <sheetViews>
    <sheetView tabSelected="1" workbookViewId="0">
      <pane ySplit="7" topLeftCell="A62" activePane="bottomLeft" state="frozen"/>
      <selection pane="bottomLeft" activeCell="H63" sqref="H63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9</v>
      </c>
      <c r="B1" s="4"/>
      <c r="C1" s="4"/>
      <c r="D1" s="4"/>
      <c r="E1" s="4"/>
      <c r="F1" s="4"/>
      <c r="G1" s="4"/>
      <c r="H1" s="4"/>
      <c r="I1" s="4"/>
      <c r="J1" s="4"/>
      <c r="P1" t="s">
        <v>20</v>
      </c>
    </row>
    <row r="2" spans="1:18" ht="24.95" customHeight="1" x14ac:dyDescent="0.2">
      <c r="B2" s="4"/>
      <c r="C2" s="4"/>
      <c r="D2" s="4"/>
      <c r="E2" s="3" t="s">
        <v>11</v>
      </c>
      <c r="F2" s="4"/>
      <c r="G2" s="4"/>
      <c r="H2" s="2"/>
      <c r="I2" s="2"/>
      <c r="J2" s="4"/>
      <c r="O2">
        <f>0+O8+O37+O46+O75+O120+O133+O146</f>
        <v>0</v>
      </c>
      <c r="P2" t="s">
        <v>20</v>
      </c>
    </row>
    <row r="3" spans="1:18" ht="15" customHeight="1" x14ac:dyDescent="0.25">
      <c r="A3" t="s">
        <v>10</v>
      </c>
      <c r="B3" s="11" t="s">
        <v>12</v>
      </c>
      <c r="C3" s="38" t="s">
        <v>13</v>
      </c>
      <c r="D3" s="34"/>
      <c r="E3" s="12" t="s">
        <v>14</v>
      </c>
      <c r="F3" s="4"/>
      <c r="G3" s="9"/>
      <c r="H3" s="8" t="s">
        <v>256</v>
      </c>
      <c r="I3" s="33">
        <f>0+I8+I37+I46+I75+I120+I133+I146</f>
        <v>0</v>
      </c>
      <c r="J3" s="10"/>
      <c r="O3" t="s">
        <v>17</v>
      </c>
      <c r="P3" t="s">
        <v>21</v>
      </c>
    </row>
    <row r="4" spans="1:18" ht="15" customHeight="1" x14ac:dyDescent="0.25">
      <c r="A4" t="s">
        <v>15</v>
      </c>
      <c r="B4" s="13" t="s">
        <v>16</v>
      </c>
      <c r="C4" s="39" t="s">
        <v>256</v>
      </c>
      <c r="D4" s="40"/>
      <c r="E4" s="14" t="s">
        <v>257</v>
      </c>
      <c r="F4" s="2"/>
      <c r="G4" s="2"/>
      <c r="H4" s="15"/>
      <c r="I4" s="15"/>
      <c r="J4" s="2"/>
      <c r="O4" t="s">
        <v>18</v>
      </c>
      <c r="P4" t="s">
        <v>21</v>
      </c>
    </row>
    <row r="5" spans="1:18" ht="12.75" customHeight="1" x14ac:dyDescent="0.2">
      <c r="A5" s="37" t="s">
        <v>24</v>
      </c>
      <c r="B5" s="37" t="s">
        <v>26</v>
      </c>
      <c r="C5" s="37" t="s">
        <v>28</v>
      </c>
      <c r="D5" s="37" t="s">
        <v>29</v>
      </c>
      <c r="E5" s="37" t="s">
        <v>30</v>
      </c>
      <c r="F5" s="37" t="s">
        <v>32</v>
      </c>
      <c r="G5" s="37" t="s">
        <v>34</v>
      </c>
      <c r="H5" s="37" t="s">
        <v>36</v>
      </c>
      <c r="I5" s="37"/>
      <c r="J5" s="37" t="s">
        <v>41</v>
      </c>
      <c r="O5" t="s">
        <v>19</v>
      </c>
      <c r="P5" t="s">
        <v>21</v>
      </c>
    </row>
    <row r="6" spans="1:18" ht="12.75" customHeight="1" x14ac:dyDescent="0.2">
      <c r="A6" s="37"/>
      <c r="B6" s="37"/>
      <c r="C6" s="37"/>
      <c r="D6" s="37"/>
      <c r="E6" s="37"/>
      <c r="F6" s="37"/>
      <c r="G6" s="37"/>
      <c r="H6" s="1" t="s">
        <v>37</v>
      </c>
      <c r="I6" s="1" t="s">
        <v>39</v>
      </c>
      <c r="J6" s="37"/>
    </row>
    <row r="7" spans="1:18" ht="12.75" customHeight="1" x14ac:dyDescent="0.2">
      <c r="A7" s="1" t="s">
        <v>25</v>
      </c>
      <c r="B7" s="1" t="s">
        <v>27</v>
      </c>
      <c r="C7" s="1" t="s">
        <v>21</v>
      </c>
      <c r="D7" s="1" t="s">
        <v>20</v>
      </c>
      <c r="E7" s="1" t="s">
        <v>31</v>
      </c>
      <c r="F7" s="1" t="s">
        <v>33</v>
      </c>
      <c r="G7" s="1" t="s">
        <v>35</v>
      </c>
      <c r="H7" s="1" t="s">
        <v>38</v>
      </c>
      <c r="I7" s="1" t="s">
        <v>40</v>
      </c>
      <c r="J7" s="1" t="s">
        <v>42</v>
      </c>
    </row>
    <row r="8" spans="1:18" ht="12.75" customHeight="1" x14ac:dyDescent="0.2">
      <c r="A8" s="15" t="s">
        <v>43</v>
      </c>
      <c r="B8" s="15"/>
      <c r="C8" s="19" t="s">
        <v>25</v>
      </c>
      <c r="D8" s="15"/>
      <c r="E8" s="20" t="s">
        <v>44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0+I9+I13+I17+I21+I25+I29+I33</f>
        <v>0</v>
      </c>
      <c r="R8">
        <f>0+O9+O13+O17+O21+O25+O29+O33</f>
        <v>0</v>
      </c>
    </row>
    <row r="9" spans="1:18" x14ac:dyDescent="0.2">
      <c r="A9" s="18" t="s">
        <v>45</v>
      </c>
      <c r="B9" s="22" t="s">
        <v>27</v>
      </c>
      <c r="C9" s="22" t="s">
        <v>46</v>
      </c>
      <c r="D9" s="18" t="s">
        <v>47</v>
      </c>
      <c r="E9" s="23" t="s">
        <v>48</v>
      </c>
      <c r="F9" s="24" t="s">
        <v>49</v>
      </c>
      <c r="G9" s="25">
        <v>1</v>
      </c>
      <c r="H9" s="26"/>
      <c r="I9" s="26">
        <f>ROUND(ROUND(H9,2)*ROUND(G9,3),2)</f>
        <v>0</v>
      </c>
      <c r="J9" s="24" t="s">
        <v>50</v>
      </c>
      <c r="O9">
        <f>(I9*21)/100</f>
        <v>0</v>
      </c>
      <c r="P9" t="s">
        <v>21</v>
      </c>
    </row>
    <row r="10" spans="1:18" x14ac:dyDescent="0.2">
      <c r="A10" s="27" t="s">
        <v>51</v>
      </c>
      <c r="E10" s="28" t="s">
        <v>52</v>
      </c>
    </row>
    <row r="11" spans="1:18" x14ac:dyDescent="0.2">
      <c r="A11" s="29" t="s">
        <v>53</v>
      </c>
      <c r="E11" s="30" t="s">
        <v>47</v>
      </c>
    </row>
    <row r="12" spans="1:18" x14ac:dyDescent="0.2">
      <c r="A12" t="s">
        <v>54</v>
      </c>
      <c r="E12" s="28" t="s">
        <v>55</v>
      </c>
    </row>
    <row r="13" spans="1:18" x14ac:dyDescent="0.2">
      <c r="A13" s="18" t="s">
        <v>45</v>
      </c>
      <c r="B13" s="22" t="s">
        <v>21</v>
      </c>
      <c r="C13" s="22" t="s">
        <v>56</v>
      </c>
      <c r="D13" s="18" t="s">
        <v>47</v>
      </c>
      <c r="E13" s="23" t="s">
        <v>57</v>
      </c>
      <c r="F13" s="24" t="s">
        <v>49</v>
      </c>
      <c r="G13" s="25">
        <v>1</v>
      </c>
      <c r="H13" s="26"/>
      <c r="I13" s="26">
        <f>ROUND(ROUND(H13,2)*ROUND(G13,3),2)</f>
        <v>0</v>
      </c>
      <c r="J13" s="24" t="s">
        <v>50</v>
      </c>
      <c r="O13">
        <f>(I13*21)/100</f>
        <v>0</v>
      </c>
      <c r="P13" t="s">
        <v>21</v>
      </c>
    </row>
    <row r="14" spans="1:18" x14ac:dyDescent="0.2">
      <c r="A14" s="27" t="s">
        <v>51</v>
      </c>
      <c r="E14" s="28" t="s">
        <v>47</v>
      </c>
    </row>
    <row r="15" spans="1:18" x14ac:dyDescent="0.2">
      <c r="A15" s="29" t="s">
        <v>53</v>
      </c>
      <c r="E15" s="30" t="s">
        <v>47</v>
      </c>
    </row>
    <row r="16" spans="1:18" x14ac:dyDescent="0.2">
      <c r="A16" t="s">
        <v>54</v>
      </c>
      <c r="E16" s="28" t="s">
        <v>58</v>
      </c>
    </row>
    <row r="17" spans="1:16" x14ac:dyDescent="0.2">
      <c r="A17" s="18" t="s">
        <v>45</v>
      </c>
      <c r="B17" s="22" t="s">
        <v>20</v>
      </c>
      <c r="C17" s="22" t="s">
        <v>59</v>
      </c>
      <c r="D17" s="18" t="s">
        <v>47</v>
      </c>
      <c r="E17" s="23" t="s">
        <v>60</v>
      </c>
      <c r="F17" s="24" t="s">
        <v>49</v>
      </c>
      <c r="G17" s="25">
        <v>1</v>
      </c>
      <c r="H17" s="26"/>
      <c r="I17" s="26">
        <f>ROUND(ROUND(H17,2)*ROUND(G17,3),2)</f>
        <v>0</v>
      </c>
      <c r="J17" s="24" t="s">
        <v>50</v>
      </c>
      <c r="O17">
        <f>(I17*21)/100</f>
        <v>0</v>
      </c>
      <c r="P17" t="s">
        <v>21</v>
      </c>
    </row>
    <row r="18" spans="1:16" x14ac:dyDescent="0.2">
      <c r="A18" s="27" t="s">
        <v>51</v>
      </c>
      <c r="E18" s="28" t="s">
        <v>61</v>
      </c>
    </row>
    <row r="19" spans="1:16" x14ac:dyDescent="0.2">
      <c r="A19" s="29" t="s">
        <v>53</v>
      </c>
      <c r="E19" s="30" t="s">
        <v>47</v>
      </c>
    </row>
    <row r="20" spans="1:16" ht="38.25" x14ac:dyDescent="0.2">
      <c r="A20" t="s">
        <v>54</v>
      </c>
      <c r="E20" s="28" t="s">
        <v>62</v>
      </c>
    </row>
    <row r="21" spans="1:16" x14ac:dyDescent="0.2">
      <c r="A21" s="18" t="s">
        <v>45</v>
      </c>
      <c r="B21" s="22" t="s">
        <v>31</v>
      </c>
      <c r="C21" s="22" t="s">
        <v>63</v>
      </c>
      <c r="D21" s="18" t="s">
        <v>47</v>
      </c>
      <c r="E21" s="23" t="s">
        <v>64</v>
      </c>
      <c r="F21" s="24" t="s">
        <v>65</v>
      </c>
      <c r="G21" s="25">
        <v>1</v>
      </c>
      <c r="H21" s="26"/>
      <c r="I21" s="26">
        <f>ROUND(ROUND(H21,2)*ROUND(G21,3),2)</f>
        <v>0</v>
      </c>
      <c r="J21" s="24" t="s">
        <v>50</v>
      </c>
      <c r="O21">
        <f>(I21*21)/100</f>
        <v>0</v>
      </c>
      <c r="P21" t="s">
        <v>21</v>
      </c>
    </row>
    <row r="22" spans="1:16" ht="38.25" x14ac:dyDescent="0.2">
      <c r="A22" s="27" t="s">
        <v>51</v>
      </c>
      <c r="E22" s="28" t="s">
        <v>66</v>
      </c>
    </row>
    <row r="23" spans="1:16" x14ac:dyDescent="0.2">
      <c r="A23" s="29" t="s">
        <v>53</v>
      </c>
      <c r="E23" s="30" t="s">
        <v>47</v>
      </c>
    </row>
    <row r="24" spans="1:16" x14ac:dyDescent="0.2">
      <c r="A24" t="s">
        <v>54</v>
      </c>
      <c r="E24" s="28" t="s">
        <v>58</v>
      </c>
    </row>
    <row r="25" spans="1:16" x14ac:dyDescent="0.2">
      <c r="A25" s="18" t="s">
        <v>45</v>
      </c>
      <c r="B25" s="22" t="s">
        <v>33</v>
      </c>
      <c r="C25" s="22" t="s">
        <v>67</v>
      </c>
      <c r="D25" s="18" t="s">
        <v>47</v>
      </c>
      <c r="E25" s="23" t="s">
        <v>68</v>
      </c>
      <c r="F25" s="24" t="s">
        <v>49</v>
      </c>
      <c r="G25" s="25">
        <v>1</v>
      </c>
      <c r="H25" s="26"/>
      <c r="I25" s="26">
        <f>ROUND(ROUND(H25,2)*ROUND(G25,3),2)</f>
        <v>0</v>
      </c>
      <c r="J25" s="24" t="s">
        <v>50</v>
      </c>
      <c r="O25">
        <f>(I25*21)/100</f>
        <v>0</v>
      </c>
      <c r="P25" t="s">
        <v>21</v>
      </c>
    </row>
    <row r="26" spans="1:16" x14ac:dyDescent="0.2">
      <c r="A26" s="27" t="s">
        <v>51</v>
      </c>
      <c r="E26" s="28" t="s">
        <v>47</v>
      </c>
    </row>
    <row r="27" spans="1:16" x14ac:dyDescent="0.2">
      <c r="A27" s="29" t="s">
        <v>53</v>
      </c>
      <c r="E27" s="30" t="s">
        <v>47</v>
      </c>
    </row>
    <row r="28" spans="1:16" x14ac:dyDescent="0.2">
      <c r="A28" t="s">
        <v>54</v>
      </c>
      <c r="E28" s="28" t="s">
        <v>58</v>
      </c>
    </row>
    <row r="29" spans="1:16" x14ac:dyDescent="0.2">
      <c r="A29" s="18" t="s">
        <v>45</v>
      </c>
      <c r="B29" s="22" t="s">
        <v>35</v>
      </c>
      <c r="C29" s="22" t="s">
        <v>69</v>
      </c>
      <c r="D29" s="18" t="s">
        <v>47</v>
      </c>
      <c r="E29" s="23" t="s">
        <v>70</v>
      </c>
      <c r="F29" s="24" t="s">
        <v>49</v>
      </c>
      <c r="G29" s="25">
        <v>1</v>
      </c>
      <c r="H29" s="26"/>
      <c r="I29" s="26">
        <f>ROUND(ROUND(H29,2)*ROUND(G29,3),2)</f>
        <v>0</v>
      </c>
      <c r="J29" s="24" t="s">
        <v>50</v>
      </c>
      <c r="O29">
        <f>(I29*21)/100</f>
        <v>0</v>
      </c>
      <c r="P29" t="s">
        <v>21</v>
      </c>
    </row>
    <row r="30" spans="1:16" ht="25.5" x14ac:dyDescent="0.2">
      <c r="A30" s="27" t="s">
        <v>51</v>
      </c>
      <c r="E30" s="28" t="s">
        <v>71</v>
      </c>
    </row>
    <row r="31" spans="1:16" x14ac:dyDescent="0.2">
      <c r="A31" s="29" t="s">
        <v>53</v>
      </c>
      <c r="E31" s="30" t="s">
        <v>47</v>
      </c>
    </row>
    <row r="32" spans="1:16" x14ac:dyDescent="0.2">
      <c r="A32" t="s">
        <v>54</v>
      </c>
      <c r="E32" s="28" t="s">
        <v>58</v>
      </c>
    </row>
    <row r="33" spans="1:18" x14ac:dyDescent="0.2">
      <c r="A33" s="18" t="s">
        <v>45</v>
      </c>
      <c r="B33" s="22" t="s">
        <v>72</v>
      </c>
      <c r="C33" s="22" t="s">
        <v>78</v>
      </c>
      <c r="D33" s="18" t="s">
        <v>47</v>
      </c>
      <c r="E33" s="23" t="s">
        <v>79</v>
      </c>
      <c r="F33" s="24" t="s">
        <v>49</v>
      </c>
      <c r="G33" s="25">
        <v>1</v>
      </c>
      <c r="H33" s="26"/>
      <c r="I33" s="26">
        <f>ROUND(ROUND(H33,2)*ROUND(G33,3),2)</f>
        <v>0</v>
      </c>
      <c r="J33" s="24" t="s">
        <v>50</v>
      </c>
      <c r="O33">
        <f>(I33*21)/100</f>
        <v>0</v>
      </c>
      <c r="P33" t="s">
        <v>21</v>
      </c>
    </row>
    <row r="34" spans="1:18" ht="63.75" x14ac:dyDescent="0.2">
      <c r="A34" s="27" t="s">
        <v>51</v>
      </c>
      <c r="E34" s="28" t="s">
        <v>80</v>
      </c>
    </row>
    <row r="35" spans="1:18" x14ac:dyDescent="0.2">
      <c r="A35" s="29" t="s">
        <v>53</v>
      </c>
      <c r="E35" s="30" t="s">
        <v>47</v>
      </c>
    </row>
    <row r="36" spans="1:18" x14ac:dyDescent="0.2">
      <c r="A36" t="s">
        <v>54</v>
      </c>
      <c r="E36" s="28" t="s">
        <v>81</v>
      </c>
    </row>
    <row r="37" spans="1:18" ht="12.75" customHeight="1" x14ac:dyDescent="0.2">
      <c r="A37" s="2" t="s">
        <v>43</v>
      </c>
      <c r="B37" s="2"/>
      <c r="C37" s="31" t="s">
        <v>82</v>
      </c>
      <c r="D37" s="2"/>
      <c r="E37" s="20" t="s">
        <v>83</v>
      </c>
      <c r="F37" s="2"/>
      <c r="G37" s="2"/>
      <c r="H37" s="2"/>
      <c r="I37" s="32">
        <f>0+Q37</f>
        <v>0</v>
      </c>
      <c r="J37" s="2"/>
      <c r="O37">
        <f>0+R37</f>
        <v>0</v>
      </c>
      <c r="Q37">
        <f>0+I38+I42</f>
        <v>0</v>
      </c>
      <c r="R37">
        <f>0+O38+O42</f>
        <v>0</v>
      </c>
    </row>
    <row r="38" spans="1:18" x14ac:dyDescent="0.2">
      <c r="A38" s="18" t="s">
        <v>45</v>
      </c>
      <c r="B38" s="22" t="s">
        <v>77</v>
      </c>
      <c r="C38" s="22" t="s">
        <v>84</v>
      </c>
      <c r="D38" s="18" t="s">
        <v>27</v>
      </c>
      <c r="E38" s="23" t="s">
        <v>85</v>
      </c>
      <c r="F38" s="24" t="s">
        <v>86</v>
      </c>
      <c r="G38" s="25">
        <v>376.05</v>
      </c>
      <c r="H38" s="26"/>
      <c r="I38" s="26">
        <f>ROUND(ROUND(H38,2)*ROUND(G38,3),2)</f>
        <v>0</v>
      </c>
      <c r="J38" s="24" t="s">
        <v>50</v>
      </c>
      <c r="O38">
        <f>(I38*21)/100</f>
        <v>0</v>
      </c>
      <c r="P38" t="s">
        <v>21</v>
      </c>
    </row>
    <row r="39" spans="1:18" x14ac:dyDescent="0.2">
      <c r="A39" s="27" t="s">
        <v>51</v>
      </c>
      <c r="E39" s="28" t="s">
        <v>87</v>
      </c>
    </row>
    <row r="40" spans="1:18" ht="51" x14ac:dyDescent="0.2">
      <c r="A40" s="29" t="s">
        <v>53</v>
      </c>
      <c r="E40" s="30" t="s">
        <v>258</v>
      </c>
    </row>
    <row r="41" spans="1:18" ht="25.5" x14ac:dyDescent="0.2">
      <c r="A41" t="s">
        <v>54</v>
      </c>
      <c r="E41" s="28" t="s">
        <v>89</v>
      </c>
    </row>
    <row r="42" spans="1:18" x14ac:dyDescent="0.2">
      <c r="A42" s="18" t="s">
        <v>45</v>
      </c>
      <c r="B42" s="22" t="s">
        <v>38</v>
      </c>
      <c r="C42" s="22" t="s">
        <v>84</v>
      </c>
      <c r="D42" s="18" t="s">
        <v>21</v>
      </c>
      <c r="E42" s="23" t="s">
        <v>85</v>
      </c>
      <c r="F42" s="24" t="s">
        <v>86</v>
      </c>
      <c r="G42" s="25">
        <v>43.2</v>
      </c>
      <c r="H42" s="26"/>
      <c r="I42" s="26">
        <f>ROUND(ROUND(H42,2)*ROUND(G42,3),2)</f>
        <v>0</v>
      </c>
      <c r="J42" s="24" t="s">
        <v>50</v>
      </c>
      <c r="O42">
        <f>(I42*21)/100</f>
        <v>0</v>
      </c>
      <c r="P42" t="s">
        <v>21</v>
      </c>
    </row>
    <row r="43" spans="1:18" x14ac:dyDescent="0.2">
      <c r="A43" s="27" t="s">
        <v>51</v>
      </c>
      <c r="E43" s="28" t="s">
        <v>90</v>
      </c>
    </row>
    <row r="44" spans="1:18" ht="25.5" x14ac:dyDescent="0.2">
      <c r="A44" s="29" t="s">
        <v>53</v>
      </c>
      <c r="E44" s="30" t="s">
        <v>259</v>
      </c>
    </row>
    <row r="45" spans="1:18" ht="25.5" x14ac:dyDescent="0.2">
      <c r="A45" t="s">
        <v>54</v>
      </c>
      <c r="E45" s="28" t="s">
        <v>89</v>
      </c>
    </row>
    <row r="46" spans="1:18" ht="12.75" customHeight="1" x14ac:dyDescent="0.2">
      <c r="A46" s="2" t="s">
        <v>43</v>
      </c>
      <c r="B46" s="2"/>
      <c r="C46" s="31" t="s">
        <v>27</v>
      </c>
      <c r="D46" s="2"/>
      <c r="E46" s="20" t="s">
        <v>92</v>
      </c>
      <c r="F46" s="2"/>
      <c r="G46" s="2"/>
      <c r="H46" s="2"/>
      <c r="I46" s="32">
        <f>0+Q46</f>
        <v>0</v>
      </c>
      <c r="J46" s="2"/>
      <c r="O46">
        <f>0+R46</f>
        <v>0</v>
      </c>
      <c r="Q46">
        <f>0+I47+I51+I55+I59+I63+I67+I71</f>
        <v>0</v>
      </c>
      <c r="R46">
        <f>0+O47+O51+O55+O59+O63+O67+O71</f>
        <v>0</v>
      </c>
    </row>
    <row r="47" spans="1:18" x14ac:dyDescent="0.2">
      <c r="A47" s="18" t="s">
        <v>45</v>
      </c>
      <c r="B47" s="22" t="s">
        <v>40</v>
      </c>
      <c r="C47" s="22" t="s">
        <v>93</v>
      </c>
      <c r="D47" s="18" t="s">
        <v>47</v>
      </c>
      <c r="E47" s="23" t="s">
        <v>94</v>
      </c>
      <c r="F47" s="24" t="s">
        <v>95</v>
      </c>
      <c r="G47" s="25">
        <v>684</v>
      </c>
      <c r="H47" s="26"/>
      <c r="I47" s="26">
        <f>ROUND(ROUND(H47,2)*ROUND(G47,3),2)</f>
        <v>0</v>
      </c>
      <c r="J47" s="24"/>
      <c r="O47">
        <f>(I47*21)/100</f>
        <v>0</v>
      </c>
      <c r="P47" t="s">
        <v>21</v>
      </c>
    </row>
    <row r="48" spans="1:18" ht="25.5" x14ac:dyDescent="0.2">
      <c r="A48" s="27" t="s">
        <v>51</v>
      </c>
      <c r="E48" s="28" t="s">
        <v>96</v>
      </c>
    </row>
    <row r="49" spans="1:16" x14ac:dyDescent="0.2">
      <c r="A49" s="29" t="s">
        <v>53</v>
      </c>
      <c r="E49" s="30" t="s">
        <v>260</v>
      </c>
    </row>
    <row r="50" spans="1:16" ht="38.25" x14ac:dyDescent="0.2">
      <c r="A50" t="s">
        <v>54</v>
      </c>
      <c r="E50" s="28" t="s">
        <v>98</v>
      </c>
    </row>
    <row r="51" spans="1:16" x14ac:dyDescent="0.2">
      <c r="A51" s="18" t="s">
        <v>45</v>
      </c>
      <c r="B51" s="22" t="s">
        <v>42</v>
      </c>
      <c r="C51" s="22" t="s">
        <v>100</v>
      </c>
      <c r="D51" s="18" t="s">
        <v>47</v>
      </c>
      <c r="E51" s="23" t="s">
        <v>101</v>
      </c>
      <c r="F51" s="24" t="s">
        <v>102</v>
      </c>
      <c r="G51" s="25">
        <v>10</v>
      </c>
      <c r="H51" s="26"/>
      <c r="I51" s="26">
        <f>ROUND(ROUND(H51,2)*ROUND(G51,3),2)</f>
        <v>0</v>
      </c>
      <c r="J51" s="24" t="s">
        <v>50</v>
      </c>
      <c r="O51">
        <f>(I51*21)/100</f>
        <v>0</v>
      </c>
      <c r="P51" t="s">
        <v>21</v>
      </c>
    </row>
    <row r="52" spans="1:16" x14ac:dyDescent="0.2">
      <c r="A52" s="27" t="s">
        <v>51</v>
      </c>
      <c r="E52" s="28" t="s">
        <v>103</v>
      </c>
    </row>
    <row r="53" spans="1:16" x14ac:dyDescent="0.2">
      <c r="A53" s="29" t="s">
        <v>53</v>
      </c>
      <c r="E53" s="30" t="s">
        <v>47</v>
      </c>
    </row>
    <row r="54" spans="1:16" ht="165.75" x14ac:dyDescent="0.2">
      <c r="A54" t="s">
        <v>54</v>
      </c>
      <c r="E54" s="28" t="s">
        <v>104</v>
      </c>
    </row>
    <row r="55" spans="1:16" x14ac:dyDescent="0.2">
      <c r="A55" s="18" t="s">
        <v>45</v>
      </c>
      <c r="B55" s="22" t="s">
        <v>99</v>
      </c>
      <c r="C55" s="22" t="s">
        <v>106</v>
      </c>
      <c r="D55" s="18" t="s">
        <v>47</v>
      </c>
      <c r="E55" s="23" t="s">
        <v>107</v>
      </c>
      <c r="F55" s="24" t="s">
        <v>108</v>
      </c>
      <c r="G55" s="25">
        <v>18</v>
      </c>
      <c r="H55" s="26"/>
      <c r="I55" s="26">
        <f>ROUND(ROUND(H55,2)*ROUND(G55,3),2)</f>
        <v>0</v>
      </c>
      <c r="J55" s="24" t="s">
        <v>50</v>
      </c>
      <c r="O55">
        <f>(I55*21)/100</f>
        <v>0</v>
      </c>
      <c r="P55" t="s">
        <v>21</v>
      </c>
    </row>
    <row r="56" spans="1:16" x14ac:dyDescent="0.2">
      <c r="A56" s="27" t="s">
        <v>51</v>
      </c>
      <c r="E56" s="28" t="s">
        <v>109</v>
      </c>
    </row>
    <row r="57" spans="1:16" x14ac:dyDescent="0.2">
      <c r="A57" s="29" t="s">
        <v>53</v>
      </c>
      <c r="E57" s="30" t="s">
        <v>261</v>
      </c>
    </row>
    <row r="58" spans="1:16" ht="76.5" x14ac:dyDescent="0.2">
      <c r="A58" t="s">
        <v>54</v>
      </c>
      <c r="E58" s="28" t="s">
        <v>111</v>
      </c>
    </row>
    <row r="59" spans="1:16" x14ac:dyDescent="0.2">
      <c r="A59" s="18" t="s">
        <v>45</v>
      </c>
      <c r="B59" s="22" t="s">
        <v>105</v>
      </c>
      <c r="C59" s="22" t="s">
        <v>113</v>
      </c>
      <c r="D59" s="18" t="s">
        <v>47</v>
      </c>
      <c r="E59" s="23" t="s">
        <v>114</v>
      </c>
      <c r="F59" s="24" t="s">
        <v>108</v>
      </c>
      <c r="G59" s="25">
        <v>48.6</v>
      </c>
      <c r="H59" s="26"/>
      <c r="I59" s="26">
        <f>ROUND(ROUND(H59,2)*ROUND(G59,3),2)</f>
        <v>0</v>
      </c>
      <c r="J59" s="24" t="s">
        <v>50</v>
      </c>
      <c r="O59">
        <f>(I59*21)/100</f>
        <v>0</v>
      </c>
      <c r="P59" t="s">
        <v>21</v>
      </c>
    </row>
    <row r="60" spans="1:16" x14ac:dyDescent="0.2">
      <c r="A60" s="27" t="s">
        <v>51</v>
      </c>
      <c r="E60" s="28" t="s">
        <v>115</v>
      </c>
    </row>
    <row r="61" spans="1:16" x14ac:dyDescent="0.2">
      <c r="A61" s="29" t="s">
        <v>53</v>
      </c>
      <c r="E61" s="30" t="s">
        <v>262</v>
      </c>
    </row>
    <row r="62" spans="1:16" ht="369.75" x14ac:dyDescent="0.2">
      <c r="A62" t="s">
        <v>54</v>
      </c>
      <c r="E62" s="28" t="s">
        <v>263</v>
      </c>
    </row>
    <row r="63" spans="1:16" x14ac:dyDescent="0.2">
      <c r="A63" s="18" t="s">
        <v>45</v>
      </c>
      <c r="B63" s="22" t="s">
        <v>112</v>
      </c>
      <c r="C63" s="22" t="s">
        <v>119</v>
      </c>
      <c r="D63" s="18" t="s">
        <v>47</v>
      </c>
      <c r="E63" s="23" t="s">
        <v>120</v>
      </c>
      <c r="F63" s="24" t="s">
        <v>108</v>
      </c>
      <c r="G63" s="25">
        <v>136.80000000000001</v>
      </c>
      <c r="H63" s="26"/>
      <c r="I63" s="26">
        <f>ROUND(ROUND(H63,2)*ROUND(G63,3),2)</f>
        <v>0</v>
      </c>
      <c r="J63" s="24"/>
      <c r="O63">
        <f>(I63*21)/100</f>
        <v>0</v>
      </c>
      <c r="P63" t="s">
        <v>21</v>
      </c>
    </row>
    <row r="64" spans="1:16" x14ac:dyDescent="0.2">
      <c r="A64" s="27" t="s">
        <v>51</v>
      </c>
      <c r="E64" s="28" t="s">
        <v>121</v>
      </c>
    </row>
    <row r="65" spans="1:18" x14ac:dyDescent="0.2">
      <c r="A65" s="29" t="s">
        <v>53</v>
      </c>
      <c r="E65" s="30" t="s">
        <v>264</v>
      </c>
    </row>
    <row r="66" spans="1:18" ht="369.75" x14ac:dyDescent="0.2">
      <c r="A66" t="s">
        <v>54</v>
      </c>
      <c r="E66" s="28" t="s">
        <v>123</v>
      </c>
    </row>
    <row r="67" spans="1:18" x14ac:dyDescent="0.2">
      <c r="A67" s="18" t="s">
        <v>45</v>
      </c>
      <c r="B67" s="22" t="s">
        <v>118</v>
      </c>
      <c r="C67" s="22" t="s">
        <v>125</v>
      </c>
      <c r="D67" s="18" t="s">
        <v>47</v>
      </c>
      <c r="E67" s="23" t="s">
        <v>126</v>
      </c>
      <c r="F67" s="24" t="s">
        <v>108</v>
      </c>
      <c r="G67" s="25">
        <v>2.625</v>
      </c>
      <c r="H67" s="26"/>
      <c r="I67" s="26">
        <f>ROUND(ROUND(H67,2)*ROUND(G67,3),2)</f>
        <v>0</v>
      </c>
      <c r="J67" s="24"/>
      <c r="O67">
        <f>(I67*21)/100</f>
        <v>0</v>
      </c>
      <c r="P67" t="s">
        <v>21</v>
      </c>
    </row>
    <row r="68" spans="1:18" x14ac:dyDescent="0.2">
      <c r="A68" s="27" t="s">
        <v>51</v>
      </c>
      <c r="E68" s="28" t="s">
        <v>127</v>
      </c>
    </row>
    <row r="69" spans="1:18" x14ac:dyDescent="0.2">
      <c r="A69" s="29" t="s">
        <v>53</v>
      </c>
      <c r="E69" s="30" t="s">
        <v>265</v>
      </c>
    </row>
    <row r="70" spans="1:18" ht="357" x14ac:dyDescent="0.2">
      <c r="A70" t="s">
        <v>54</v>
      </c>
      <c r="E70" s="28" t="s">
        <v>129</v>
      </c>
    </row>
    <row r="71" spans="1:18" x14ac:dyDescent="0.2">
      <c r="A71" s="18" t="s">
        <v>45</v>
      </c>
      <c r="B71" s="22" t="s">
        <v>124</v>
      </c>
      <c r="C71" s="22" t="s">
        <v>131</v>
      </c>
      <c r="D71" s="18" t="s">
        <v>47</v>
      </c>
      <c r="E71" s="23" t="s">
        <v>132</v>
      </c>
      <c r="F71" s="24" t="s">
        <v>108</v>
      </c>
      <c r="G71" s="25">
        <v>4.32</v>
      </c>
      <c r="H71" s="26"/>
      <c r="I71" s="26">
        <f>ROUND(ROUND(H71,2)*ROUND(G71,3),2)</f>
        <v>0</v>
      </c>
      <c r="J71" s="24" t="s">
        <v>50</v>
      </c>
      <c r="O71">
        <f>(I71*21)/100</f>
        <v>0</v>
      </c>
      <c r="P71" t="s">
        <v>21</v>
      </c>
    </row>
    <row r="72" spans="1:18" x14ac:dyDescent="0.2">
      <c r="A72" s="27" t="s">
        <v>51</v>
      </c>
      <c r="E72" s="28" t="s">
        <v>133</v>
      </c>
    </row>
    <row r="73" spans="1:18" ht="25.5" x14ac:dyDescent="0.2">
      <c r="A73" s="29" t="s">
        <v>53</v>
      </c>
      <c r="E73" s="30" t="s">
        <v>266</v>
      </c>
    </row>
    <row r="74" spans="1:18" ht="293.25" x14ac:dyDescent="0.2">
      <c r="A74" t="s">
        <v>54</v>
      </c>
      <c r="E74" s="28" t="s">
        <v>135</v>
      </c>
    </row>
    <row r="75" spans="1:18" ht="12.75" customHeight="1" x14ac:dyDescent="0.2">
      <c r="A75" s="2" t="s">
        <v>43</v>
      </c>
      <c r="B75" s="2"/>
      <c r="C75" s="31" t="s">
        <v>21</v>
      </c>
      <c r="D75" s="2"/>
      <c r="E75" s="20" t="s">
        <v>136</v>
      </c>
      <c r="F75" s="2"/>
      <c r="G75" s="2"/>
      <c r="H75" s="2"/>
      <c r="I75" s="32">
        <f>0+Q75</f>
        <v>0</v>
      </c>
      <c r="J75" s="2"/>
      <c r="O75">
        <f>0+R75</f>
        <v>0</v>
      </c>
      <c r="Q75">
        <f>0+I76+I80+I84+I88+I92+I96+I100+I104+I108+I112+I116</f>
        <v>0</v>
      </c>
      <c r="R75">
        <f>0+O76+O80+O84+O88+O92+O96+O100+O104+O108+O112+O116</f>
        <v>0</v>
      </c>
    </row>
    <row r="76" spans="1:18" x14ac:dyDescent="0.2">
      <c r="A76" s="18" t="s">
        <v>45</v>
      </c>
      <c r="B76" s="22" t="s">
        <v>130</v>
      </c>
      <c r="C76" s="22" t="s">
        <v>138</v>
      </c>
      <c r="D76" s="18" t="s">
        <v>47</v>
      </c>
      <c r="E76" s="23" t="s">
        <v>139</v>
      </c>
      <c r="F76" s="24" t="s">
        <v>140</v>
      </c>
      <c r="G76" s="25">
        <v>36</v>
      </c>
      <c r="H76" s="26"/>
      <c r="I76" s="26">
        <f>ROUND(ROUND(H76,2)*ROUND(G76,3),2)</f>
        <v>0</v>
      </c>
      <c r="J76" s="24" t="s">
        <v>50</v>
      </c>
      <c r="O76">
        <f>(I76*21)/100</f>
        <v>0</v>
      </c>
      <c r="P76" t="s">
        <v>21</v>
      </c>
    </row>
    <row r="77" spans="1:18" x14ac:dyDescent="0.2">
      <c r="A77" s="27" t="s">
        <v>51</v>
      </c>
      <c r="E77" s="28" t="s">
        <v>141</v>
      </c>
    </row>
    <row r="78" spans="1:18" ht="25.5" x14ac:dyDescent="0.2">
      <c r="A78" s="29" t="s">
        <v>53</v>
      </c>
      <c r="E78" s="30" t="s">
        <v>267</v>
      </c>
    </row>
    <row r="79" spans="1:18" ht="63.75" x14ac:dyDescent="0.2">
      <c r="A79" t="s">
        <v>54</v>
      </c>
      <c r="E79" s="28" t="s">
        <v>143</v>
      </c>
    </row>
    <row r="80" spans="1:18" ht="25.5" x14ac:dyDescent="0.2">
      <c r="A80" s="18" t="s">
        <v>45</v>
      </c>
      <c r="B80" s="22" t="s">
        <v>137</v>
      </c>
      <c r="C80" s="22" t="s">
        <v>145</v>
      </c>
      <c r="D80" s="18" t="s">
        <v>47</v>
      </c>
      <c r="E80" s="23" t="s">
        <v>146</v>
      </c>
      <c r="F80" s="24" t="s">
        <v>140</v>
      </c>
      <c r="G80" s="25">
        <v>75</v>
      </c>
      <c r="H80" s="26"/>
      <c r="I80" s="26">
        <f>ROUND(ROUND(H80,2)*ROUND(G80,3),2)</f>
        <v>0</v>
      </c>
      <c r="J80" s="24"/>
      <c r="O80">
        <f>(I80*21)/100</f>
        <v>0</v>
      </c>
      <c r="P80" t="s">
        <v>21</v>
      </c>
    </row>
    <row r="81" spans="1:16" x14ac:dyDescent="0.2">
      <c r="A81" s="27" t="s">
        <v>51</v>
      </c>
      <c r="E81" s="28" t="s">
        <v>147</v>
      </c>
    </row>
    <row r="82" spans="1:16" ht="63.75" x14ac:dyDescent="0.2">
      <c r="A82" s="29" t="s">
        <v>53</v>
      </c>
      <c r="E82" s="30" t="s">
        <v>268</v>
      </c>
    </row>
    <row r="83" spans="1:16" ht="63.75" x14ac:dyDescent="0.2">
      <c r="A83" t="s">
        <v>54</v>
      </c>
      <c r="E83" s="28" t="s">
        <v>143</v>
      </c>
    </row>
    <row r="84" spans="1:16" x14ac:dyDescent="0.2">
      <c r="A84" s="18" t="s">
        <v>45</v>
      </c>
      <c r="B84" s="22" t="s">
        <v>144</v>
      </c>
      <c r="C84" s="22" t="s">
        <v>150</v>
      </c>
      <c r="D84" s="18" t="s">
        <v>47</v>
      </c>
      <c r="E84" s="23" t="s">
        <v>151</v>
      </c>
      <c r="F84" s="24" t="s">
        <v>108</v>
      </c>
      <c r="G84" s="25">
        <v>2.625</v>
      </c>
      <c r="H84" s="26"/>
      <c r="I84" s="26">
        <f>ROUND(ROUND(H84,2)*ROUND(G84,3),2)</f>
        <v>0</v>
      </c>
      <c r="J84" s="24" t="s">
        <v>50</v>
      </c>
      <c r="O84">
        <f>(I84*21)/100</f>
        <v>0</v>
      </c>
      <c r="P84" t="s">
        <v>21</v>
      </c>
    </row>
    <row r="85" spans="1:16" x14ac:dyDescent="0.2">
      <c r="A85" s="27" t="s">
        <v>51</v>
      </c>
      <c r="E85" s="28" t="s">
        <v>152</v>
      </c>
    </row>
    <row r="86" spans="1:16" x14ac:dyDescent="0.2">
      <c r="A86" s="29" t="s">
        <v>53</v>
      </c>
      <c r="E86" s="30" t="s">
        <v>265</v>
      </c>
    </row>
    <row r="87" spans="1:16" ht="395.25" x14ac:dyDescent="0.2">
      <c r="A87" t="s">
        <v>54</v>
      </c>
      <c r="E87" s="28" t="s">
        <v>153</v>
      </c>
    </row>
    <row r="88" spans="1:16" x14ac:dyDescent="0.2">
      <c r="A88" s="18" t="s">
        <v>45</v>
      </c>
      <c r="B88" s="22" t="s">
        <v>149</v>
      </c>
      <c r="C88" s="22" t="s">
        <v>155</v>
      </c>
      <c r="D88" s="18" t="s">
        <v>47</v>
      </c>
      <c r="E88" s="23" t="s">
        <v>156</v>
      </c>
      <c r="F88" s="24" t="s">
        <v>86</v>
      </c>
      <c r="G88" s="25">
        <v>0.54800000000000004</v>
      </c>
      <c r="H88" s="26"/>
      <c r="I88" s="26">
        <f>ROUND(ROUND(H88,2)*ROUND(G88,3),2)</f>
        <v>0</v>
      </c>
      <c r="J88" s="24" t="s">
        <v>50</v>
      </c>
      <c r="O88">
        <f>(I88*21)/100</f>
        <v>0</v>
      </c>
      <c r="P88" t="s">
        <v>21</v>
      </c>
    </row>
    <row r="89" spans="1:16" ht="38.25" x14ac:dyDescent="0.2">
      <c r="A89" s="27" t="s">
        <v>51</v>
      </c>
      <c r="E89" s="28" t="s">
        <v>269</v>
      </c>
    </row>
    <row r="90" spans="1:16" ht="25.5" x14ac:dyDescent="0.2">
      <c r="A90" s="29" t="s">
        <v>53</v>
      </c>
      <c r="E90" s="30" t="s">
        <v>270</v>
      </c>
    </row>
    <row r="91" spans="1:16" ht="280.5" x14ac:dyDescent="0.2">
      <c r="A91" t="s">
        <v>54</v>
      </c>
      <c r="E91" s="28" t="s">
        <v>159</v>
      </c>
    </row>
    <row r="92" spans="1:16" x14ac:dyDescent="0.2">
      <c r="A92" s="18" t="s">
        <v>45</v>
      </c>
      <c r="B92" s="22" t="s">
        <v>154</v>
      </c>
      <c r="C92" s="22" t="s">
        <v>167</v>
      </c>
      <c r="D92" s="18" t="s">
        <v>47</v>
      </c>
      <c r="E92" s="23" t="s">
        <v>168</v>
      </c>
      <c r="F92" s="24" t="s">
        <v>102</v>
      </c>
      <c r="G92" s="25">
        <v>18</v>
      </c>
      <c r="H92" s="26"/>
      <c r="I92" s="26">
        <f>ROUND(ROUND(H92,2)*ROUND(G92,3),2)</f>
        <v>0</v>
      </c>
      <c r="J92" s="24"/>
      <c r="O92">
        <f>(I92*21)/100</f>
        <v>0</v>
      </c>
      <c r="P92" t="s">
        <v>21</v>
      </c>
    </row>
    <row r="93" spans="1:16" ht="38.25" x14ac:dyDescent="0.2">
      <c r="A93" s="27" t="s">
        <v>51</v>
      </c>
      <c r="E93" s="28" t="s">
        <v>169</v>
      </c>
    </row>
    <row r="94" spans="1:16" ht="25.5" x14ac:dyDescent="0.2">
      <c r="A94" s="29" t="s">
        <v>53</v>
      </c>
      <c r="E94" s="30" t="s">
        <v>271</v>
      </c>
    </row>
    <row r="95" spans="1:16" ht="153" x14ac:dyDescent="0.2">
      <c r="A95" t="s">
        <v>54</v>
      </c>
      <c r="E95" s="28" t="s">
        <v>171</v>
      </c>
    </row>
    <row r="96" spans="1:16" x14ac:dyDescent="0.2">
      <c r="A96" s="18" t="s">
        <v>45</v>
      </c>
      <c r="B96" s="22" t="s">
        <v>160</v>
      </c>
      <c r="C96" s="22" t="s">
        <v>173</v>
      </c>
      <c r="D96" s="18" t="s">
        <v>47</v>
      </c>
      <c r="E96" s="23" t="s">
        <v>174</v>
      </c>
      <c r="F96" s="24" t="s">
        <v>102</v>
      </c>
      <c r="G96" s="25">
        <v>13</v>
      </c>
      <c r="H96" s="26"/>
      <c r="I96" s="26">
        <f>ROUND(ROUND(H96,2)*ROUND(G96,3),2)</f>
        <v>0</v>
      </c>
      <c r="J96" s="24"/>
      <c r="O96">
        <f>(I96*21)/100</f>
        <v>0</v>
      </c>
      <c r="P96" t="s">
        <v>21</v>
      </c>
    </row>
    <row r="97" spans="1:16" ht="38.25" x14ac:dyDescent="0.2">
      <c r="A97" s="27" t="s">
        <v>51</v>
      </c>
      <c r="E97" s="28" t="s">
        <v>175</v>
      </c>
    </row>
    <row r="98" spans="1:16" ht="25.5" x14ac:dyDescent="0.2">
      <c r="A98" s="29" t="s">
        <v>53</v>
      </c>
      <c r="E98" s="30" t="s">
        <v>272</v>
      </c>
    </row>
    <row r="99" spans="1:16" ht="153" x14ac:dyDescent="0.2">
      <c r="A99" t="s">
        <v>54</v>
      </c>
      <c r="E99" s="28" t="s">
        <v>177</v>
      </c>
    </row>
    <row r="100" spans="1:16" x14ac:dyDescent="0.2">
      <c r="A100" s="18" t="s">
        <v>45</v>
      </c>
      <c r="B100" s="22" t="s">
        <v>166</v>
      </c>
      <c r="C100" s="22" t="s">
        <v>179</v>
      </c>
      <c r="D100" s="18" t="s">
        <v>47</v>
      </c>
      <c r="E100" s="23" t="s">
        <v>180</v>
      </c>
      <c r="F100" s="24" t="s">
        <v>102</v>
      </c>
      <c r="G100" s="25">
        <v>105</v>
      </c>
      <c r="H100" s="26"/>
      <c r="I100" s="26">
        <f>ROUND(ROUND(H100,2)*ROUND(G100,3),2)</f>
        <v>0</v>
      </c>
      <c r="J100" s="24"/>
      <c r="O100">
        <f>(I100*21)/100</f>
        <v>0</v>
      </c>
      <c r="P100" t="s">
        <v>21</v>
      </c>
    </row>
    <row r="101" spans="1:16" ht="25.5" x14ac:dyDescent="0.2">
      <c r="A101" s="27" t="s">
        <v>51</v>
      </c>
      <c r="E101" s="28" t="s">
        <v>273</v>
      </c>
    </row>
    <row r="102" spans="1:16" x14ac:dyDescent="0.2">
      <c r="A102" s="29" t="s">
        <v>53</v>
      </c>
      <c r="E102" s="30" t="s">
        <v>274</v>
      </c>
    </row>
    <row r="103" spans="1:16" ht="63.75" x14ac:dyDescent="0.2">
      <c r="A103" t="s">
        <v>54</v>
      </c>
      <c r="E103" s="28" t="s">
        <v>182</v>
      </c>
    </row>
    <row r="104" spans="1:16" x14ac:dyDescent="0.2">
      <c r="A104" s="18" t="s">
        <v>45</v>
      </c>
      <c r="B104" s="22" t="s">
        <v>172</v>
      </c>
      <c r="C104" s="22" t="s">
        <v>275</v>
      </c>
      <c r="D104" s="18" t="s">
        <v>47</v>
      </c>
      <c r="E104" s="23" t="s">
        <v>276</v>
      </c>
      <c r="F104" s="24" t="s">
        <v>102</v>
      </c>
      <c r="G104" s="25">
        <v>63</v>
      </c>
      <c r="H104" s="26"/>
      <c r="I104" s="26">
        <f>ROUND(ROUND(H104,2)*ROUND(G104,3),2)</f>
        <v>0</v>
      </c>
      <c r="J104" s="24"/>
      <c r="O104">
        <f>(I104*21)/100</f>
        <v>0</v>
      </c>
      <c r="P104" t="s">
        <v>21</v>
      </c>
    </row>
    <row r="105" spans="1:16" ht="63.75" x14ac:dyDescent="0.2">
      <c r="A105" s="27" t="s">
        <v>51</v>
      </c>
      <c r="E105" s="28" t="s">
        <v>277</v>
      </c>
    </row>
    <row r="106" spans="1:16" ht="25.5" x14ac:dyDescent="0.2">
      <c r="A106" s="29" t="s">
        <v>53</v>
      </c>
      <c r="E106" s="30" t="s">
        <v>278</v>
      </c>
    </row>
    <row r="107" spans="1:16" ht="114.75" x14ac:dyDescent="0.2">
      <c r="A107" t="s">
        <v>54</v>
      </c>
      <c r="E107" s="28" t="s">
        <v>279</v>
      </c>
    </row>
    <row r="108" spans="1:16" x14ac:dyDescent="0.2">
      <c r="A108" s="18" t="s">
        <v>45</v>
      </c>
      <c r="B108" s="22" t="s">
        <v>178</v>
      </c>
      <c r="C108" s="22" t="s">
        <v>280</v>
      </c>
      <c r="D108" s="18" t="s">
        <v>47</v>
      </c>
      <c r="E108" s="23" t="s">
        <v>281</v>
      </c>
      <c r="F108" s="24" t="s">
        <v>102</v>
      </c>
      <c r="G108" s="25">
        <v>9</v>
      </c>
      <c r="H108" s="26"/>
      <c r="I108" s="26">
        <f>ROUND(ROUND(H108,2)*ROUND(G108,3),2)</f>
        <v>0</v>
      </c>
      <c r="J108" s="24"/>
      <c r="O108">
        <f>(I108*21)/100</f>
        <v>0</v>
      </c>
      <c r="P108" t="s">
        <v>21</v>
      </c>
    </row>
    <row r="109" spans="1:16" ht="25.5" x14ac:dyDescent="0.2">
      <c r="A109" s="27" t="s">
        <v>51</v>
      </c>
      <c r="E109" s="28" t="s">
        <v>282</v>
      </c>
    </row>
    <row r="110" spans="1:16" x14ac:dyDescent="0.2">
      <c r="A110" s="29" t="s">
        <v>53</v>
      </c>
      <c r="E110" s="30" t="s">
        <v>47</v>
      </c>
    </row>
    <row r="111" spans="1:16" ht="140.25" x14ac:dyDescent="0.2">
      <c r="A111" t="s">
        <v>54</v>
      </c>
      <c r="E111" s="28" t="s">
        <v>283</v>
      </c>
    </row>
    <row r="112" spans="1:16" ht="25.5" x14ac:dyDescent="0.2">
      <c r="A112" s="18" t="s">
        <v>45</v>
      </c>
      <c r="B112" s="22" t="s">
        <v>183</v>
      </c>
      <c r="C112" s="22" t="s">
        <v>184</v>
      </c>
      <c r="D112" s="18" t="s">
        <v>47</v>
      </c>
      <c r="E112" s="23" t="s">
        <v>185</v>
      </c>
      <c r="F112" s="24" t="s">
        <v>95</v>
      </c>
      <c r="G112" s="25">
        <v>162.5</v>
      </c>
      <c r="H112" s="26"/>
      <c r="I112" s="26">
        <f>ROUND(ROUND(H112,2)*ROUND(G112,3),2)</f>
        <v>0</v>
      </c>
      <c r="J112" s="24"/>
      <c r="O112">
        <f>(I112*21)/100</f>
        <v>0</v>
      </c>
      <c r="P112" t="s">
        <v>21</v>
      </c>
    </row>
    <row r="113" spans="1:18" ht="102" x14ac:dyDescent="0.2">
      <c r="A113" s="27" t="s">
        <v>51</v>
      </c>
      <c r="E113" s="28" t="s">
        <v>284</v>
      </c>
    </row>
    <row r="114" spans="1:18" ht="25.5" x14ac:dyDescent="0.2">
      <c r="A114" s="29" t="s">
        <v>53</v>
      </c>
      <c r="E114" s="30" t="s">
        <v>285</v>
      </c>
    </row>
    <row r="115" spans="1:18" ht="114.75" x14ac:dyDescent="0.2">
      <c r="A115" t="s">
        <v>54</v>
      </c>
      <c r="E115" s="28" t="s">
        <v>188</v>
      </c>
    </row>
    <row r="116" spans="1:18" x14ac:dyDescent="0.2">
      <c r="A116" s="18" t="s">
        <v>45</v>
      </c>
      <c r="B116" s="22" t="s">
        <v>189</v>
      </c>
      <c r="C116" s="22" t="s">
        <v>190</v>
      </c>
      <c r="D116" s="18" t="s">
        <v>47</v>
      </c>
      <c r="E116" s="23" t="s">
        <v>191</v>
      </c>
      <c r="F116" s="24" t="s">
        <v>95</v>
      </c>
      <c r="G116" s="25">
        <v>81.25</v>
      </c>
      <c r="H116" s="26"/>
      <c r="I116" s="26">
        <f>ROUND(ROUND(H116,2)*ROUND(G116,3),2)</f>
        <v>0</v>
      </c>
      <c r="J116" s="24" t="s">
        <v>50</v>
      </c>
      <c r="O116">
        <f>(I116*21)/100</f>
        <v>0</v>
      </c>
      <c r="P116" t="s">
        <v>21</v>
      </c>
    </row>
    <row r="117" spans="1:18" x14ac:dyDescent="0.2">
      <c r="A117" s="27" t="s">
        <v>51</v>
      </c>
      <c r="E117" s="28" t="s">
        <v>192</v>
      </c>
    </row>
    <row r="118" spans="1:18" x14ac:dyDescent="0.2">
      <c r="A118" s="29" t="s">
        <v>53</v>
      </c>
      <c r="E118" s="30" t="s">
        <v>286</v>
      </c>
    </row>
    <row r="119" spans="1:18" ht="102" x14ac:dyDescent="0.2">
      <c r="A119" t="s">
        <v>54</v>
      </c>
      <c r="E119" s="28" t="s">
        <v>194</v>
      </c>
    </row>
    <row r="120" spans="1:18" ht="12.75" customHeight="1" x14ac:dyDescent="0.2">
      <c r="A120" s="2" t="s">
        <v>43</v>
      </c>
      <c r="B120" s="2"/>
      <c r="C120" s="31" t="s">
        <v>33</v>
      </c>
      <c r="D120" s="2"/>
      <c r="E120" s="20" t="s">
        <v>195</v>
      </c>
      <c r="F120" s="2"/>
      <c r="G120" s="2"/>
      <c r="H120" s="2"/>
      <c r="I120" s="32">
        <f>0+Q120</f>
        <v>0</v>
      </c>
      <c r="J120" s="2"/>
      <c r="O120">
        <f>0+R120</f>
        <v>0</v>
      </c>
      <c r="Q120">
        <f>0+I121+I125+I129</f>
        <v>0</v>
      </c>
      <c r="R120">
        <f>0+O121+O125+O129</f>
        <v>0</v>
      </c>
    </row>
    <row r="121" spans="1:18" x14ac:dyDescent="0.2">
      <c r="A121" s="18" t="s">
        <v>45</v>
      </c>
      <c r="B121" s="22" t="s">
        <v>196</v>
      </c>
      <c r="C121" s="22" t="s">
        <v>197</v>
      </c>
      <c r="D121" s="18" t="s">
        <v>47</v>
      </c>
      <c r="E121" s="23" t="s">
        <v>198</v>
      </c>
      <c r="F121" s="24" t="s">
        <v>95</v>
      </c>
      <c r="G121" s="25">
        <v>360</v>
      </c>
      <c r="H121" s="26"/>
      <c r="I121" s="26">
        <f>ROUND(ROUND(H121,2)*ROUND(G121,3),2)</f>
        <v>0</v>
      </c>
      <c r="J121" s="24" t="s">
        <v>50</v>
      </c>
      <c r="O121">
        <f>(I121*21)/100</f>
        <v>0</v>
      </c>
      <c r="P121" t="s">
        <v>21</v>
      </c>
    </row>
    <row r="122" spans="1:18" x14ac:dyDescent="0.2">
      <c r="A122" s="27" t="s">
        <v>51</v>
      </c>
      <c r="E122" s="28" t="s">
        <v>47</v>
      </c>
    </row>
    <row r="123" spans="1:18" x14ac:dyDescent="0.2">
      <c r="A123" s="29" t="s">
        <v>53</v>
      </c>
      <c r="E123" s="30" t="s">
        <v>47</v>
      </c>
    </row>
    <row r="124" spans="1:18" ht="51" x14ac:dyDescent="0.2">
      <c r="A124" t="s">
        <v>54</v>
      </c>
      <c r="E124" s="28" t="s">
        <v>199</v>
      </c>
    </row>
    <row r="125" spans="1:18" x14ac:dyDescent="0.2">
      <c r="A125" s="18" t="s">
        <v>45</v>
      </c>
      <c r="B125" s="22" t="s">
        <v>200</v>
      </c>
      <c r="C125" s="22" t="s">
        <v>201</v>
      </c>
      <c r="D125" s="18" t="s">
        <v>47</v>
      </c>
      <c r="E125" s="23" t="s">
        <v>202</v>
      </c>
      <c r="F125" s="24" t="s">
        <v>95</v>
      </c>
      <c r="G125" s="25">
        <v>360</v>
      </c>
      <c r="H125" s="26"/>
      <c r="I125" s="26">
        <f>ROUND(ROUND(H125,2)*ROUND(G125,3),2)</f>
        <v>0</v>
      </c>
      <c r="J125" s="24" t="s">
        <v>50</v>
      </c>
      <c r="O125">
        <f>(I125*21)/100</f>
        <v>0</v>
      </c>
      <c r="P125" t="s">
        <v>21</v>
      </c>
    </row>
    <row r="126" spans="1:18" x14ac:dyDescent="0.2">
      <c r="A126" s="27" t="s">
        <v>51</v>
      </c>
      <c r="E126" s="28" t="s">
        <v>203</v>
      </c>
    </row>
    <row r="127" spans="1:18" x14ac:dyDescent="0.2">
      <c r="A127" s="29" t="s">
        <v>53</v>
      </c>
      <c r="E127" s="30" t="s">
        <v>287</v>
      </c>
    </row>
    <row r="128" spans="1:18" ht="178.5" x14ac:dyDescent="0.2">
      <c r="A128" t="s">
        <v>54</v>
      </c>
      <c r="E128" s="28" t="s">
        <v>337</v>
      </c>
    </row>
    <row r="129" spans="1:18" x14ac:dyDescent="0.2">
      <c r="A129" s="18" t="s">
        <v>45</v>
      </c>
      <c r="B129" s="22" t="s">
        <v>205</v>
      </c>
      <c r="C129" s="22" t="s">
        <v>206</v>
      </c>
      <c r="D129" s="18" t="s">
        <v>47</v>
      </c>
      <c r="E129" s="23" t="s">
        <v>207</v>
      </c>
      <c r="F129" s="24" t="s">
        <v>140</v>
      </c>
      <c r="G129" s="25">
        <v>98</v>
      </c>
      <c r="H129" s="26"/>
      <c r="I129" s="26">
        <f>ROUND(ROUND(H129,2)*ROUND(G129,3),2)</f>
        <v>0</v>
      </c>
      <c r="J129" s="24" t="s">
        <v>50</v>
      </c>
      <c r="O129">
        <f>(I129*21)/100</f>
        <v>0</v>
      </c>
      <c r="P129" t="s">
        <v>21</v>
      </c>
    </row>
    <row r="130" spans="1:18" x14ac:dyDescent="0.2">
      <c r="A130" s="27" t="s">
        <v>51</v>
      </c>
      <c r="E130" s="28" t="s">
        <v>208</v>
      </c>
    </row>
    <row r="131" spans="1:18" x14ac:dyDescent="0.2">
      <c r="A131" s="29" t="s">
        <v>53</v>
      </c>
      <c r="E131" s="30" t="s">
        <v>288</v>
      </c>
    </row>
    <row r="132" spans="1:18" ht="38.25" x14ac:dyDescent="0.2">
      <c r="A132" t="s">
        <v>54</v>
      </c>
      <c r="E132" s="28" t="s">
        <v>210</v>
      </c>
    </row>
    <row r="133" spans="1:18" ht="12.75" customHeight="1" x14ac:dyDescent="0.2">
      <c r="A133" s="2" t="s">
        <v>43</v>
      </c>
      <c r="B133" s="2"/>
      <c r="C133" s="31" t="s">
        <v>72</v>
      </c>
      <c r="D133" s="2"/>
      <c r="E133" s="20" t="s">
        <v>211</v>
      </c>
      <c r="F133" s="2"/>
      <c r="G133" s="2"/>
      <c r="H133" s="2"/>
      <c r="I133" s="32">
        <f>0+Q133</f>
        <v>0</v>
      </c>
      <c r="J133" s="2"/>
      <c r="O133">
        <f>0+R133</f>
        <v>0</v>
      </c>
      <c r="Q133">
        <f>0+I134+I138+I142</f>
        <v>0</v>
      </c>
      <c r="R133">
        <f>0+O134+O138+O142</f>
        <v>0</v>
      </c>
    </row>
    <row r="134" spans="1:18" x14ac:dyDescent="0.2">
      <c r="A134" s="18" t="s">
        <v>45</v>
      </c>
      <c r="B134" s="22" t="s">
        <v>212</v>
      </c>
      <c r="C134" s="22" t="s">
        <v>213</v>
      </c>
      <c r="D134" s="18" t="s">
        <v>47</v>
      </c>
      <c r="E134" s="23" t="s">
        <v>214</v>
      </c>
      <c r="F134" s="24" t="s">
        <v>95</v>
      </c>
      <c r="G134" s="25">
        <v>80</v>
      </c>
      <c r="H134" s="26"/>
      <c r="I134" s="26">
        <f>ROUND(ROUND(H134,2)*ROUND(G134,3),2)</f>
        <v>0</v>
      </c>
      <c r="J134" s="24" t="s">
        <v>50</v>
      </c>
      <c r="O134">
        <f>(I134*21)/100</f>
        <v>0</v>
      </c>
      <c r="P134" t="s">
        <v>21</v>
      </c>
    </row>
    <row r="135" spans="1:18" x14ac:dyDescent="0.2">
      <c r="A135" s="27" t="s">
        <v>51</v>
      </c>
      <c r="E135" s="28" t="s">
        <v>215</v>
      </c>
    </row>
    <row r="136" spans="1:18" x14ac:dyDescent="0.2">
      <c r="A136" s="29" t="s">
        <v>53</v>
      </c>
      <c r="E136" s="30" t="s">
        <v>289</v>
      </c>
    </row>
    <row r="137" spans="1:18" ht="204" x14ac:dyDescent="0.2">
      <c r="A137" t="s">
        <v>54</v>
      </c>
      <c r="E137" s="28" t="s">
        <v>217</v>
      </c>
    </row>
    <row r="138" spans="1:18" x14ac:dyDescent="0.2">
      <c r="A138" s="18" t="s">
        <v>45</v>
      </c>
      <c r="B138" s="22" t="s">
        <v>218</v>
      </c>
      <c r="C138" s="22" t="s">
        <v>219</v>
      </c>
      <c r="D138" s="18" t="s">
        <v>47</v>
      </c>
      <c r="E138" s="23" t="s">
        <v>220</v>
      </c>
      <c r="F138" s="24" t="s">
        <v>108</v>
      </c>
      <c r="G138" s="25">
        <v>11.2</v>
      </c>
      <c r="H138" s="26"/>
      <c r="I138" s="26">
        <f>ROUND(ROUND(H138,2)*ROUND(G138,3),2)</f>
        <v>0</v>
      </c>
      <c r="J138" s="24" t="s">
        <v>50</v>
      </c>
      <c r="O138">
        <f>(I138*21)/100</f>
        <v>0</v>
      </c>
      <c r="P138" t="s">
        <v>21</v>
      </c>
    </row>
    <row r="139" spans="1:18" ht="25.5" x14ac:dyDescent="0.2">
      <c r="A139" s="27" t="s">
        <v>51</v>
      </c>
      <c r="E139" s="28" t="s">
        <v>221</v>
      </c>
    </row>
    <row r="140" spans="1:18" ht="25.5" x14ac:dyDescent="0.2">
      <c r="A140" s="29" t="s">
        <v>53</v>
      </c>
      <c r="E140" s="30" t="s">
        <v>290</v>
      </c>
    </row>
    <row r="141" spans="1:18" ht="51" x14ac:dyDescent="0.2">
      <c r="A141" t="s">
        <v>54</v>
      </c>
      <c r="E141" s="28" t="s">
        <v>223</v>
      </c>
    </row>
    <row r="142" spans="1:18" x14ac:dyDescent="0.2">
      <c r="A142" s="18" t="s">
        <v>45</v>
      </c>
      <c r="B142" s="22" t="s">
        <v>224</v>
      </c>
      <c r="C142" s="22" t="s">
        <v>225</v>
      </c>
      <c r="D142" s="18" t="s">
        <v>47</v>
      </c>
      <c r="E142" s="23" t="s">
        <v>226</v>
      </c>
      <c r="F142" s="24" t="s">
        <v>86</v>
      </c>
      <c r="G142" s="25">
        <v>2.3730000000000002</v>
      </c>
      <c r="H142" s="26"/>
      <c r="I142" s="26">
        <f>ROUND(ROUND(H142,2)*ROUND(G142,3),2)</f>
        <v>0</v>
      </c>
      <c r="J142" s="24" t="s">
        <v>50</v>
      </c>
      <c r="O142">
        <f>(I142*21)/100</f>
        <v>0</v>
      </c>
      <c r="P142" t="s">
        <v>21</v>
      </c>
    </row>
    <row r="143" spans="1:18" ht="25.5" x14ac:dyDescent="0.2">
      <c r="A143" s="27" t="s">
        <v>51</v>
      </c>
      <c r="E143" s="28" t="s">
        <v>291</v>
      </c>
    </row>
    <row r="144" spans="1:18" ht="63.75" x14ac:dyDescent="0.2">
      <c r="A144" s="29" t="s">
        <v>53</v>
      </c>
      <c r="E144" s="30" t="s">
        <v>292</v>
      </c>
    </row>
    <row r="145" spans="1:18" ht="51" x14ac:dyDescent="0.2">
      <c r="A145" t="s">
        <v>54</v>
      </c>
      <c r="E145" s="28" t="s">
        <v>229</v>
      </c>
    </row>
    <row r="146" spans="1:18" ht="12.75" customHeight="1" x14ac:dyDescent="0.2">
      <c r="A146" s="2" t="s">
        <v>43</v>
      </c>
      <c r="B146" s="2"/>
      <c r="C146" s="31" t="s">
        <v>38</v>
      </c>
      <c r="D146" s="2"/>
      <c r="E146" s="20" t="s">
        <v>230</v>
      </c>
      <c r="F146" s="2"/>
      <c r="G146" s="2"/>
      <c r="H146" s="2"/>
      <c r="I146" s="32">
        <f>0+Q146</f>
        <v>0</v>
      </c>
      <c r="J146" s="2"/>
      <c r="O146">
        <f>0+R146</f>
        <v>0</v>
      </c>
      <c r="Q146">
        <f>0+I147+I151</f>
        <v>0</v>
      </c>
      <c r="R146">
        <f>0+O147+O151</f>
        <v>0</v>
      </c>
    </row>
    <row r="147" spans="1:18" x14ac:dyDescent="0.2">
      <c r="A147" s="18" t="s">
        <v>45</v>
      </c>
      <c r="B147" s="22" t="s">
        <v>231</v>
      </c>
      <c r="C147" s="22" t="s">
        <v>232</v>
      </c>
      <c r="D147" s="18" t="s">
        <v>47</v>
      </c>
      <c r="E147" s="23" t="s">
        <v>233</v>
      </c>
      <c r="F147" s="24" t="s">
        <v>140</v>
      </c>
      <c r="G147" s="25">
        <v>72</v>
      </c>
      <c r="H147" s="26"/>
      <c r="I147" s="26">
        <f>ROUND(ROUND(H147,2)*ROUND(G147,3),2)</f>
        <v>0</v>
      </c>
      <c r="J147" s="24" t="s">
        <v>50</v>
      </c>
      <c r="O147">
        <f>(I147*21)/100</f>
        <v>0</v>
      </c>
      <c r="P147" t="s">
        <v>21</v>
      </c>
    </row>
    <row r="148" spans="1:18" x14ac:dyDescent="0.2">
      <c r="A148" s="27" t="s">
        <v>51</v>
      </c>
      <c r="E148" s="28" t="s">
        <v>293</v>
      </c>
    </row>
    <row r="149" spans="1:18" ht="63.75" x14ac:dyDescent="0.2">
      <c r="A149" s="29" t="s">
        <v>53</v>
      </c>
      <c r="E149" s="30" t="s">
        <v>294</v>
      </c>
    </row>
    <row r="150" spans="1:18" ht="63.75" x14ac:dyDescent="0.2">
      <c r="A150" t="s">
        <v>54</v>
      </c>
      <c r="E150" s="28" t="s">
        <v>236</v>
      </c>
    </row>
    <row r="151" spans="1:18" x14ac:dyDescent="0.2">
      <c r="A151" s="18" t="s">
        <v>45</v>
      </c>
      <c r="B151" s="22" t="s">
        <v>237</v>
      </c>
      <c r="C151" s="22" t="s">
        <v>238</v>
      </c>
      <c r="D151" s="18" t="s">
        <v>47</v>
      </c>
      <c r="E151" s="23" t="s">
        <v>239</v>
      </c>
      <c r="F151" s="24" t="s">
        <v>140</v>
      </c>
      <c r="G151" s="25">
        <v>98</v>
      </c>
      <c r="H151" s="26"/>
      <c r="I151" s="26">
        <f>ROUND(ROUND(H151,2)*ROUND(G151,3),2)</f>
        <v>0</v>
      </c>
      <c r="J151" s="24" t="s">
        <v>50</v>
      </c>
      <c r="O151">
        <f>(I151*21)/100</f>
        <v>0</v>
      </c>
      <c r="P151" t="s">
        <v>21</v>
      </c>
    </row>
    <row r="152" spans="1:18" x14ac:dyDescent="0.2">
      <c r="A152" s="27" t="s">
        <v>51</v>
      </c>
      <c r="E152" s="28" t="s">
        <v>47</v>
      </c>
    </row>
    <row r="153" spans="1:18" x14ac:dyDescent="0.2">
      <c r="A153" s="29" t="s">
        <v>53</v>
      </c>
      <c r="E153" s="30" t="s">
        <v>288</v>
      </c>
    </row>
    <row r="154" spans="1:18" ht="25.5" x14ac:dyDescent="0.2">
      <c r="A154" t="s">
        <v>54</v>
      </c>
      <c r="E154" s="28" t="s">
        <v>241</v>
      </c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5" right="0.75" top="1" bottom="1" header="0.5" footer="0.5"/>
  <pageSetup paperSize="9" scale="70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66"/>
  <sheetViews>
    <sheetView topLeftCell="B1" workbookViewId="0">
      <pane ySplit="7" topLeftCell="A8" activePane="bottomLeft" state="frozen"/>
      <selection pane="bottomLeft" activeCell="H8" sqref="H8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9</v>
      </c>
      <c r="B1" s="4"/>
      <c r="C1" s="4"/>
      <c r="D1" s="4"/>
      <c r="E1" s="4"/>
      <c r="F1" s="4"/>
      <c r="G1" s="4"/>
      <c r="H1" s="4"/>
      <c r="I1" s="4"/>
      <c r="J1" s="4"/>
      <c r="P1" t="s">
        <v>20</v>
      </c>
    </row>
    <row r="2" spans="1:18" ht="24.95" customHeight="1" x14ac:dyDescent="0.2">
      <c r="B2" s="4"/>
      <c r="C2" s="4"/>
      <c r="D2" s="4"/>
      <c r="E2" s="3" t="s">
        <v>11</v>
      </c>
      <c r="F2" s="4"/>
      <c r="G2" s="4"/>
      <c r="H2" s="2"/>
      <c r="I2" s="2"/>
      <c r="J2" s="4"/>
      <c r="O2">
        <f>0+O8+O41+O50+O87+O132+O145+O158</f>
        <v>0</v>
      </c>
      <c r="P2" t="s">
        <v>20</v>
      </c>
    </row>
    <row r="3" spans="1:18" ht="15" customHeight="1" x14ac:dyDescent="0.25">
      <c r="A3" t="s">
        <v>10</v>
      </c>
      <c r="B3" s="11" t="s">
        <v>12</v>
      </c>
      <c r="C3" s="38" t="s">
        <v>13</v>
      </c>
      <c r="D3" s="34"/>
      <c r="E3" s="12" t="s">
        <v>14</v>
      </c>
      <c r="F3" s="4"/>
      <c r="G3" s="9"/>
      <c r="H3" s="8" t="s">
        <v>295</v>
      </c>
      <c r="I3" s="33">
        <f>0+I8+I41+I50+I87+I132+I145+I158</f>
        <v>0</v>
      </c>
      <c r="J3" s="10"/>
      <c r="O3" t="s">
        <v>17</v>
      </c>
      <c r="P3" t="s">
        <v>21</v>
      </c>
    </row>
    <row r="4" spans="1:18" ht="15" customHeight="1" x14ac:dyDescent="0.25">
      <c r="A4" t="s">
        <v>15</v>
      </c>
      <c r="B4" s="13" t="s">
        <v>16</v>
      </c>
      <c r="C4" s="39" t="s">
        <v>295</v>
      </c>
      <c r="D4" s="40"/>
      <c r="E4" s="14" t="s">
        <v>296</v>
      </c>
      <c r="F4" s="2"/>
      <c r="G4" s="2"/>
      <c r="H4" s="15"/>
      <c r="I4" s="15"/>
      <c r="J4" s="2"/>
      <c r="O4" t="s">
        <v>18</v>
      </c>
      <c r="P4" t="s">
        <v>21</v>
      </c>
    </row>
    <row r="5" spans="1:18" ht="12.75" customHeight="1" x14ac:dyDescent="0.2">
      <c r="A5" s="37" t="s">
        <v>24</v>
      </c>
      <c r="B5" s="37" t="s">
        <v>26</v>
      </c>
      <c r="C5" s="37" t="s">
        <v>28</v>
      </c>
      <c r="D5" s="37" t="s">
        <v>29</v>
      </c>
      <c r="E5" s="37" t="s">
        <v>30</v>
      </c>
      <c r="F5" s="37" t="s">
        <v>32</v>
      </c>
      <c r="G5" s="37" t="s">
        <v>34</v>
      </c>
      <c r="H5" s="37" t="s">
        <v>36</v>
      </c>
      <c r="I5" s="37"/>
      <c r="J5" s="37" t="s">
        <v>41</v>
      </c>
      <c r="O5" t="s">
        <v>19</v>
      </c>
      <c r="P5" t="s">
        <v>21</v>
      </c>
    </row>
    <row r="6" spans="1:18" ht="12.75" customHeight="1" x14ac:dyDescent="0.2">
      <c r="A6" s="37"/>
      <c r="B6" s="37"/>
      <c r="C6" s="37"/>
      <c r="D6" s="37"/>
      <c r="E6" s="37"/>
      <c r="F6" s="37"/>
      <c r="G6" s="37"/>
      <c r="H6" s="1" t="s">
        <v>37</v>
      </c>
      <c r="I6" s="1" t="s">
        <v>39</v>
      </c>
      <c r="J6" s="37"/>
    </row>
    <row r="7" spans="1:18" ht="12.75" customHeight="1" x14ac:dyDescent="0.2">
      <c r="A7" s="1" t="s">
        <v>25</v>
      </c>
      <c r="B7" s="1" t="s">
        <v>27</v>
      </c>
      <c r="C7" s="1" t="s">
        <v>21</v>
      </c>
      <c r="D7" s="1" t="s">
        <v>20</v>
      </c>
      <c r="E7" s="1" t="s">
        <v>31</v>
      </c>
      <c r="F7" s="1" t="s">
        <v>33</v>
      </c>
      <c r="G7" s="1" t="s">
        <v>35</v>
      </c>
      <c r="H7" s="1" t="s">
        <v>38</v>
      </c>
      <c r="I7" s="1" t="s">
        <v>40</v>
      </c>
      <c r="J7" s="1" t="s">
        <v>42</v>
      </c>
    </row>
    <row r="8" spans="1:18" ht="12.75" customHeight="1" x14ac:dyDescent="0.2">
      <c r="A8" s="15" t="s">
        <v>43</v>
      </c>
      <c r="B8" s="15"/>
      <c r="C8" s="19" t="s">
        <v>25</v>
      </c>
      <c r="D8" s="15"/>
      <c r="E8" s="20" t="s">
        <v>44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0+I9+I13+I17+I21+I25+I29+I33+I37</f>
        <v>0</v>
      </c>
      <c r="R8">
        <f>0+O9+O13+O17+O21+O25+O29+O33+O37</f>
        <v>0</v>
      </c>
    </row>
    <row r="9" spans="1:18" x14ac:dyDescent="0.2">
      <c r="A9" s="18" t="s">
        <v>45</v>
      </c>
      <c r="B9" s="22" t="s">
        <v>27</v>
      </c>
      <c r="C9" s="22" t="s">
        <v>46</v>
      </c>
      <c r="D9" s="18" t="s">
        <v>47</v>
      </c>
      <c r="E9" s="23" t="s">
        <v>48</v>
      </c>
      <c r="F9" s="24" t="s">
        <v>49</v>
      </c>
      <c r="G9" s="25">
        <v>1</v>
      </c>
      <c r="H9" s="26"/>
      <c r="I9" s="26">
        <f>ROUND(ROUND(H9,2)*ROUND(G9,3),2)</f>
        <v>0</v>
      </c>
      <c r="J9" s="24" t="s">
        <v>50</v>
      </c>
      <c r="O9">
        <f>(I9*21)/100</f>
        <v>0</v>
      </c>
      <c r="P9" t="s">
        <v>21</v>
      </c>
    </row>
    <row r="10" spans="1:18" x14ac:dyDescent="0.2">
      <c r="A10" s="27" t="s">
        <v>51</v>
      </c>
      <c r="E10" s="28" t="s">
        <v>52</v>
      </c>
    </row>
    <row r="11" spans="1:18" x14ac:dyDescent="0.2">
      <c r="A11" s="29" t="s">
        <v>53</v>
      </c>
      <c r="E11" s="30" t="s">
        <v>47</v>
      </c>
    </row>
    <row r="12" spans="1:18" x14ac:dyDescent="0.2">
      <c r="A12" t="s">
        <v>54</v>
      </c>
      <c r="E12" s="28" t="s">
        <v>55</v>
      </c>
    </row>
    <row r="13" spans="1:18" x14ac:dyDescent="0.2">
      <c r="A13" s="18" t="s">
        <v>45</v>
      </c>
      <c r="B13" s="22" t="s">
        <v>21</v>
      </c>
      <c r="C13" s="22" t="s">
        <v>56</v>
      </c>
      <c r="D13" s="18" t="s">
        <v>47</v>
      </c>
      <c r="E13" s="23" t="s">
        <v>57</v>
      </c>
      <c r="F13" s="24" t="s">
        <v>49</v>
      </c>
      <c r="G13" s="25">
        <v>1</v>
      </c>
      <c r="H13" s="26"/>
      <c r="I13" s="26">
        <f>ROUND(ROUND(H13,2)*ROUND(G13,3),2)</f>
        <v>0</v>
      </c>
      <c r="J13" s="24" t="s">
        <v>50</v>
      </c>
      <c r="O13">
        <f>(I13*21)/100</f>
        <v>0</v>
      </c>
      <c r="P13" t="s">
        <v>21</v>
      </c>
    </row>
    <row r="14" spans="1:18" x14ac:dyDescent="0.2">
      <c r="A14" s="27" t="s">
        <v>51</v>
      </c>
      <c r="E14" s="28" t="s">
        <v>47</v>
      </c>
    </row>
    <row r="15" spans="1:18" x14ac:dyDescent="0.2">
      <c r="A15" s="29" t="s">
        <v>53</v>
      </c>
      <c r="E15" s="30" t="s">
        <v>47</v>
      </c>
    </row>
    <row r="16" spans="1:18" x14ac:dyDescent="0.2">
      <c r="A16" t="s">
        <v>54</v>
      </c>
      <c r="E16" s="28" t="s">
        <v>58</v>
      </c>
    </row>
    <row r="17" spans="1:16" x14ac:dyDescent="0.2">
      <c r="A17" s="18" t="s">
        <v>45</v>
      </c>
      <c r="B17" s="22" t="s">
        <v>20</v>
      </c>
      <c r="C17" s="22" t="s">
        <v>59</v>
      </c>
      <c r="D17" s="18" t="s">
        <v>47</v>
      </c>
      <c r="E17" s="23" t="s">
        <v>60</v>
      </c>
      <c r="F17" s="24" t="s">
        <v>49</v>
      </c>
      <c r="G17" s="25">
        <v>1</v>
      </c>
      <c r="H17" s="26"/>
      <c r="I17" s="26">
        <f>ROUND(ROUND(H17,2)*ROUND(G17,3),2)</f>
        <v>0</v>
      </c>
      <c r="J17" s="24" t="s">
        <v>50</v>
      </c>
      <c r="O17">
        <f>(I17*21)/100</f>
        <v>0</v>
      </c>
      <c r="P17" t="s">
        <v>21</v>
      </c>
    </row>
    <row r="18" spans="1:16" x14ac:dyDescent="0.2">
      <c r="A18" s="27" t="s">
        <v>51</v>
      </c>
      <c r="E18" s="28" t="s">
        <v>61</v>
      </c>
    </row>
    <row r="19" spans="1:16" x14ac:dyDescent="0.2">
      <c r="A19" s="29" t="s">
        <v>53</v>
      </c>
      <c r="E19" s="30" t="s">
        <v>47</v>
      </c>
    </row>
    <row r="20" spans="1:16" ht="38.25" x14ac:dyDescent="0.2">
      <c r="A20" t="s">
        <v>54</v>
      </c>
      <c r="E20" s="28" t="s">
        <v>62</v>
      </c>
    </row>
    <row r="21" spans="1:16" x14ac:dyDescent="0.2">
      <c r="A21" s="18" t="s">
        <v>45</v>
      </c>
      <c r="B21" s="22" t="s">
        <v>31</v>
      </c>
      <c r="C21" s="22" t="s">
        <v>63</v>
      </c>
      <c r="D21" s="18" t="s">
        <v>47</v>
      </c>
      <c r="E21" s="23" t="s">
        <v>64</v>
      </c>
      <c r="F21" s="24" t="s">
        <v>65</v>
      </c>
      <c r="G21" s="25">
        <v>1</v>
      </c>
      <c r="H21" s="26"/>
      <c r="I21" s="26">
        <f>ROUND(ROUND(H21,2)*ROUND(G21,3),2)</f>
        <v>0</v>
      </c>
      <c r="J21" s="24" t="s">
        <v>50</v>
      </c>
      <c r="O21">
        <f>(I21*21)/100</f>
        <v>0</v>
      </c>
      <c r="P21" t="s">
        <v>21</v>
      </c>
    </row>
    <row r="22" spans="1:16" ht="38.25" x14ac:dyDescent="0.2">
      <c r="A22" s="27" t="s">
        <v>51</v>
      </c>
      <c r="E22" s="28" t="s">
        <v>66</v>
      </c>
    </row>
    <row r="23" spans="1:16" x14ac:dyDescent="0.2">
      <c r="A23" s="29" t="s">
        <v>53</v>
      </c>
      <c r="E23" s="30" t="s">
        <v>47</v>
      </c>
    </row>
    <row r="24" spans="1:16" x14ac:dyDescent="0.2">
      <c r="A24" t="s">
        <v>54</v>
      </c>
      <c r="E24" s="28" t="s">
        <v>58</v>
      </c>
    </row>
    <row r="25" spans="1:16" x14ac:dyDescent="0.2">
      <c r="A25" s="18" t="s">
        <v>45</v>
      </c>
      <c r="B25" s="22" t="s">
        <v>33</v>
      </c>
      <c r="C25" s="22" t="s">
        <v>67</v>
      </c>
      <c r="D25" s="18" t="s">
        <v>47</v>
      </c>
      <c r="E25" s="23" t="s">
        <v>68</v>
      </c>
      <c r="F25" s="24" t="s">
        <v>49</v>
      </c>
      <c r="G25" s="25">
        <v>1</v>
      </c>
      <c r="H25" s="26"/>
      <c r="I25" s="26">
        <f>ROUND(ROUND(H25,2)*ROUND(G25,3),2)</f>
        <v>0</v>
      </c>
      <c r="J25" s="24" t="s">
        <v>50</v>
      </c>
      <c r="O25">
        <f>(I25*21)/100</f>
        <v>0</v>
      </c>
      <c r="P25" t="s">
        <v>21</v>
      </c>
    </row>
    <row r="26" spans="1:16" x14ac:dyDescent="0.2">
      <c r="A26" s="27" t="s">
        <v>51</v>
      </c>
      <c r="E26" s="28" t="s">
        <v>47</v>
      </c>
    </row>
    <row r="27" spans="1:16" x14ac:dyDescent="0.2">
      <c r="A27" s="29" t="s">
        <v>53</v>
      </c>
      <c r="E27" s="30" t="s">
        <v>47</v>
      </c>
    </row>
    <row r="28" spans="1:16" x14ac:dyDescent="0.2">
      <c r="A28" t="s">
        <v>54</v>
      </c>
      <c r="E28" s="28" t="s">
        <v>58</v>
      </c>
    </row>
    <row r="29" spans="1:16" x14ac:dyDescent="0.2">
      <c r="A29" s="18" t="s">
        <v>45</v>
      </c>
      <c r="B29" s="22" t="s">
        <v>35</v>
      </c>
      <c r="C29" s="22" t="s">
        <v>69</v>
      </c>
      <c r="D29" s="18" t="s">
        <v>47</v>
      </c>
      <c r="E29" s="23" t="s">
        <v>70</v>
      </c>
      <c r="F29" s="24" t="s">
        <v>49</v>
      </c>
      <c r="G29" s="25">
        <v>1</v>
      </c>
      <c r="H29" s="26"/>
      <c r="I29" s="26">
        <f>ROUND(ROUND(H29,2)*ROUND(G29,3),2)</f>
        <v>0</v>
      </c>
      <c r="J29" s="24" t="s">
        <v>50</v>
      </c>
      <c r="O29">
        <f>(I29*21)/100</f>
        <v>0</v>
      </c>
      <c r="P29" t="s">
        <v>21</v>
      </c>
    </row>
    <row r="30" spans="1:16" ht="25.5" x14ac:dyDescent="0.2">
      <c r="A30" s="27" t="s">
        <v>51</v>
      </c>
      <c r="E30" s="28" t="s">
        <v>71</v>
      </c>
    </row>
    <row r="31" spans="1:16" x14ac:dyDescent="0.2">
      <c r="A31" s="29" t="s">
        <v>53</v>
      </c>
      <c r="E31" s="30" t="s">
        <v>47</v>
      </c>
    </row>
    <row r="32" spans="1:16" x14ac:dyDescent="0.2">
      <c r="A32" t="s">
        <v>54</v>
      </c>
      <c r="E32" s="28" t="s">
        <v>58</v>
      </c>
    </row>
    <row r="33" spans="1:18" x14ac:dyDescent="0.2">
      <c r="A33" s="18" t="s">
        <v>45</v>
      </c>
      <c r="B33" s="22" t="s">
        <v>72</v>
      </c>
      <c r="C33" s="22" t="s">
        <v>73</v>
      </c>
      <c r="D33" s="18" t="s">
        <v>47</v>
      </c>
      <c r="E33" s="23" t="s">
        <v>74</v>
      </c>
      <c r="F33" s="24" t="s">
        <v>49</v>
      </c>
      <c r="G33" s="25">
        <v>1</v>
      </c>
      <c r="H33" s="26"/>
      <c r="I33" s="26">
        <f>ROUND(ROUND(H33,2)*ROUND(G33,3),2)</f>
        <v>0</v>
      </c>
      <c r="J33" s="24" t="s">
        <v>50</v>
      </c>
      <c r="O33">
        <f>(I33*21)/100</f>
        <v>0</v>
      </c>
      <c r="P33" t="s">
        <v>21</v>
      </c>
    </row>
    <row r="34" spans="1:18" ht="38.25" x14ac:dyDescent="0.2">
      <c r="A34" s="27" t="s">
        <v>51</v>
      </c>
      <c r="E34" s="28" t="s">
        <v>75</v>
      </c>
    </row>
    <row r="35" spans="1:18" x14ac:dyDescent="0.2">
      <c r="A35" s="29" t="s">
        <v>53</v>
      </c>
      <c r="E35" s="30" t="s">
        <v>47</v>
      </c>
    </row>
    <row r="36" spans="1:18" ht="76.5" x14ac:dyDescent="0.2">
      <c r="A36" t="s">
        <v>54</v>
      </c>
      <c r="E36" s="28" t="s">
        <v>76</v>
      </c>
    </row>
    <row r="37" spans="1:18" x14ac:dyDescent="0.2">
      <c r="A37" s="18" t="s">
        <v>45</v>
      </c>
      <c r="B37" s="22" t="s">
        <v>77</v>
      </c>
      <c r="C37" s="22" t="s">
        <v>78</v>
      </c>
      <c r="D37" s="18" t="s">
        <v>47</v>
      </c>
      <c r="E37" s="23" t="s">
        <v>79</v>
      </c>
      <c r="F37" s="24" t="s">
        <v>49</v>
      </c>
      <c r="G37" s="25">
        <v>1</v>
      </c>
      <c r="H37" s="26"/>
      <c r="I37" s="26">
        <f>ROUND(ROUND(H37,2)*ROUND(G37,3),2)</f>
        <v>0</v>
      </c>
      <c r="J37" s="24" t="s">
        <v>50</v>
      </c>
      <c r="O37">
        <f>(I37*21)/100</f>
        <v>0</v>
      </c>
      <c r="P37" t="s">
        <v>21</v>
      </c>
    </row>
    <row r="38" spans="1:18" ht="63.75" x14ac:dyDescent="0.2">
      <c r="A38" s="27" t="s">
        <v>51</v>
      </c>
      <c r="E38" s="28" t="s">
        <v>80</v>
      </c>
    </row>
    <row r="39" spans="1:18" x14ac:dyDescent="0.2">
      <c r="A39" s="29" t="s">
        <v>53</v>
      </c>
      <c r="E39" s="30" t="s">
        <v>47</v>
      </c>
    </row>
    <row r="40" spans="1:18" x14ac:dyDescent="0.2">
      <c r="A40" t="s">
        <v>54</v>
      </c>
      <c r="E40" s="28" t="s">
        <v>81</v>
      </c>
    </row>
    <row r="41" spans="1:18" ht="12.75" customHeight="1" x14ac:dyDescent="0.2">
      <c r="A41" s="2" t="s">
        <v>43</v>
      </c>
      <c r="B41" s="2"/>
      <c r="C41" s="31" t="s">
        <v>82</v>
      </c>
      <c r="D41" s="2"/>
      <c r="E41" s="20" t="s">
        <v>83</v>
      </c>
      <c r="F41" s="2"/>
      <c r="G41" s="2"/>
      <c r="H41" s="2"/>
      <c r="I41" s="32">
        <f>0+Q41</f>
        <v>0</v>
      </c>
      <c r="J41" s="2"/>
      <c r="O41">
        <f>0+R41</f>
        <v>0</v>
      </c>
      <c r="Q41">
        <f>0+I42+I46</f>
        <v>0</v>
      </c>
      <c r="R41">
        <f>0+O42+O46</f>
        <v>0</v>
      </c>
    </row>
    <row r="42" spans="1:18" x14ac:dyDescent="0.2">
      <c r="A42" s="18" t="s">
        <v>45</v>
      </c>
      <c r="B42" s="22" t="s">
        <v>38</v>
      </c>
      <c r="C42" s="22" t="s">
        <v>84</v>
      </c>
      <c r="D42" s="18" t="s">
        <v>27</v>
      </c>
      <c r="E42" s="23" t="s">
        <v>85</v>
      </c>
      <c r="F42" s="24" t="s">
        <v>86</v>
      </c>
      <c r="G42" s="25">
        <v>469.25</v>
      </c>
      <c r="H42" s="26"/>
      <c r="I42" s="26">
        <f>ROUND(ROUND(H42,2)*ROUND(G42,3),2)</f>
        <v>0</v>
      </c>
      <c r="J42" s="24" t="s">
        <v>50</v>
      </c>
      <c r="O42">
        <f>(I42*21)/100</f>
        <v>0</v>
      </c>
      <c r="P42" t="s">
        <v>21</v>
      </c>
    </row>
    <row r="43" spans="1:18" x14ac:dyDescent="0.2">
      <c r="A43" s="27" t="s">
        <v>51</v>
      </c>
      <c r="E43" s="28" t="s">
        <v>87</v>
      </c>
    </row>
    <row r="44" spans="1:18" ht="63.75" x14ac:dyDescent="0.2">
      <c r="A44" s="29" t="s">
        <v>53</v>
      </c>
      <c r="E44" s="30" t="s">
        <v>297</v>
      </c>
    </row>
    <row r="45" spans="1:18" ht="25.5" x14ac:dyDescent="0.2">
      <c r="A45" t="s">
        <v>54</v>
      </c>
      <c r="E45" s="28" t="s">
        <v>89</v>
      </c>
    </row>
    <row r="46" spans="1:18" x14ac:dyDescent="0.2">
      <c r="A46" s="18" t="s">
        <v>45</v>
      </c>
      <c r="B46" s="22" t="s">
        <v>40</v>
      </c>
      <c r="C46" s="22" t="s">
        <v>84</v>
      </c>
      <c r="D46" s="18" t="s">
        <v>21</v>
      </c>
      <c r="E46" s="23" t="s">
        <v>85</v>
      </c>
      <c r="F46" s="24" t="s">
        <v>86</v>
      </c>
      <c r="G46" s="25">
        <v>57.6</v>
      </c>
      <c r="H46" s="26"/>
      <c r="I46" s="26">
        <f>ROUND(ROUND(H46,2)*ROUND(G46,3),2)</f>
        <v>0</v>
      </c>
      <c r="J46" s="24" t="s">
        <v>50</v>
      </c>
      <c r="O46">
        <f>(I46*21)/100</f>
        <v>0</v>
      </c>
      <c r="P46" t="s">
        <v>21</v>
      </c>
    </row>
    <row r="47" spans="1:18" x14ac:dyDescent="0.2">
      <c r="A47" s="27" t="s">
        <v>51</v>
      </c>
      <c r="E47" s="28" t="s">
        <v>90</v>
      </c>
    </row>
    <row r="48" spans="1:18" ht="25.5" x14ac:dyDescent="0.2">
      <c r="A48" s="29" t="s">
        <v>53</v>
      </c>
      <c r="E48" s="30" t="s">
        <v>298</v>
      </c>
    </row>
    <row r="49" spans="1:18" ht="25.5" x14ac:dyDescent="0.2">
      <c r="A49" t="s">
        <v>54</v>
      </c>
      <c r="E49" s="28" t="s">
        <v>89</v>
      </c>
    </row>
    <row r="50" spans="1:18" ht="12.75" customHeight="1" x14ac:dyDescent="0.2">
      <c r="A50" s="2" t="s">
        <v>43</v>
      </c>
      <c r="B50" s="2"/>
      <c r="C50" s="31" t="s">
        <v>27</v>
      </c>
      <c r="D50" s="2"/>
      <c r="E50" s="20" t="s">
        <v>92</v>
      </c>
      <c r="F50" s="2"/>
      <c r="G50" s="2"/>
      <c r="H50" s="2"/>
      <c r="I50" s="32">
        <f>0+Q50</f>
        <v>0</v>
      </c>
      <c r="J50" s="2"/>
      <c r="O50">
        <f>0+R50</f>
        <v>0</v>
      </c>
      <c r="Q50">
        <f>0+I51+I55+I59+I63+I67+I71+I75+I79+I83</f>
        <v>0</v>
      </c>
      <c r="R50">
        <f>0+O51+O55+O59+O63+O67+O71+O75+O79+O83</f>
        <v>0</v>
      </c>
    </row>
    <row r="51" spans="1:18" x14ac:dyDescent="0.2">
      <c r="A51" s="18" t="s">
        <v>45</v>
      </c>
      <c r="B51" s="22" t="s">
        <v>42</v>
      </c>
      <c r="C51" s="22" t="s">
        <v>93</v>
      </c>
      <c r="D51" s="18" t="s">
        <v>47</v>
      </c>
      <c r="E51" s="23" t="s">
        <v>94</v>
      </c>
      <c r="F51" s="24" t="s">
        <v>95</v>
      </c>
      <c r="G51" s="25">
        <v>800</v>
      </c>
      <c r="H51" s="26"/>
      <c r="I51" s="26">
        <f>ROUND(ROUND(H51,2)*ROUND(G51,3),2)</f>
        <v>0</v>
      </c>
      <c r="J51" s="24"/>
      <c r="O51">
        <f>(I51*21)/100</f>
        <v>0</v>
      </c>
      <c r="P51" t="s">
        <v>21</v>
      </c>
    </row>
    <row r="52" spans="1:18" ht="25.5" x14ac:dyDescent="0.2">
      <c r="A52" s="27" t="s">
        <v>51</v>
      </c>
      <c r="E52" s="28" t="s">
        <v>96</v>
      </c>
    </row>
    <row r="53" spans="1:18" x14ac:dyDescent="0.2">
      <c r="A53" s="29" t="s">
        <v>53</v>
      </c>
      <c r="E53" s="30" t="s">
        <v>299</v>
      </c>
    </row>
    <row r="54" spans="1:18" ht="38.25" x14ac:dyDescent="0.2">
      <c r="A54" t="s">
        <v>54</v>
      </c>
      <c r="E54" s="28" t="s">
        <v>98</v>
      </c>
    </row>
    <row r="55" spans="1:18" x14ac:dyDescent="0.2">
      <c r="A55" s="18" t="s">
        <v>45</v>
      </c>
      <c r="B55" s="22" t="s">
        <v>99</v>
      </c>
      <c r="C55" s="22" t="s">
        <v>100</v>
      </c>
      <c r="D55" s="18" t="s">
        <v>47</v>
      </c>
      <c r="E55" s="23" t="s">
        <v>101</v>
      </c>
      <c r="F55" s="24" t="s">
        <v>102</v>
      </c>
      <c r="G55" s="25">
        <v>5</v>
      </c>
      <c r="H55" s="26"/>
      <c r="I55" s="26">
        <f>ROUND(ROUND(H55,2)*ROUND(G55,3),2)</f>
        <v>0</v>
      </c>
      <c r="J55" s="24" t="s">
        <v>50</v>
      </c>
      <c r="O55">
        <f>(I55*21)/100</f>
        <v>0</v>
      </c>
      <c r="P55" t="s">
        <v>21</v>
      </c>
    </row>
    <row r="56" spans="1:18" x14ac:dyDescent="0.2">
      <c r="A56" s="27" t="s">
        <v>51</v>
      </c>
      <c r="E56" s="28" t="s">
        <v>103</v>
      </c>
    </row>
    <row r="57" spans="1:18" x14ac:dyDescent="0.2">
      <c r="A57" s="29" t="s">
        <v>53</v>
      </c>
      <c r="E57" s="30" t="s">
        <v>47</v>
      </c>
    </row>
    <row r="58" spans="1:18" ht="165.75" x14ac:dyDescent="0.2">
      <c r="A58" t="s">
        <v>54</v>
      </c>
      <c r="E58" s="28" t="s">
        <v>104</v>
      </c>
    </row>
    <row r="59" spans="1:18" x14ac:dyDescent="0.2">
      <c r="A59" s="18" t="s">
        <v>45</v>
      </c>
      <c r="B59" s="22" t="s">
        <v>105</v>
      </c>
      <c r="C59" s="22" t="s">
        <v>106</v>
      </c>
      <c r="D59" s="18" t="s">
        <v>47</v>
      </c>
      <c r="E59" s="23" t="s">
        <v>107</v>
      </c>
      <c r="F59" s="24" t="s">
        <v>108</v>
      </c>
      <c r="G59" s="25">
        <v>24</v>
      </c>
      <c r="H59" s="26"/>
      <c r="I59" s="26">
        <f>ROUND(ROUND(H59,2)*ROUND(G59,3),2)</f>
        <v>0</v>
      </c>
      <c r="J59" s="24" t="s">
        <v>50</v>
      </c>
      <c r="O59">
        <f>(I59*21)/100</f>
        <v>0</v>
      </c>
      <c r="P59" t="s">
        <v>21</v>
      </c>
    </row>
    <row r="60" spans="1:18" x14ac:dyDescent="0.2">
      <c r="A60" s="27" t="s">
        <v>51</v>
      </c>
      <c r="E60" s="28" t="s">
        <v>109</v>
      </c>
    </row>
    <row r="61" spans="1:18" x14ac:dyDescent="0.2">
      <c r="A61" s="29" t="s">
        <v>53</v>
      </c>
      <c r="E61" s="30" t="s">
        <v>300</v>
      </c>
    </row>
    <row r="62" spans="1:18" ht="76.5" x14ac:dyDescent="0.2">
      <c r="A62" t="s">
        <v>54</v>
      </c>
      <c r="E62" s="28" t="s">
        <v>111</v>
      </c>
    </row>
    <row r="63" spans="1:18" x14ac:dyDescent="0.2">
      <c r="A63" s="18" t="s">
        <v>45</v>
      </c>
      <c r="B63" s="22" t="s">
        <v>112</v>
      </c>
      <c r="C63" s="22" t="s">
        <v>113</v>
      </c>
      <c r="D63" s="18" t="s">
        <v>47</v>
      </c>
      <c r="E63" s="23" t="s">
        <v>114</v>
      </c>
      <c r="F63" s="24" t="s">
        <v>108</v>
      </c>
      <c r="G63" s="25">
        <v>32</v>
      </c>
      <c r="H63" s="26"/>
      <c r="I63" s="26">
        <f>ROUND(ROUND(H63,2)*ROUND(G63,3),2)</f>
        <v>0</v>
      </c>
      <c r="J63" s="24" t="s">
        <v>50</v>
      </c>
      <c r="O63">
        <f>(I63*21)/100</f>
        <v>0</v>
      </c>
      <c r="P63" t="s">
        <v>21</v>
      </c>
    </row>
    <row r="64" spans="1:18" x14ac:dyDescent="0.2">
      <c r="A64" s="27" t="s">
        <v>51</v>
      </c>
      <c r="E64" s="28" t="s">
        <v>115</v>
      </c>
    </row>
    <row r="65" spans="1:16" x14ac:dyDescent="0.2">
      <c r="A65" s="29" t="s">
        <v>53</v>
      </c>
      <c r="E65" s="30" t="s">
        <v>301</v>
      </c>
    </row>
    <row r="66" spans="1:16" ht="369.75" x14ac:dyDescent="0.2">
      <c r="A66" t="s">
        <v>54</v>
      </c>
      <c r="E66" s="28" t="s">
        <v>263</v>
      </c>
    </row>
    <row r="67" spans="1:16" x14ac:dyDescent="0.2">
      <c r="A67" s="18" t="s">
        <v>45</v>
      </c>
      <c r="B67" s="22" t="s">
        <v>118</v>
      </c>
      <c r="C67" s="22" t="s">
        <v>302</v>
      </c>
      <c r="D67" s="18" t="s">
        <v>47</v>
      </c>
      <c r="E67" s="23" t="s">
        <v>303</v>
      </c>
      <c r="F67" s="24" t="s">
        <v>108</v>
      </c>
      <c r="G67" s="25">
        <v>40</v>
      </c>
      <c r="H67" s="26"/>
      <c r="I67" s="26">
        <f>ROUND(ROUND(H67,2)*ROUND(G67,3),2)</f>
        <v>0</v>
      </c>
      <c r="J67" s="24" t="s">
        <v>50</v>
      </c>
      <c r="O67">
        <f>(I67*21)/100</f>
        <v>0</v>
      </c>
      <c r="P67" t="s">
        <v>21</v>
      </c>
    </row>
    <row r="68" spans="1:16" ht="25.5" x14ac:dyDescent="0.2">
      <c r="A68" s="27" t="s">
        <v>51</v>
      </c>
      <c r="E68" s="28" t="s">
        <v>304</v>
      </c>
    </row>
    <row r="69" spans="1:16" x14ac:dyDescent="0.2">
      <c r="A69" s="29" t="s">
        <v>53</v>
      </c>
      <c r="E69" s="30" t="s">
        <v>47</v>
      </c>
    </row>
    <row r="70" spans="1:16" ht="395.25" x14ac:dyDescent="0.2">
      <c r="A70" t="s">
        <v>54</v>
      </c>
      <c r="E70" s="28" t="s">
        <v>305</v>
      </c>
    </row>
    <row r="71" spans="1:16" x14ac:dyDescent="0.2">
      <c r="A71" s="18" t="s">
        <v>45</v>
      </c>
      <c r="B71" s="22" t="s">
        <v>124</v>
      </c>
      <c r="C71" s="22" t="s">
        <v>306</v>
      </c>
      <c r="D71" s="18" t="s">
        <v>47</v>
      </c>
      <c r="E71" s="23" t="s">
        <v>307</v>
      </c>
      <c r="F71" s="24" t="s">
        <v>108</v>
      </c>
      <c r="G71" s="25">
        <v>13.333</v>
      </c>
      <c r="H71" s="26"/>
      <c r="I71" s="26">
        <f>ROUND(ROUND(H71,2)*ROUND(G71,3),2)</f>
        <v>0</v>
      </c>
      <c r="J71" s="24" t="s">
        <v>50</v>
      </c>
      <c r="O71">
        <f>(I71*21)/100</f>
        <v>0</v>
      </c>
      <c r="P71" t="s">
        <v>21</v>
      </c>
    </row>
    <row r="72" spans="1:16" ht="25.5" x14ac:dyDescent="0.2">
      <c r="A72" s="27" t="s">
        <v>51</v>
      </c>
      <c r="E72" s="28" t="s">
        <v>308</v>
      </c>
    </row>
    <row r="73" spans="1:16" ht="25.5" x14ac:dyDescent="0.2">
      <c r="A73" s="29" t="s">
        <v>53</v>
      </c>
      <c r="E73" s="30" t="s">
        <v>309</v>
      </c>
    </row>
    <row r="74" spans="1:16" ht="369.75" x14ac:dyDescent="0.2">
      <c r="A74" t="s">
        <v>54</v>
      </c>
      <c r="E74" s="28" t="s">
        <v>123</v>
      </c>
    </row>
    <row r="75" spans="1:16" x14ac:dyDescent="0.2">
      <c r="A75" s="18" t="s">
        <v>45</v>
      </c>
      <c r="B75" s="22" t="s">
        <v>130</v>
      </c>
      <c r="C75" s="22" t="s">
        <v>119</v>
      </c>
      <c r="D75" s="18" t="s">
        <v>47</v>
      </c>
      <c r="E75" s="23" t="s">
        <v>120</v>
      </c>
      <c r="F75" s="24" t="s">
        <v>108</v>
      </c>
      <c r="G75" s="25">
        <v>160</v>
      </c>
      <c r="H75" s="26"/>
      <c r="I75" s="26">
        <f>ROUND(ROUND(H75,2)*ROUND(G75,3),2)</f>
        <v>0</v>
      </c>
      <c r="J75" s="24"/>
      <c r="O75">
        <f>(I75*21)/100</f>
        <v>0</v>
      </c>
      <c r="P75" t="s">
        <v>21</v>
      </c>
    </row>
    <row r="76" spans="1:16" x14ac:dyDescent="0.2">
      <c r="A76" s="27" t="s">
        <v>51</v>
      </c>
      <c r="E76" s="28" t="s">
        <v>121</v>
      </c>
    </row>
    <row r="77" spans="1:16" x14ac:dyDescent="0.2">
      <c r="A77" s="29" t="s">
        <v>53</v>
      </c>
      <c r="E77" s="30" t="s">
        <v>310</v>
      </c>
    </row>
    <row r="78" spans="1:16" ht="369.75" x14ac:dyDescent="0.2">
      <c r="A78" t="s">
        <v>54</v>
      </c>
      <c r="E78" s="28" t="s">
        <v>123</v>
      </c>
    </row>
    <row r="79" spans="1:16" x14ac:dyDescent="0.2">
      <c r="A79" s="18" t="s">
        <v>45</v>
      </c>
      <c r="B79" s="22" t="s">
        <v>137</v>
      </c>
      <c r="C79" s="22" t="s">
        <v>125</v>
      </c>
      <c r="D79" s="18" t="s">
        <v>47</v>
      </c>
      <c r="E79" s="23" t="s">
        <v>126</v>
      </c>
      <c r="F79" s="24" t="s">
        <v>108</v>
      </c>
      <c r="G79" s="25">
        <v>2.625</v>
      </c>
      <c r="H79" s="26"/>
      <c r="I79" s="26">
        <f>ROUND(ROUND(H79,2)*ROUND(G79,3),2)</f>
        <v>0</v>
      </c>
      <c r="J79" s="24"/>
      <c r="O79">
        <f>(I79*21)/100</f>
        <v>0</v>
      </c>
      <c r="P79" t="s">
        <v>21</v>
      </c>
    </row>
    <row r="80" spans="1:16" x14ac:dyDescent="0.2">
      <c r="A80" s="27" t="s">
        <v>51</v>
      </c>
      <c r="E80" s="28" t="s">
        <v>127</v>
      </c>
    </row>
    <row r="81" spans="1:18" x14ac:dyDescent="0.2">
      <c r="A81" s="29" t="s">
        <v>53</v>
      </c>
      <c r="E81" s="30" t="s">
        <v>265</v>
      </c>
    </row>
    <row r="82" spans="1:18" ht="357" x14ac:dyDescent="0.2">
      <c r="A82" t="s">
        <v>54</v>
      </c>
      <c r="E82" s="28" t="s">
        <v>129</v>
      </c>
    </row>
    <row r="83" spans="1:18" x14ac:dyDescent="0.2">
      <c r="A83" s="18" t="s">
        <v>45</v>
      </c>
      <c r="B83" s="22" t="s">
        <v>144</v>
      </c>
      <c r="C83" s="22" t="s">
        <v>131</v>
      </c>
      <c r="D83" s="18" t="s">
        <v>47</v>
      </c>
      <c r="E83" s="23" t="s">
        <v>132</v>
      </c>
      <c r="F83" s="24" t="s">
        <v>108</v>
      </c>
      <c r="G83" s="25">
        <v>2.64</v>
      </c>
      <c r="H83" s="26"/>
      <c r="I83" s="26">
        <f>ROUND(ROUND(H83,2)*ROUND(G83,3),2)</f>
        <v>0</v>
      </c>
      <c r="J83" s="24" t="s">
        <v>50</v>
      </c>
      <c r="O83">
        <f>(I83*21)/100</f>
        <v>0</v>
      </c>
      <c r="P83" t="s">
        <v>21</v>
      </c>
    </row>
    <row r="84" spans="1:18" x14ac:dyDescent="0.2">
      <c r="A84" s="27" t="s">
        <v>51</v>
      </c>
      <c r="E84" s="28" t="s">
        <v>133</v>
      </c>
    </row>
    <row r="85" spans="1:18" ht="25.5" x14ac:dyDescent="0.2">
      <c r="A85" s="29" t="s">
        <v>53</v>
      </c>
      <c r="E85" s="30" t="s">
        <v>311</v>
      </c>
    </row>
    <row r="86" spans="1:18" ht="293.25" x14ac:dyDescent="0.2">
      <c r="A86" t="s">
        <v>54</v>
      </c>
      <c r="E86" s="28" t="s">
        <v>135</v>
      </c>
    </row>
    <row r="87" spans="1:18" ht="12.75" customHeight="1" x14ac:dyDescent="0.2">
      <c r="A87" s="2" t="s">
        <v>43</v>
      </c>
      <c r="B87" s="2"/>
      <c r="C87" s="31" t="s">
        <v>21</v>
      </c>
      <c r="D87" s="2"/>
      <c r="E87" s="20" t="s">
        <v>136</v>
      </c>
      <c r="F87" s="2"/>
      <c r="G87" s="2"/>
      <c r="H87" s="2"/>
      <c r="I87" s="32">
        <f>0+Q87</f>
        <v>0</v>
      </c>
      <c r="J87" s="2"/>
      <c r="O87">
        <f>0+R87</f>
        <v>0</v>
      </c>
      <c r="Q87">
        <f>0+I88+I92+I96+I100+I104+I108+I112+I116+I120+I124+I128</f>
        <v>0</v>
      </c>
      <c r="R87">
        <f>0+O88+O92+O96+O100+O104+O108+O112+O116+O120+O124+O128</f>
        <v>0</v>
      </c>
    </row>
    <row r="88" spans="1:18" x14ac:dyDescent="0.2">
      <c r="A88" s="18" t="s">
        <v>45</v>
      </c>
      <c r="B88" s="22" t="s">
        <v>149</v>
      </c>
      <c r="C88" s="22" t="s">
        <v>138</v>
      </c>
      <c r="D88" s="18" t="s">
        <v>47</v>
      </c>
      <c r="E88" s="23" t="s">
        <v>139</v>
      </c>
      <c r="F88" s="24" t="s">
        <v>140</v>
      </c>
      <c r="G88" s="25">
        <v>58</v>
      </c>
      <c r="H88" s="26"/>
      <c r="I88" s="26">
        <f>ROUND(ROUND(H88,2)*ROUND(G88,3),2)</f>
        <v>0</v>
      </c>
      <c r="J88" s="24" t="s">
        <v>50</v>
      </c>
      <c r="O88">
        <f>(I88*21)/100</f>
        <v>0</v>
      </c>
      <c r="P88" t="s">
        <v>21</v>
      </c>
    </row>
    <row r="89" spans="1:18" x14ac:dyDescent="0.2">
      <c r="A89" s="27" t="s">
        <v>51</v>
      </c>
      <c r="E89" s="28" t="s">
        <v>141</v>
      </c>
    </row>
    <row r="90" spans="1:18" ht="38.25" x14ac:dyDescent="0.2">
      <c r="A90" s="29" t="s">
        <v>53</v>
      </c>
      <c r="E90" s="30" t="s">
        <v>312</v>
      </c>
    </row>
    <row r="91" spans="1:18" ht="63.75" x14ac:dyDescent="0.2">
      <c r="A91" t="s">
        <v>54</v>
      </c>
      <c r="E91" s="28" t="s">
        <v>143</v>
      </c>
    </row>
    <row r="92" spans="1:18" ht="25.5" x14ac:dyDescent="0.2">
      <c r="A92" s="18" t="s">
        <v>45</v>
      </c>
      <c r="B92" s="22" t="s">
        <v>154</v>
      </c>
      <c r="C92" s="22" t="s">
        <v>145</v>
      </c>
      <c r="D92" s="18" t="s">
        <v>47</v>
      </c>
      <c r="E92" s="23" t="s">
        <v>146</v>
      </c>
      <c r="F92" s="24" t="s">
        <v>140</v>
      </c>
      <c r="G92" s="25">
        <v>86</v>
      </c>
      <c r="H92" s="26"/>
      <c r="I92" s="26">
        <f>ROUND(ROUND(H92,2)*ROUND(G92,3),2)</f>
        <v>0</v>
      </c>
      <c r="J92" s="24"/>
      <c r="O92">
        <f>(I92*21)/100</f>
        <v>0</v>
      </c>
      <c r="P92" t="s">
        <v>21</v>
      </c>
    </row>
    <row r="93" spans="1:18" x14ac:dyDescent="0.2">
      <c r="A93" s="27" t="s">
        <v>51</v>
      </c>
      <c r="E93" s="28" t="s">
        <v>147</v>
      </c>
    </row>
    <row r="94" spans="1:18" ht="63.75" x14ac:dyDescent="0.2">
      <c r="A94" s="29" t="s">
        <v>53</v>
      </c>
      <c r="E94" s="30" t="s">
        <v>313</v>
      </c>
    </row>
    <row r="95" spans="1:18" ht="63.75" x14ac:dyDescent="0.2">
      <c r="A95" t="s">
        <v>54</v>
      </c>
      <c r="E95" s="28" t="s">
        <v>143</v>
      </c>
    </row>
    <row r="96" spans="1:18" x14ac:dyDescent="0.2">
      <c r="A96" s="18" t="s">
        <v>45</v>
      </c>
      <c r="B96" s="22" t="s">
        <v>160</v>
      </c>
      <c r="C96" s="22" t="s">
        <v>150</v>
      </c>
      <c r="D96" s="18" t="s">
        <v>47</v>
      </c>
      <c r="E96" s="23" t="s">
        <v>151</v>
      </c>
      <c r="F96" s="24" t="s">
        <v>108</v>
      </c>
      <c r="G96" s="25">
        <v>2.625</v>
      </c>
      <c r="H96" s="26"/>
      <c r="I96" s="26">
        <f>ROUND(ROUND(H96,2)*ROUND(G96,3),2)</f>
        <v>0</v>
      </c>
      <c r="J96" s="24" t="s">
        <v>50</v>
      </c>
      <c r="O96">
        <f>(I96*21)/100</f>
        <v>0</v>
      </c>
      <c r="P96" t="s">
        <v>21</v>
      </c>
    </row>
    <row r="97" spans="1:16" x14ac:dyDescent="0.2">
      <c r="A97" s="27" t="s">
        <v>51</v>
      </c>
      <c r="E97" s="28" t="s">
        <v>152</v>
      </c>
    </row>
    <row r="98" spans="1:16" x14ac:dyDescent="0.2">
      <c r="A98" s="29" t="s">
        <v>53</v>
      </c>
      <c r="E98" s="30" t="s">
        <v>265</v>
      </c>
    </row>
    <row r="99" spans="1:16" ht="395.25" x14ac:dyDescent="0.2">
      <c r="A99" t="s">
        <v>54</v>
      </c>
      <c r="E99" s="28" t="s">
        <v>153</v>
      </c>
    </row>
    <row r="100" spans="1:16" x14ac:dyDescent="0.2">
      <c r="A100" s="18" t="s">
        <v>45</v>
      </c>
      <c r="B100" s="22" t="s">
        <v>166</v>
      </c>
      <c r="C100" s="22" t="s">
        <v>155</v>
      </c>
      <c r="D100" s="18" t="s">
        <v>47</v>
      </c>
      <c r="E100" s="23" t="s">
        <v>156</v>
      </c>
      <c r="F100" s="24" t="s">
        <v>86</v>
      </c>
      <c r="G100" s="25">
        <v>0.54800000000000004</v>
      </c>
      <c r="H100" s="26"/>
      <c r="I100" s="26">
        <f>ROUND(ROUND(H100,2)*ROUND(G100,3),2)</f>
        <v>0</v>
      </c>
      <c r="J100" s="24" t="s">
        <v>50</v>
      </c>
      <c r="O100">
        <f>(I100*21)/100</f>
        <v>0</v>
      </c>
      <c r="P100" t="s">
        <v>21</v>
      </c>
    </row>
    <row r="101" spans="1:16" ht="38.25" x14ac:dyDescent="0.2">
      <c r="A101" s="27" t="s">
        <v>51</v>
      </c>
      <c r="E101" s="28" t="s">
        <v>269</v>
      </c>
    </row>
    <row r="102" spans="1:16" ht="25.5" x14ac:dyDescent="0.2">
      <c r="A102" s="29" t="s">
        <v>53</v>
      </c>
      <c r="E102" s="30" t="s">
        <v>314</v>
      </c>
    </row>
    <row r="103" spans="1:16" ht="280.5" x14ac:dyDescent="0.2">
      <c r="A103" t="s">
        <v>54</v>
      </c>
      <c r="E103" s="28" t="s">
        <v>159</v>
      </c>
    </row>
    <row r="104" spans="1:16" x14ac:dyDescent="0.2">
      <c r="A104" s="18" t="s">
        <v>45</v>
      </c>
      <c r="B104" s="22" t="s">
        <v>172</v>
      </c>
      <c r="C104" s="22" t="s">
        <v>167</v>
      </c>
      <c r="D104" s="18" t="s">
        <v>47</v>
      </c>
      <c r="E104" s="23" t="s">
        <v>168</v>
      </c>
      <c r="F104" s="24" t="s">
        <v>102</v>
      </c>
      <c r="G104" s="25">
        <v>29</v>
      </c>
      <c r="H104" s="26"/>
      <c r="I104" s="26">
        <f>ROUND(ROUND(H104,2)*ROUND(G104,3),2)</f>
        <v>0</v>
      </c>
      <c r="J104" s="24"/>
      <c r="O104">
        <f>(I104*21)/100</f>
        <v>0</v>
      </c>
      <c r="P104" t="s">
        <v>21</v>
      </c>
    </row>
    <row r="105" spans="1:16" ht="38.25" x14ac:dyDescent="0.2">
      <c r="A105" s="27" t="s">
        <v>51</v>
      </c>
      <c r="E105" s="28" t="s">
        <v>169</v>
      </c>
    </row>
    <row r="106" spans="1:16" ht="25.5" x14ac:dyDescent="0.2">
      <c r="A106" s="29" t="s">
        <v>53</v>
      </c>
      <c r="E106" s="30" t="s">
        <v>315</v>
      </c>
    </row>
    <row r="107" spans="1:16" ht="153" x14ac:dyDescent="0.2">
      <c r="A107" t="s">
        <v>54</v>
      </c>
      <c r="E107" s="28" t="s">
        <v>171</v>
      </c>
    </row>
    <row r="108" spans="1:16" x14ac:dyDescent="0.2">
      <c r="A108" s="18" t="s">
        <v>45</v>
      </c>
      <c r="B108" s="22" t="s">
        <v>178</v>
      </c>
      <c r="C108" s="22" t="s">
        <v>173</v>
      </c>
      <c r="D108" s="18" t="s">
        <v>47</v>
      </c>
      <c r="E108" s="23" t="s">
        <v>174</v>
      </c>
      <c r="F108" s="24" t="s">
        <v>102</v>
      </c>
      <c r="G108" s="25">
        <v>22</v>
      </c>
      <c r="H108" s="26"/>
      <c r="I108" s="26">
        <f>ROUND(ROUND(H108,2)*ROUND(G108,3),2)</f>
        <v>0</v>
      </c>
      <c r="J108" s="24"/>
      <c r="O108">
        <f>(I108*21)/100</f>
        <v>0</v>
      </c>
      <c r="P108" t="s">
        <v>21</v>
      </c>
    </row>
    <row r="109" spans="1:16" ht="38.25" x14ac:dyDescent="0.2">
      <c r="A109" s="27" t="s">
        <v>51</v>
      </c>
      <c r="E109" s="28" t="s">
        <v>175</v>
      </c>
    </row>
    <row r="110" spans="1:16" x14ac:dyDescent="0.2">
      <c r="A110" s="29" t="s">
        <v>53</v>
      </c>
      <c r="E110" s="30" t="s">
        <v>316</v>
      </c>
    </row>
    <row r="111" spans="1:16" ht="153" x14ac:dyDescent="0.2">
      <c r="A111" t="s">
        <v>54</v>
      </c>
      <c r="E111" s="28" t="s">
        <v>177</v>
      </c>
    </row>
    <row r="112" spans="1:16" x14ac:dyDescent="0.2">
      <c r="A112" s="18" t="s">
        <v>45</v>
      </c>
      <c r="B112" s="22" t="s">
        <v>183</v>
      </c>
      <c r="C112" s="22" t="s">
        <v>179</v>
      </c>
      <c r="D112" s="18" t="s">
        <v>47</v>
      </c>
      <c r="E112" s="23" t="s">
        <v>180</v>
      </c>
      <c r="F112" s="24" t="s">
        <v>102</v>
      </c>
      <c r="G112" s="25">
        <v>105</v>
      </c>
      <c r="H112" s="26"/>
      <c r="I112" s="26">
        <f>ROUND(ROUND(H112,2)*ROUND(G112,3),2)</f>
        <v>0</v>
      </c>
      <c r="J112" s="24"/>
      <c r="O112">
        <f>(I112*21)/100</f>
        <v>0</v>
      </c>
      <c r="P112" t="s">
        <v>21</v>
      </c>
    </row>
    <row r="113" spans="1:16" ht="25.5" x14ac:dyDescent="0.2">
      <c r="A113" s="27" t="s">
        <v>51</v>
      </c>
      <c r="E113" s="28" t="s">
        <v>273</v>
      </c>
    </row>
    <row r="114" spans="1:16" x14ac:dyDescent="0.2">
      <c r="A114" s="29" t="s">
        <v>53</v>
      </c>
      <c r="E114" s="30" t="s">
        <v>274</v>
      </c>
    </row>
    <row r="115" spans="1:16" ht="63.75" x14ac:dyDescent="0.2">
      <c r="A115" t="s">
        <v>54</v>
      </c>
      <c r="E115" s="28" t="s">
        <v>182</v>
      </c>
    </row>
    <row r="116" spans="1:16" x14ac:dyDescent="0.2">
      <c r="A116" s="18" t="s">
        <v>45</v>
      </c>
      <c r="B116" s="22" t="s">
        <v>189</v>
      </c>
      <c r="C116" s="22" t="s">
        <v>275</v>
      </c>
      <c r="D116" s="18" t="s">
        <v>47</v>
      </c>
      <c r="E116" s="23" t="s">
        <v>276</v>
      </c>
      <c r="F116" s="24" t="s">
        <v>102</v>
      </c>
      <c r="G116" s="25">
        <v>63</v>
      </c>
      <c r="H116" s="26"/>
      <c r="I116" s="26">
        <f>ROUND(ROUND(H116,2)*ROUND(G116,3),2)</f>
        <v>0</v>
      </c>
      <c r="J116" s="24"/>
      <c r="O116">
        <f>(I116*21)/100</f>
        <v>0</v>
      </c>
      <c r="P116" t="s">
        <v>21</v>
      </c>
    </row>
    <row r="117" spans="1:16" ht="63.75" x14ac:dyDescent="0.2">
      <c r="A117" s="27" t="s">
        <v>51</v>
      </c>
      <c r="E117" s="28" t="s">
        <v>277</v>
      </c>
    </row>
    <row r="118" spans="1:16" x14ac:dyDescent="0.2">
      <c r="A118" s="29" t="s">
        <v>53</v>
      </c>
      <c r="E118" s="30" t="s">
        <v>317</v>
      </c>
    </row>
    <row r="119" spans="1:16" ht="114.75" x14ac:dyDescent="0.2">
      <c r="A119" t="s">
        <v>54</v>
      </c>
      <c r="E119" s="28" t="s">
        <v>279</v>
      </c>
    </row>
    <row r="120" spans="1:16" x14ac:dyDescent="0.2">
      <c r="A120" s="18" t="s">
        <v>45</v>
      </c>
      <c r="B120" s="22" t="s">
        <v>196</v>
      </c>
      <c r="C120" s="22" t="s">
        <v>280</v>
      </c>
      <c r="D120" s="18" t="s">
        <v>47</v>
      </c>
      <c r="E120" s="23" t="s">
        <v>281</v>
      </c>
      <c r="F120" s="24" t="s">
        <v>102</v>
      </c>
      <c r="G120" s="25">
        <v>5</v>
      </c>
      <c r="H120" s="26"/>
      <c r="I120" s="26">
        <f>ROUND(ROUND(H120,2)*ROUND(G120,3),2)</f>
        <v>0</v>
      </c>
      <c r="J120" s="24"/>
      <c r="O120">
        <f>(I120*21)/100</f>
        <v>0</v>
      </c>
      <c r="P120" t="s">
        <v>21</v>
      </c>
    </row>
    <row r="121" spans="1:16" ht="25.5" x14ac:dyDescent="0.2">
      <c r="A121" s="27" t="s">
        <v>51</v>
      </c>
      <c r="E121" s="28" t="s">
        <v>282</v>
      </c>
    </row>
    <row r="122" spans="1:16" x14ac:dyDescent="0.2">
      <c r="A122" s="29" t="s">
        <v>53</v>
      </c>
      <c r="E122" s="30" t="s">
        <v>47</v>
      </c>
    </row>
    <row r="123" spans="1:16" ht="140.25" x14ac:dyDescent="0.2">
      <c r="A123" t="s">
        <v>54</v>
      </c>
      <c r="E123" s="28" t="s">
        <v>283</v>
      </c>
    </row>
    <row r="124" spans="1:16" ht="25.5" x14ac:dyDescent="0.2">
      <c r="A124" s="18" t="s">
        <v>45</v>
      </c>
      <c r="B124" s="22" t="s">
        <v>200</v>
      </c>
      <c r="C124" s="22" t="s">
        <v>184</v>
      </c>
      <c r="D124" s="18" t="s">
        <v>47</v>
      </c>
      <c r="E124" s="23" t="s">
        <v>185</v>
      </c>
      <c r="F124" s="24" t="s">
        <v>95</v>
      </c>
      <c r="G124" s="25">
        <v>330</v>
      </c>
      <c r="H124" s="26"/>
      <c r="I124" s="26">
        <f>ROUND(ROUND(H124,2)*ROUND(G124,3),2)</f>
        <v>0</v>
      </c>
      <c r="J124" s="24"/>
      <c r="O124">
        <f>(I124*21)/100</f>
        <v>0</v>
      </c>
      <c r="P124" t="s">
        <v>21</v>
      </c>
    </row>
    <row r="125" spans="1:16" ht="102" x14ac:dyDescent="0.2">
      <c r="A125" s="27" t="s">
        <v>51</v>
      </c>
      <c r="E125" s="28" t="s">
        <v>318</v>
      </c>
    </row>
    <row r="126" spans="1:16" ht="25.5" x14ac:dyDescent="0.2">
      <c r="A126" s="29" t="s">
        <v>53</v>
      </c>
      <c r="E126" s="30" t="s">
        <v>319</v>
      </c>
    </row>
    <row r="127" spans="1:16" ht="114.75" x14ac:dyDescent="0.2">
      <c r="A127" t="s">
        <v>54</v>
      </c>
      <c r="E127" s="28" t="s">
        <v>188</v>
      </c>
    </row>
    <row r="128" spans="1:16" x14ac:dyDescent="0.2">
      <c r="A128" s="18" t="s">
        <v>45</v>
      </c>
      <c r="B128" s="22" t="s">
        <v>205</v>
      </c>
      <c r="C128" s="22" t="s">
        <v>190</v>
      </c>
      <c r="D128" s="18" t="s">
        <v>47</v>
      </c>
      <c r="E128" s="23" t="s">
        <v>191</v>
      </c>
      <c r="F128" s="24" t="s">
        <v>95</v>
      </c>
      <c r="G128" s="25">
        <v>165</v>
      </c>
      <c r="H128" s="26"/>
      <c r="I128" s="26">
        <f>ROUND(ROUND(H128,2)*ROUND(G128,3),2)</f>
        <v>0</v>
      </c>
      <c r="J128" s="24" t="s">
        <v>50</v>
      </c>
      <c r="O128">
        <f>(I128*21)/100</f>
        <v>0</v>
      </c>
      <c r="P128" t="s">
        <v>21</v>
      </c>
    </row>
    <row r="129" spans="1:18" x14ac:dyDescent="0.2">
      <c r="A129" s="27" t="s">
        <v>51</v>
      </c>
      <c r="E129" s="28" t="s">
        <v>192</v>
      </c>
    </row>
    <row r="130" spans="1:18" x14ac:dyDescent="0.2">
      <c r="A130" s="29" t="s">
        <v>53</v>
      </c>
      <c r="E130" s="30" t="s">
        <v>320</v>
      </c>
    </row>
    <row r="131" spans="1:18" ht="102" x14ac:dyDescent="0.2">
      <c r="A131" t="s">
        <v>54</v>
      </c>
      <c r="E131" s="28" t="s">
        <v>194</v>
      </c>
    </row>
    <row r="132" spans="1:18" ht="12.75" customHeight="1" x14ac:dyDescent="0.2">
      <c r="A132" s="2" t="s">
        <v>43</v>
      </c>
      <c r="B132" s="2"/>
      <c r="C132" s="31" t="s">
        <v>33</v>
      </c>
      <c r="D132" s="2"/>
      <c r="E132" s="20" t="s">
        <v>195</v>
      </c>
      <c r="F132" s="2"/>
      <c r="G132" s="2"/>
      <c r="H132" s="2"/>
      <c r="I132" s="32">
        <f>0+Q132</f>
        <v>0</v>
      </c>
      <c r="J132" s="2"/>
      <c r="O132">
        <f>0+R132</f>
        <v>0</v>
      </c>
      <c r="Q132">
        <f>0+I133+I137+I141</f>
        <v>0</v>
      </c>
      <c r="R132">
        <f>0+O133+O137+O141</f>
        <v>0</v>
      </c>
    </row>
    <row r="133" spans="1:18" x14ac:dyDescent="0.2">
      <c r="A133" s="18" t="s">
        <v>45</v>
      </c>
      <c r="B133" s="22" t="s">
        <v>212</v>
      </c>
      <c r="C133" s="22" t="s">
        <v>197</v>
      </c>
      <c r="D133" s="18" t="s">
        <v>47</v>
      </c>
      <c r="E133" s="23" t="s">
        <v>198</v>
      </c>
      <c r="F133" s="24" t="s">
        <v>95</v>
      </c>
      <c r="G133" s="25">
        <v>480</v>
      </c>
      <c r="H133" s="26"/>
      <c r="I133" s="26">
        <f>ROUND(ROUND(H133,2)*ROUND(G133,3),2)</f>
        <v>0</v>
      </c>
      <c r="J133" s="24" t="s">
        <v>50</v>
      </c>
      <c r="O133">
        <f>(I133*21)/100</f>
        <v>0</v>
      </c>
      <c r="P133" t="s">
        <v>21</v>
      </c>
    </row>
    <row r="134" spans="1:18" x14ac:dyDescent="0.2">
      <c r="A134" s="27" t="s">
        <v>51</v>
      </c>
      <c r="E134" s="28" t="s">
        <v>47</v>
      </c>
    </row>
    <row r="135" spans="1:18" x14ac:dyDescent="0.2">
      <c r="A135" s="29" t="s">
        <v>53</v>
      </c>
      <c r="E135" s="30" t="s">
        <v>47</v>
      </c>
    </row>
    <row r="136" spans="1:18" ht="51" x14ac:dyDescent="0.2">
      <c r="A136" t="s">
        <v>54</v>
      </c>
      <c r="E136" s="28" t="s">
        <v>199</v>
      </c>
    </row>
    <row r="137" spans="1:18" x14ac:dyDescent="0.2">
      <c r="A137" s="18" t="s">
        <v>45</v>
      </c>
      <c r="B137" s="22" t="s">
        <v>218</v>
      </c>
      <c r="C137" s="22" t="s">
        <v>201</v>
      </c>
      <c r="D137" s="18" t="s">
        <v>47</v>
      </c>
      <c r="E137" s="23" t="s">
        <v>202</v>
      </c>
      <c r="F137" s="24" t="s">
        <v>95</v>
      </c>
      <c r="G137" s="25">
        <v>480</v>
      </c>
      <c r="H137" s="26"/>
      <c r="I137" s="26">
        <f>ROUND(ROUND(H137,2)*ROUND(G137,3),2)</f>
        <v>0</v>
      </c>
      <c r="J137" s="24" t="s">
        <v>50</v>
      </c>
      <c r="O137">
        <f>(I137*21)/100</f>
        <v>0</v>
      </c>
      <c r="P137" t="s">
        <v>21</v>
      </c>
    </row>
    <row r="138" spans="1:18" x14ac:dyDescent="0.2">
      <c r="A138" s="27" t="s">
        <v>51</v>
      </c>
      <c r="E138" s="28" t="s">
        <v>203</v>
      </c>
    </row>
    <row r="139" spans="1:18" x14ac:dyDescent="0.2">
      <c r="A139" s="29" t="s">
        <v>53</v>
      </c>
      <c r="E139" s="30" t="s">
        <v>321</v>
      </c>
    </row>
    <row r="140" spans="1:18" ht="178.5" x14ac:dyDescent="0.2">
      <c r="A140" t="s">
        <v>54</v>
      </c>
      <c r="E140" s="28" t="s">
        <v>337</v>
      </c>
    </row>
    <row r="141" spans="1:18" x14ac:dyDescent="0.2">
      <c r="A141" s="18" t="s">
        <v>45</v>
      </c>
      <c r="B141" s="22" t="s">
        <v>224</v>
      </c>
      <c r="C141" s="22" t="s">
        <v>206</v>
      </c>
      <c r="D141" s="18" t="s">
        <v>47</v>
      </c>
      <c r="E141" s="23" t="s">
        <v>207</v>
      </c>
      <c r="F141" s="24" t="s">
        <v>140</v>
      </c>
      <c r="G141" s="25">
        <v>128</v>
      </c>
      <c r="H141" s="26"/>
      <c r="I141" s="26">
        <f>ROUND(ROUND(H141,2)*ROUND(G141,3),2)</f>
        <v>0</v>
      </c>
      <c r="J141" s="24" t="s">
        <v>50</v>
      </c>
      <c r="O141">
        <f>(I141*21)/100</f>
        <v>0</v>
      </c>
      <c r="P141" t="s">
        <v>21</v>
      </c>
    </row>
    <row r="142" spans="1:18" x14ac:dyDescent="0.2">
      <c r="A142" s="27" t="s">
        <v>51</v>
      </c>
      <c r="E142" s="28" t="s">
        <v>208</v>
      </c>
    </row>
    <row r="143" spans="1:18" x14ac:dyDescent="0.2">
      <c r="A143" s="29" t="s">
        <v>53</v>
      </c>
      <c r="E143" s="30" t="s">
        <v>322</v>
      </c>
    </row>
    <row r="144" spans="1:18" ht="38.25" x14ac:dyDescent="0.2">
      <c r="A144" t="s">
        <v>54</v>
      </c>
      <c r="E144" s="28" t="s">
        <v>210</v>
      </c>
    </row>
    <row r="145" spans="1:18" ht="12.75" customHeight="1" x14ac:dyDescent="0.2">
      <c r="A145" s="2" t="s">
        <v>43</v>
      </c>
      <c r="B145" s="2"/>
      <c r="C145" s="31" t="s">
        <v>72</v>
      </c>
      <c r="D145" s="2"/>
      <c r="E145" s="20" t="s">
        <v>211</v>
      </c>
      <c r="F145" s="2"/>
      <c r="G145" s="2"/>
      <c r="H145" s="2"/>
      <c r="I145" s="32">
        <f>0+Q145</f>
        <v>0</v>
      </c>
      <c r="J145" s="2"/>
      <c r="O145">
        <f>0+R145</f>
        <v>0</v>
      </c>
      <c r="Q145">
        <f>0+I146+I150+I154</f>
        <v>0</v>
      </c>
      <c r="R145">
        <f>0+O146+O150+O154</f>
        <v>0</v>
      </c>
    </row>
    <row r="146" spans="1:18" x14ac:dyDescent="0.2">
      <c r="A146" s="18" t="s">
        <v>45</v>
      </c>
      <c r="B146" s="22" t="s">
        <v>231</v>
      </c>
      <c r="C146" s="22" t="s">
        <v>213</v>
      </c>
      <c r="D146" s="18" t="s">
        <v>47</v>
      </c>
      <c r="E146" s="23" t="s">
        <v>214</v>
      </c>
      <c r="F146" s="24" t="s">
        <v>95</v>
      </c>
      <c r="G146" s="25">
        <v>80</v>
      </c>
      <c r="H146" s="26"/>
      <c r="I146" s="26">
        <f>ROUND(ROUND(H146,2)*ROUND(G146,3),2)</f>
        <v>0</v>
      </c>
      <c r="J146" s="24" t="s">
        <v>50</v>
      </c>
      <c r="O146">
        <f>(I146*21)/100</f>
        <v>0</v>
      </c>
      <c r="P146" t="s">
        <v>21</v>
      </c>
    </row>
    <row r="147" spans="1:18" x14ac:dyDescent="0.2">
      <c r="A147" s="27" t="s">
        <v>51</v>
      </c>
      <c r="E147" s="28" t="s">
        <v>215</v>
      </c>
    </row>
    <row r="148" spans="1:18" x14ac:dyDescent="0.2">
      <c r="A148" s="29" t="s">
        <v>53</v>
      </c>
      <c r="E148" s="30" t="s">
        <v>289</v>
      </c>
    </row>
    <row r="149" spans="1:18" ht="204" x14ac:dyDescent="0.2">
      <c r="A149" t="s">
        <v>54</v>
      </c>
      <c r="E149" s="28" t="s">
        <v>217</v>
      </c>
    </row>
    <row r="150" spans="1:18" x14ac:dyDescent="0.2">
      <c r="A150" s="18" t="s">
        <v>45</v>
      </c>
      <c r="B150" s="22" t="s">
        <v>237</v>
      </c>
      <c r="C150" s="22" t="s">
        <v>219</v>
      </c>
      <c r="D150" s="18" t="s">
        <v>47</v>
      </c>
      <c r="E150" s="23" t="s">
        <v>220</v>
      </c>
      <c r="F150" s="24" t="s">
        <v>108</v>
      </c>
      <c r="G150" s="25">
        <v>11.2</v>
      </c>
      <c r="H150" s="26"/>
      <c r="I150" s="26">
        <f>ROUND(ROUND(H150,2)*ROUND(G150,3),2)</f>
        <v>0</v>
      </c>
      <c r="J150" s="24" t="s">
        <v>50</v>
      </c>
      <c r="O150">
        <f>(I150*21)/100</f>
        <v>0</v>
      </c>
      <c r="P150" t="s">
        <v>21</v>
      </c>
    </row>
    <row r="151" spans="1:18" ht="25.5" x14ac:dyDescent="0.2">
      <c r="A151" s="27" t="s">
        <v>51</v>
      </c>
      <c r="E151" s="28" t="s">
        <v>221</v>
      </c>
    </row>
    <row r="152" spans="1:18" ht="25.5" x14ac:dyDescent="0.2">
      <c r="A152" s="29" t="s">
        <v>53</v>
      </c>
      <c r="E152" s="30" t="s">
        <v>290</v>
      </c>
    </row>
    <row r="153" spans="1:18" ht="51" x14ac:dyDescent="0.2">
      <c r="A153" t="s">
        <v>54</v>
      </c>
      <c r="E153" s="28" t="s">
        <v>223</v>
      </c>
    </row>
    <row r="154" spans="1:18" x14ac:dyDescent="0.2">
      <c r="A154" s="18" t="s">
        <v>45</v>
      </c>
      <c r="B154" s="22" t="s">
        <v>323</v>
      </c>
      <c r="C154" s="22" t="s">
        <v>225</v>
      </c>
      <c r="D154" s="18" t="s">
        <v>47</v>
      </c>
      <c r="E154" s="23" t="s">
        <v>226</v>
      </c>
      <c r="F154" s="24" t="s">
        <v>86</v>
      </c>
      <c r="G154" s="25">
        <v>2.3730000000000002</v>
      </c>
      <c r="H154" s="26"/>
      <c r="I154" s="26">
        <f>ROUND(ROUND(H154,2)*ROUND(G154,3),2)</f>
        <v>0</v>
      </c>
      <c r="J154" s="24" t="s">
        <v>50</v>
      </c>
      <c r="O154">
        <f>(I154*21)/100</f>
        <v>0</v>
      </c>
      <c r="P154" t="s">
        <v>21</v>
      </c>
    </row>
    <row r="155" spans="1:18" ht="25.5" x14ac:dyDescent="0.2">
      <c r="A155" s="27" t="s">
        <v>51</v>
      </c>
      <c r="E155" s="28" t="s">
        <v>291</v>
      </c>
    </row>
    <row r="156" spans="1:18" ht="63.75" x14ac:dyDescent="0.2">
      <c r="A156" s="29" t="s">
        <v>53</v>
      </c>
      <c r="E156" s="30" t="s">
        <v>324</v>
      </c>
    </row>
    <row r="157" spans="1:18" ht="51" x14ac:dyDescent="0.2">
      <c r="A157" t="s">
        <v>54</v>
      </c>
      <c r="E157" s="28" t="s">
        <v>229</v>
      </c>
    </row>
    <row r="158" spans="1:18" ht="12.75" customHeight="1" x14ac:dyDescent="0.2">
      <c r="A158" s="2" t="s">
        <v>43</v>
      </c>
      <c r="B158" s="2"/>
      <c r="C158" s="31" t="s">
        <v>38</v>
      </c>
      <c r="D158" s="2"/>
      <c r="E158" s="20" t="s">
        <v>230</v>
      </c>
      <c r="F158" s="2"/>
      <c r="G158" s="2"/>
      <c r="H158" s="2"/>
      <c r="I158" s="32">
        <f>0+Q158</f>
        <v>0</v>
      </c>
      <c r="J158" s="2"/>
      <c r="O158">
        <f>0+R158</f>
        <v>0</v>
      </c>
      <c r="Q158">
        <f>0+I159+I163</f>
        <v>0</v>
      </c>
      <c r="R158">
        <f>0+O159+O163</f>
        <v>0</v>
      </c>
    </row>
    <row r="159" spans="1:18" x14ac:dyDescent="0.2">
      <c r="A159" s="18" t="s">
        <v>45</v>
      </c>
      <c r="B159" s="22" t="s">
        <v>325</v>
      </c>
      <c r="C159" s="22" t="s">
        <v>232</v>
      </c>
      <c r="D159" s="18" t="s">
        <v>47</v>
      </c>
      <c r="E159" s="23" t="s">
        <v>233</v>
      </c>
      <c r="F159" s="24" t="s">
        <v>140</v>
      </c>
      <c r="G159" s="25">
        <v>44</v>
      </c>
      <c r="H159" s="26"/>
      <c r="I159" s="26">
        <f>ROUND(ROUND(H159,2)*ROUND(G159,3),2)</f>
        <v>0</v>
      </c>
      <c r="J159" s="24" t="s">
        <v>50</v>
      </c>
      <c r="O159">
        <f>(I159*21)/100</f>
        <v>0</v>
      </c>
      <c r="P159" t="s">
        <v>21</v>
      </c>
    </row>
    <row r="160" spans="1:18" x14ac:dyDescent="0.2">
      <c r="A160" s="27" t="s">
        <v>51</v>
      </c>
      <c r="E160" s="28" t="s">
        <v>326</v>
      </c>
    </row>
    <row r="161" spans="1:16" ht="63.75" x14ac:dyDescent="0.2">
      <c r="A161" s="29" t="s">
        <v>53</v>
      </c>
      <c r="E161" s="30" t="s">
        <v>327</v>
      </c>
    </row>
    <row r="162" spans="1:16" ht="63.75" x14ac:dyDescent="0.2">
      <c r="A162" t="s">
        <v>54</v>
      </c>
      <c r="E162" s="28" t="s">
        <v>236</v>
      </c>
    </row>
    <row r="163" spans="1:16" x14ac:dyDescent="0.2">
      <c r="A163" s="18" t="s">
        <v>45</v>
      </c>
      <c r="B163" s="22" t="s">
        <v>328</v>
      </c>
      <c r="C163" s="22" t="s">
        <v>238</v>
      </c>
      <c r="D163" s="18" t="s">
        <v>47</v>
      </c>
      <c r="E163" s="23" t="s">
        <v>239</v>
      </c>
      <c r="F163" s="24" t="s">
        <v>140</v>
      </c>
      <c r="G163" s="25">
        <v>128</v>
      </c>
      <c r="H163" s="26"/>
      <c r="I163" s="26">
        <f>ROUND(ROUND(H163,2)*ROUND(G163,3),2)</f>
        <v>0</v>
      </c>
      <c r="J163" s="24" t="s">
        <v>50</v>
      </c>
      <c r="O163">
        <f>(I163*21)/100</f>
        <v>0</v>
      </c>
      <c r="P163" t="s">
        <v>21</v>
      </c>
    </row>
    <row r="164" spans="1:16" x14ac:dyDescent="0.2">
      <c r="A164" s="27" t="s">
        <v>51</v>
      </c>
      <c r="E164" s="28" t="s">
        <v>47</v>
      </c>
    </row>
    <row r="165" spans="1:16" x14ac:dyDescent="0.2">
      <c r="A165" s="29" t="s">
        <v>53</v>
      </c>
      <c r="E165" s="30" t="s">
        <v>329</v>
      </c>
    </row>
    <row r="166" spans="1:16" ht="25.5" x14ac:dyDescent="0.2">
      <c r="A166" t="s">
        <v>54</v>
      </c>
      <c r="E166" s="28" t="s">
        <v>241</v>
      </c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5" right="0.75" top="1" bottom="1" header="0.5" footer="0.5"/>
  <pageSetup paperSize="9" scale="70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3"/>
  <sheetViews>
    <sheetView workbookViewId="0">
      <pane ySplit="7" topLeftCell="A8" activePane="bottomLeft" state="frozen"/>
      <selection pane="bottomLeft" activeCell="G8" sqref="G8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0" max="10" width="20.7109375" customWidth="1"/>
    <col min="15" max="18" width="9.140625" hidden="1" customWidth="1"/>
  </cols>
  <sheetData>
    <row r="1" spans="1:18" ht="12.75" customHeight="1" x14ac:dyDescent="0.2">
      <c r="A1" t="s">
        <v>9</v>
      </c>
      <c r="B1" s="4"/>
      <c r="C1" s="4"/>
      <c r="D1" s="4"/>
      <c r="E1" s="4"/>
      <c r="F1" s="4"/>
      <c r="G1" s="4"/>
      <c r="H1" s="4"/>
      <c r="I1" s="4"/>
      <c r="J1" s="4"/>
      <c r="P1" t="s">
        <v>20</v>
      </c>
    </row>
    <row r="2" spans="1:18" ht="24.95" customHeight="1" x14ac:dyDescent="0.2">
      <c r="B2" s="4"/>
      <c r="C2" s="4"/>
      <c r="D2" s="4"/>
      <c r="E2" s="3" t="s">
        <v>11</v>
      </c>
      <c r="F2" s="4"/>
      <c r="G2" s="4"/>
      <c r="H2" s="2"/>
      <c r="I2" s="2"/>
      <c r="J2" s="4"/>
      <c r="O2">
        <f>0+O8+O25+O30+O39</f>
        <v>0</v>
      </c>
      <c r="P2" t="s">
        <v>20</v>
      </c>
    </row>
    <row r="3" spans="1:18" ht="15" customHeight="1" x14ac:dyDescent="0.25">
      <c r="A3" t="s">
        <v>10</v>
      </c>
      <c r="B3" s="11" t="s">
        <v>12</v>
      </c>
      <c r="C3" s="38" t="s">
        <v>13</v>
      </c>
      <c r="D3" s="34"/>
      <c r="E3" s="12" t="s">
        <v>14</v>
      </c>
      <c r="F3" s="4"/>
      <c r="G3" s="9"/>
      <c r="H3" s="8" t="s">
        <v>330</v>
      </c>
      <c r="I3" s="33">
        <f>0+I8+I25+I30+I39</f>
        <v>0</v>
      </c>
      <c r="J3" s="10"/>
      <c r="O3" t="s">
        <v>17</v>
      </c>
      <c r="P3" t="s">
        <v>21</v>
      </c>
    </row>
    <row r="4" spans="1:18" ht="15" customHeight="1" x14ac:dyDescent="0.25">
      <c r="A4" t="s">
        <v>15</v>
      </c>
      <c r="B4" s="13" t="s">
        <v>16</v>
      </c>
      <c r="C4" s="39" t="s">
        <v>330</v>
      </c>
      <c r="D4" s="40"/>
      <c r="E4" s="14" t="s">
        <v>331</v>
      </c>
      <c r="F4" s="2"/>
      <c r="G4" s="2"/>
      <c r="H4" s="15"/>
      <c r="I4" s="15"/>
      <c r="J4" s="2"/>
      <c r="O4" t="s">
        <v>18</v>
      </c>
      <c r="P4" t="s">
        <v>21</v>
      </c>
    </row>
    <row r="5" spans="1:18" ht="12.75" customHeight="1" x14ac:dyDescent="0.2">
      <c r="A5" s="37" t="s">
        <v>24</v>
      </c>
      <c r="B5" s="37" t="s">
        <v>26</v>
      </c>
      <c r="C5" s="37" t="s">
        <v>28</v>
      </c>
      <c r="D5" s="37" t="s">
        <v>29</v>
      </c>
      <c r="E5" s="37" t="s">
        <v>30</v>
      </c>
      <c r="F5" s="37" t="s">
        <v>32</v>
      </c>
      <c r="G5" s="37" t="s">
        <v>34</v>
      </c>
      <c r="H5" s="37" t="s">
        <v>36</v>
      </c>
      <c r="I5" s="37"/>
      <c r="J5" s="37" t="s">
        <v>41</v>
      </c>
      <c r="O5" t="s">
        <v>19</v>
      </c>
      <c r="P5" t="s">
        <v>21</v>
      </c>
    </row>
    <row r="6" spans="1:18" ht="12.75" customHeight="1" x14ac:dyDescent="0.2">
      <c r="A6" s="37"/>
      <c r="B6" s="37"/>
      <c r="C6" s="37"/>
      <c r="D6" s="37"/>
      <c r="E6" s="37"/>
      <c r="F6" s="37"/>
      <c r="G6" s="37"/>
      <c r="H6" s="1" t="s">
        <v>37</v>
      </c>
      <c r="I6" s="1" t="s">
        <v>39</v>
      </c>
      <c r="J6" s="37"/>
    </row>
    <row r="7" spans="1:18" ht="12.75" customHeight="1" x14ac:dyDescent="0.2">
      <c r="A7" s="1" t="s">
        <v>25</v>
      </c>
      <c r="B7" s="1" t="s">
        <v>27</v>
      </c>
      <c r="C7" s="1" t="s">
        <v>21</v>
      </c>
      <c r="D7" s="1" t="s">
        <v>20</v>
      </c>
      <c r="E7" s="1" t="s">
        <v>31</v>
      </c>
      <c r="F7" s="1" t="s">
        <v>33</v>
      </c>
      <c r="G7" s="1" t="s">
        <v>35</v>
      </c>
      <c r="H7" s="1" t="s">
        <v>38</v>
      </c>
      <c r="I7" s="1" t="s">
        <v>40</v>
      </c>
      <c r="J7" s="1" t="s">
        <v>42</v>
      </c>
    </row>
    <row r="8" spans="1:18" ht="12.75" customHeight="1" x14ac:dyDescent="0.2">
      <c r="A8" s="15" t="s">
        <v>43</v>
      </c>
      <c r="B8" s="15"/>
      <c r="C8" s="19" t="s">
        <v>25</v>
      </c>
      <c r="D8" s="15"/>
      <c r="E8" s="20" t="s">
        <v>44</v>
      </c>
      <c r="F8" s="15"/>
      <c r="G8" s="15"/>
      <c r="H8" s="15"/>
      <c r="I8" s="21">
        <f>0+Q8</f>
        <v>0</v>
      </c>
      <c r="J8" s="15"/>
      <c r="O8">
        <f>0+R8</f>
        <v>0</v>
      </c>
      <c r="Q8">
        <f>0+I9+I13+I17+I21</f>
        <v>0</v>
      </c>
      <c r="R8">
        <f>0+O9+O13+O17+O21</f>
        <v>0</v>
      </c>
    </row>
    <row r="9" spans="1:18" x14ac:dyDescent="0.2">
      <c r="A9" s="18" t="s">
        <v>45</v>
      </c>
      <c r="B9" s="22" t="s">
        <v>27</v>
      </c>
      <c r="C9" s="22" t="s">
        <v>59</v>
      </c>
      <c r="D9" s="18" t="s">
        <v>47</v>
      </c>
      <c r="E9" s="23" t="s">
        <v>60</v>
      </c>
      <c r="F9" s="24" t="s">
        <v>49</v>
      </c>
      <c r="G9" s="25">
        <v>1</v>
      </c>
      <c r="H9" s="26"/>
      <c r="I9" s="26">
        <f>ROUND(ROUND(H9,2)*ROUND(G9,3),2)</f>
        <v>0</v>
      </c>
      <c r="J9" s="24" t="s">
        <v>50</v>
      </c>
      <c r="O9">
        <f>(I9*21)/100</f>
        <v>0</v>
      </c>
      <c r="P9" t="s">
        <v>21</v>
      </c>
    </row>
    <row r="10" spans="1:18" x14ac:dyDescent="0.2">
      <c r="A10" s="27" t="s">
        <v>51</v>
      </c>
      <c r="E10" s="28" t="s">
        <v>61</v>
      </c>
    </row>
    <row r="11" spans="1:18" x14ac:dyDescent="0.2">
      <c r="A11" s="29" t="s">
        <v>53</v>
      </c>
      <c r="E11" s="30" t="s">
        <v>47</v>
      </c>
    </row>
    <row r="12" spans="1:18" ht="38.25" x14ac:dyDescent="0.2">
      <c r="A12" t="s">
        <v>54</v>
      </c>
      <c r="E12" s="28" t="s">
        <v>62</v>
      </c>
    </row>
    <row r="13" spans="1:18" x14ac:dyDescent="0.2">
      <c r="A13" s="18" t="s">
        <v>45</v>
      </c>
      <c r="B13" s="22" t="s">
        <v>21</v>
      </c>
      <c r="C13" s="22" t="s">
        <v>63</v>
      </c>
      <c r="D13" s="18" t="s">
        <v>47</v>
      </c>
      <c r="E13" s="23" t="s">
        <v>64</v>
      </c>
      <c r="F13" s="24" t="s">
        <v>65</v>
      </c>
      <c r="G13" s="25">
        <v>1</v>
      </c>
      <c r="H13" s="26"/>
      <c r="I13" s="26">
        <f>ROUND(ROUND(H13,2)*ROUND(G13,3),2)</f>
        <v>0</v>
      </c>
      <c r="J13" s="24" t="s">
        <v>50</v>
      </c>
      <c r="O13">
        <f>(I13*21)/100</f>
        <v>0</v>
      </c>
      <c r="P13" t="s">
        <v>21</v>
      </c>
    </row>
    <row r="14" spans="1:18" ht="38.25" x14ac:dyDescent="0.2">
      <c r="A14" s="27" t="s">
        <v>51</v>
      </c>
      <c r="E14" s="28" t="s">
        <v>66</v>
      </c>
    </row>
    <row r="15" spans="1:18" x14ac:dyDescent="0.2">
      <c r="A15" s="29" t="s">
        <v>53</v>
      </c>
      <c r="E15" s="30" t="s">
        <v>47</v>
      </c>
    </row>
    <row r="16" spans="1:18" x14ac:dyDescent="0.2">
      <c r="A16" t="s">
        <v>54</v>
      </c>
      <c r="E16" s="28" t="s">
        <v>58</v>
      </c>
    </row>
    <row r="17" spans="1:18" x14ac:dyDescent="0.2">
      <c r="A17" s="18" t="s">
        <v>45</v>
      </c>
      <c r="B17" s="22" t="s">
        <v>20</v>
      </c>
      <c r="C17" s="22" t="s">
        <v>67</v>
      </c>
      <c r="D17" s="18" t="s">
        <v>47</v>
      </c>
      <c r="E17" s="23" t="s">
        <v>68</v>
      </c>
      <c r="F17" s="24" t="s">
        <v>49</v>
      </c>
      <c r="G17" s="25">
        <v>1</v>
      </c>
      <c r="H17" s="26"/>
      <c r="I17" s="26">
        <f>ROUND(ROUND(H17,2)*ROUND(G17,3),2)</f>
        <v>0</v>
      </c>
      <c r="J17" s="24" t="s">
        <v>50</v>
      </c>
      <c r="O17">
        <f>(I17*21)/100</f>
        <v>0</v>
      </c>
      <c r="P17" t="s">
        <v>21</v>
      </c>
    </row>
    <row r="18" spans="1:18" x14ac:dyDescent="0.2">
      <c r="A18" s="27" t="s">
        <v>51</v>
      </c>
      <c r="E18" s="28" t="s">
        <v>47</v>
      </c>
    </row>
    <row r="19" spans="1:18" x14ac:dyDescent="0.2">
      <c r="A19" s="29" t="s">
        <v>53</v>
      </c>
      <c r="E19" s="30" t="s">
        <v>47</v>
      </c>
    </row>
    <row r="20" spans="1:18" x14ac:dyDescent="0.2">
      <c r="A20" t="s">
        <v>54</v>
      </c>
      <c r="E20" s="28" t="s">
        <v>58</v>
      </c>
    </row>
    <row r="21" spans="1:18" x14ac:dyDescent="0.2">
      <c r="A21" s="18" t="s">
        <v>45</v>
      </c>
      <c r="B21" s="22" t="s">
        <v>31</v>
      </c>
      <c r="C21" s="22" t="s">
        <v>69</v>
      </c>
      <c r="D21" s="18" t="s">
        <v>47</v>
      </c>
      <c r="E21" s="23" t="s">
        <v>70</v>
      </c>
      <c r="F21" s="24" t="s">
        <v>49</v>
      </c>
      <c r="G21" s="25">
        <v>1</v>
      </c>
      <c r="H21" s="26"/>
      <c r="I21" s="26">
        <f>ROUND(ROUND(H21,2)*ROUND(G21,3),2)</f>
        <v>0</v>
      </c>
      <c r="J21" s="24" t="s">
        <v>50</v>
      </c>
      <c r="O21">
        <f>(I21*21)/100</f>
        <v>0</v>
      </c>
      <c r="P21" t="s">
        <v>21</v>
      </c>
    </row>
    <row r="22" spans="1:18" ht="25.5" x14ac:dyDescent="0.2">
      <c r="A22" s="27" t="s">
        <v>51</v>
      </c>
      <c r="E22" s="28" t="s">
        <v>71</v>
      </c>
    </row>
    <row r="23" spans="1:18" x14ac:dyDescent="0.2">
      <c r="A23" s="29" t="s">
        <v>53</v>
      </c>
      <c r="E23" s="30" t="s">
        <v>47</v>
      </c>
    </row>
    <row r="24" spans="1:18" x14ac:dyDescent="0.2">
      <c r="A24" t="s">
        <v>54</v>
      </c>
      <c r="E24" s="28" t="s">
        <v>58</v>
      </c>
    </row>
    <row r="25" spans="1:18" ht="12.75" customHeight="1" x14ac:dyDescent="0.2">
      <c r="A25" s="2" t="s">
        <v>43</v>
      </c>
      <c r="B25" s="2"/>
      <c r="C25" s="31" t="s">
        <v>82</v>
      </c>
      <c r="D25" s="2"/>
      <c r="E25" s="20" t="s">
        <v>83</v>
      </c>
      <c r="F25" s="2"/>
      <c r="G25" s="2"/>
      <c r="H25" s="2"/>
      <c r="I25" s="32">
        <f>0+Q25</f>
        <v>0</v>
      </c>
      <c r="J25" s="2"/>
      <c r="O25">
        <f>0+R25</f>
        <v>0</v>
      </c>
      <c r="Q25">
        <f>0+I26</f>
        <v>0</v>
      </c>
      <c r="R25">
        <f>0+O26</f>
        <v>0</v>
      </c>
    </row>
    <row r="26" spans="1:18" x14ac:dyDescent="0.2">
      <c r="A26" s="18" t="s">
        <v>45</v>
      </c>
      <c r="B26" s="22" t="s">
        <v>33</v>
      </c>
      <c r="C26" s="22" t="s">
        <v>84</v>
      </c>
      <c r="D26" s="18" t="s">
        <v>27</v>
      </c>
      <c r="E26" s="23" t="s">
        <v>85</v>
      </c>
      <c r="F26" s="24" t="s">
        <v>86</v>
      </c>
      <c r="G26" s="25">
        <v>20</v>
      </c>
      <c r="H26" s="26"/>
      <c r="I26" s="26">
        <f>ROUND(ROUND(H26,2)*ROUND(G26,3),2)</f>
        <v>0</v>
      </c>
      <c r="J26" s="24" t="s">
        <v>50</v>
      </c>
      <c r="O26">
        <f>(I26*21)/100</f>
        <v>0</v>
      </c>
      <c r="P26" t="s">
        <v>21</v>
      </c>
    </row>
    <row r="27" spans="1:18" x14ac:dyDescent="0.2">
      <c r="A27" s="27" t="s">
        <v>51</v>
      </c>
      <c r="E27" s="28" t="s">
        <v>87</v>
      </c>
    </row>
    <row r="28" spans="1:18" x14ac:dyDescent="0.2">
      <c r="A28" s="29" t="s">
        <v>53</v>
      </c>
      <c r="E28" s="30" t="s">
        <v>332</v>
      </c>
    </row>
    <row r="29" spans="1:18" ht="25.5" x14ac:dyDescent="0.2">
      <c r="A29" t="s">
        <v>54</v>
      </c>
      <c r="E29" s="28" t="s">
        <v>89</v>
      </c>
    </row>
    <row r="30" spans="1:18" ht="12.75" customHeight="1" x14ac:dyDescent="0.2">
      <c r="A30" s="2" t="s">
        <v>43</v>
      </c>
      <c r="B30" s="2"/>
      <c r="C30" s="31" t="s">
        <v>27</v>
      </c>
      <c r="D30" s="2"/>
      <c r="E30" s="20" t="s">
        <v>92</v>
      </c>
      <c r="F30" s="2"/>
      <c r="G30" s="2"/>
      <c r="H30" s="2"/>
      <c r="I30" s="32">
        <f>0+Q30</f>
        <v>0</v>
      </c>
      <c r="J30" s="2"/>
      <c r="O30">
        <f>0+R30</f>
        <v>0</v>
      </c>
      <c r="Q30">
        <f>0+I31+I35</f>
        <v>0</v>
      </c>
      <c r="R30">
        <f>0+O31+O35</f>
        <v>0</v>
      </c>
    </row>
    <row r="31" spans="1:18" x14ac:dyDescent="0.2">
      <c r="A31" s="18" t="s">
        <v>45</v>
      </c>
      <c r="B31" s="22" t="s">
        <v>35</v>
      </c>
      <c r="C31" s="22" t="s">
        <v>113</v>
      </c>
      <c r="D31" s="18" t="s">
        <v>47</v>
      </c>
      <c r="E31" s="23" t="s">
        <v>114</v>
      </c>
      <c r="F31" s="24" t="s">
        <v>108</v>
      </c>
      <c r="G31" s="25">
        <v>10</v>
      </c>
      <c r="H31" s="26"/>
      <c r="I31" s="26">
        <f>ROUND(ROUND(H31,2)*ROUND(G31,3),2)</f>
        <v>0</v>
      </c>
      <c r="J31" s="24" t="s">
        <v>50</v>
      </c>
      <c r="O31">
        <f>(I31*21)/100</f>
        <v>0</v>
      </c>
      <c r="P31" t="s">
        <v>21</v>
      </c>
    </row>
    <row r="32" spans="1:18" x14ac:dyDescent="0.2">
      <c r="A32" s="27" t="s">
        <v>51</v>
      </c>
      <c r="E32" s="28" t="s">
        <v>115</v>
      </c>
    </row>
    <row r="33" spans="1:18" x14ac:dyDescent="0.2">
      <c r="A33" s="29" t="s">
        <v>53</v>
      </c>
      <c r="E33" s="30" t="s">
        <v>333</v>
      </c>
    </row>
    <row r="34" spans="1:18" ht="395.25" x14ac:dyDescent="0.2">
      <c r="A34" t="s">
        <v>54</v>
      </c>
      <c r="E34" s="28" t="s">
        <v>117</v>
      </c>
    </row>
    <row r="35" spans="1:18" x14ac:dyDescent="0.2">
      <c r="A35" s="18" t="s">
        <v>45</v>
      </c>
      <c r="B35" s="22" t="s">
        <v>72</v>
      </c>
      <c r="C35" s="22" t="s">
        <v>131</v>
      </c>
      <c r="D35" s="18" t="s">
        <v>47</v>
      </c>
      <c r="E35" s="23" t="s">
        <v>132</v>
      </c>
      <c r="F35" s="24" t="s">
        <v>108</v>
      </c>
      <c r="G35" s="25">
        <v>4.8</v>
      </c>
      <c r="H35" s="26"/>
      <c r="I35" s="26">
        <f>ROUND(ROUND(H35,2)*ROUND(G35,3),2)</f>
        <v>0</v>
      </c>
      <c r="J35" s="24" t="s">
        <v>50</v>
      </c>
      <c r="O35">
        <f>(I35*21)/100</f>
        <v>0</v>
      </c>
      <c r="P35" t="s">
        <v>21</v>
      </c>
    </row>
    <row r="36" spans="1:18" x14ac:dyDescent="0.2">
      <c r="A36" s="27" t="s">
        <v>51</v>
      </c>
      <c r="E36" s="28" t="s">
        <v>133</v>
      </c>
    </row>
    <row r="37" spans="1:18" ht="25.5" x14ac:dyDescent="0.2">
      <c r="A37" s="29" t="s">
        <v>53</v>
      </c>
      <c r="E37" s="30" t="s">
        <v>334</v>
      </c>
    </row>
    <row r="38" spans="1:18" ht="293.25" x14ac:dyDescent="0.2">
      <c r="A38" t="s">
        <v>54</v>
      </c>
      <c r="E38" s="28" t="s">
        <v>135</v>
      </c>
    </row>
    <row r="39" spans="1:18" ht="12.75" customHeight="1" x14ac:dyDescent="0.2">
      <c r="A39" s="2" t="s">
        <v>43</v>
      </c>
      <c r="B39" s="2"/>
      <c r="C39" s="31" t="s">
        <v>38</v>
      </c>
      <c r="D39" s="2"/>
      <c r="E39" s="20" t="s">
        <v>230</v>
      </c>
      <c r="F39" s="2"/>
      <c r="G39" s="2"/>
      <c r="H39" s="2"/>
      <c r="I39" s="32">
        <f>0+Q39</f>
        <v>0</v>
      </c>
      <c r="J39" s="2"/>
      <c r="O39">
        <f>0+R39</f>
        <v>0</v>
      </c>
      <c r="Q39">
        <f>0+I40</f>
        <v>0</v>
      </c>
      <c r="R39">
        <f>0+O40</f>
        <v>0</v>
      </c>
    </row>
    <row r="40" spans="1:18" x14ac:dyDescent="0.2">
      <c r="A40" s="18" t="s">
        <v>45</v>
      </c>
      <c r="B40" s="22" t="s">
        <v>77</v>
      </c>
      <c r="C40" s="22" t="s">
        <v>232</v>
      </c>
      <c r="D40" s="18" t="s">
        <v>47</v>
      </c>
      <c r="E40" s="23" t="s">
        <v>233</v>
      </c>
      <c r="F40" s="24" t="s">
        <v>140</v>
      </c>
      <c r="G40" s="25">
        <v>80</v>
      </c>
      <c r="H40" s="26"/>
      <c r="I40" s="26">
        <f>ROUND(ROUND(H40,2)*ROUND(G40,3),2)</f>
        <v>0</v>
      </c>
      <c r="J40" s="24" t="s">
        <v>50</v>
      </c>
      <c r="O40">
        <f>(I40*21)/100</f>
        <v>0</v>
      </c>
      <c r="P40" t="s">
        <v>21</v>
      </c>
    </row>
    <row r="41" spans="1:18" x14ac:dyDescent="0.2">
      <c r="A41" s="27" t="s">
        <v>51</v>
      </c>
      <c r="E41" s="28" t="s">
        <v>335</v>
      </c>
    </row>
    <row r="42" spans="1:18" ht="63.75" x14ac:dyDescent="0.2">
      <c r="A42" s="29" t="s">
        <v>53</v>
      </c>
      <c r="E42" s="30" t="s">
        <v>336</v>
      </c>
    </row>
    <row r="43" spans="1:18" ht="63.75" x14ac:dyDescent="0.2">
      <c r="A43" t="s">
        <v>54</v>
      </c>
      <c r="E43" s="28" t="s">
        <v>236</v>
      </c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5" right="0.75" top="1" bottom="1" header="0.5" footer="0.5"/>
  <pageSetup paperSize="9" scale="7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Rekapitulace</vt:lpstr>
      <vt:lpstr>SO 01</vt:lpstr>
      <vt:lpstr>SO 02</vt:lpstr>
      <vt:lpstr>SO 03</vt:lpstr>
      <vt:lpstr>SO 05</vt:lpstr>
      <vt:lpstr>SO 06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2022-10-21T08:26:06Z</cp:lastPrinted>
  <dcterms:created xsi:type="dcterms:W3CDTF">2024-12-19T14:02:50Z</dcterms:created>
  <dcterms:modified xsi:type="dcterms:W3CDTF">2024-12-19T14:06:14Z</dcterms:modified>
  <cp:category/>
  <cp:contentStatus/>
</cp:coreProperties>
</file>