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Kapitola 12/III-24213 Odolena Voda - Veliká Ves/VZ/"/>
    </mc:Choice>
  </mc:AlternateContent>
  <xr:revisionPtr revIDLastSave="3" documentId="8_{8A9539E9-F366-447C-A222-4396716D1175}" xr6:coauthVersionLast="47" xr6:coauthVersionMax="47" xr10:uidLastSave="{351E2F70-E00B-4928-8D03-180D5F197EF2}"/>
  <bookViews>
    <workbookView xWindow="-108" yWindow="-108" windowWidth="23256" windowHeight="12456" activeTab="1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6" i="1" l="1"/>
  <c r="F6" i="4" l="1"/>
  <c r="F7" i="4"/>
  <c r="F12" i="4"/>
  <c r="F11" i="4"/>
  <c r="F10" i="4"/>
  <c r="F9" i="4"/>
  <c r="F8" i="4"/>
  <c r="H23" i="1"/>
  <c r="H25" i="1"/>
  <c r="F25" i="1"/>
  <c r="F27" i="1"/>
  <c r="F29" i="1"/>
  <c r="F28" i="1"/>
  <c r="F24" i="1"/>
  <c r="F23" i="1"/>
  <c r="F22" i="1"/>
  <c r="F21" i="1"/>
  <c r="F18" i="1"/>
  <c r="F14" i="1"/>
  <c r="F19" i="1"/>
  <c r="F16" i="1"/>
  <c r="F15" i="1"/>
  <c r="F13" i="1"/>
  <c r="F12" i="1"/>
  <c r="F13" i="4" l="1"/>
  <c r="E20" i="1" s="1"/>
  <c r="F20" i="1" s="1"/>
  <c r="F30" i="1" s="1"/>
  <c r="F31" i="1" l="1"/>
  <c r="F32" i="1"/>
  <c r="C14" i="3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<sst xmlns="http://schemas.openxmlformats.org/spreadsheetml/2006/main" count="142" uniqueCount="90">
  <si>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</si>
  <si>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</si>
  <si>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</si>
  <si>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</si>
  <si>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</si>
  <si>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</si>
  <si>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</si>
  <si>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</si>
  <si>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</si>
  <si>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</si>
  <si>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</si>
  <si>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</si>
  <si>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</si>
  <si>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</si>
  <si>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</si>
  <si>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</si>
  <si>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</si>
  <si>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</si>
  <si>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</si>
  <si>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</si>
  <si>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</si>
  <si>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</si>
  <si>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</si>
  <si>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</si>
  <si>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</si>
  <si>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</si>
  <si>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</si>
  <si>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</si>
  <si>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</si>
  <si>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</si>
  <si>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</si>
  <si>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</si>
  <si>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</si>
  <si>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</si>
  <si>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</si>
  <si>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</si>
  <si>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</si>
  <si>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Sanace konstrukčních vrstev tl. 350 mm (dle technické specifikace)</t>
  </si>
  <si>
    <t>ks</t>
  </si>
  <si>
    <t xml:space="preserve">Zpracoval:   </t>
  </si>
  <si>
    <t xml:space="preserve">Datum:   </t>
  </si>
  <si>
    <t>poznámky</t>
  </si>
  <si>
    <t>m3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</si>
  <si>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</si>
  <si>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</si>
  <si>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</si>
  <si>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</si>
  <si>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</si>
  <si>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</si>
  <si>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</si>
  <si>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</si>
  <si>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</si>
  <si>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</si>
  <si>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</si>
  <si>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</si>
  <si>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</si>
  <si>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</si>
  <si>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</si>
  <si>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</si>
  <si>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</si>
  <si>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</si>
  <si>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</si>
  <si>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</si>
  <si>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</si>
  <si>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</si>
  <si>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</si>
  <si>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VDZ - předem připravené symboly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</si>
  <si>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</si>
  <si>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</si>
  <si>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</si>
  <si>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</si>
  <si>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čištění příkopů od nánosu do 0,5m3/m</t>
  </si>
  <si>
    <t>VDZ - barvou hladké - dodávka a pokládka</t>
  </si>
  <si>
    <t>VDZ - plastem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</si>
  <si>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</si>
  <si>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</si>
  <si>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</si>
  <si>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r>
      <t xml:space="preserve">rozpočet:  OTSKP </t>
    </r>
    <r>
      <rPr>
        <b/>
        <sz val="9"/>
        <rFont val="Arial CE"/>
        <charset val="238"/>
      </rPr>
      <t>2024</t>
    </r>
  </si>
  <si>
    <t>Stavba: III/24213 Odolena Voda – Veliká Ves</t>
  </si>
  <si>
    <r>
      <t xml:space="preserve">Zpracoval:  </t>
    </r>
    <r>
      <rPr>
        <sz val="9"/>
        <color indexed="10"/>
        <rFont val="Arial CE"/>
        <charset val="238"/>
      </rPr>
      <t xml:space="preserve"> </t>
    </r>
    <r>
      <rPr>
        <sz val="9"/>
        <rFont val="Arial CE"/>
        <charset val="238"/>
      </rPr>
      <t>Ing. Jiří Toman</t>
    </r>
  </si>
  <si>
    <t>Datum:   14.01.2025</t>
  </si>
  <si>
    <t>III/24213 Odolena Voda – Veliká Ves</t>
  </si>
  <si>
    <t>Ing. Jiří Toman</t>
  </si>
  <si>
    <t>asfaltový beton pro ložní vrstvy ACL 16+ , 16S</t>
  </si>
  <si>
    <t>Objekt:    sil.    III/24213              km  0,000-2,236</t>
  </si>
  <si>
    <t>staničení km 0,000-2,236</t>
  </si>
  <si>
    <t>ASFALTOVÝ BETON PRO PODKLADNÍ VRSTVY ACP 16+, 16S</t>
  </si>
  <si>
    <t>574E06</t>
  </si>
  <si>
    <t xml:space="preserve">asfaltový beton pro obrusné vrstvy ACO 11+ tl. 40 mm,  </t>
  </si>
  <si>
    <t>574A34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</si>
</sst>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5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sz val="9"/>
      <color indexed="10"/>
      <name val="Arial CE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Alignment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</cellStyleXfs>
  <cellXfs count="235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center"/>
    </xf>
    <xf numFmtId="4" fontId="12" fillId="0" borderId="7" xfId="0" applyNumberFormat="1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4" fontId="12" fillId="0" borderId="10" xfId="0" applyNumberFormat="1" applyFont="1" applyBorder="1" applyAlignment="1" applyProtection="1">
      <alignment vertical="top"/>
    </xf>
    <xf numFmtId="0" fontId="12" fillId="0" borderId="11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7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4" fontId="20" fillId="3" borderId="6" xfId="0" applyNumberFormat="1" applyFont="1" applyFill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vertical="center"/>
    </xf>
    <xf numFmtId="4" fontId="20" fillId="3" borderId="7" xfId="0" applyNumberFormat="1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1" fillId="0" borderId="6" xfId="0" applyFont="1" applyBorder="1" applyAlignment="1" applyProtection="1">
      <alignment vertical="top"/>
    </xf>
    <xf numFmtId="0" fontId="21" fillId="0" borderId="0" xfId="0" applyFont="1" applyAlignment="1">
      <alignment vertical="top" wrapText="1"/>
      <protection locked="0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top"/>
    </xf>
    <xf numFmtId="2" fontId="21" fillId="0" borderId="6" xfId="0" applyNumberFormat="1" applyFont="1" applyBorder="1" applyAlignment="1" applyProtection="1">
      <alignment horizontal="center" vertical="top"/>
    </xf>
    <xf numFmtId="3" fontId="21" fillId="0" borderId="6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center" vertical="top"/>
    </xf>
    <xf numFmtId="4" fontId="21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49" fontId="12" fillId="0" borderId="5" xfId="0" applyNumberFormat="1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vertical="top"/>
    </xf>
    <xf numFmtId="4" fontId="12" fillId="0" borderId="19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left"/>
    </xf>
    <xf numFmtId="2" fontId="11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12" fillId="0" borderId="6" xfId="0" applyFont="1" applyBorder="1" applyAlignment="1" applyProtection="1">
      <alignment horizontal="left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12" fillId="0" borderId="20" xfId="0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 applyProtection="1">
      <alignment horizontal="right" vertical="center"/>
    </xf>
    <xf numFmtId="4" fontId="11" fillId="0" borderId="21" xfId="0" applyNumberFormat="1" applyFont="1" applyBorder="1" applyAlignment="1" applyProtection="1">
      <alignment horizontal="right" vertical="center"/>
    </xf>
    <xf numFmtId="4" fontId="20" fillId="0" borderId="24" xfId="0" applyNumberFormat="1" applyFont="1" applyBorder="1" applyAlignment="1" applyProtection="1">
      <alignment vertical="top"/>
    </xf>
    <xf numFmtId="0" fontId="23" fillId="0" borderId="25" xfId="0" applyFont="1" applyBorder="1" applyAlignment="1" applyProtection="1">
      <alignment vertical="top"/>
    </xf>
    <xf numFmtId="0" fontId="23" fillId="0" borderId="25" xfId="0" applyFont="1" applyBorder="1" applyAlignment="1" applyProtection="1">
      <alignment horizontal="center" vertical="center"/>
    </xf>
    <xf numFmtId="4" fontId="20" fillId="0" borderId="25" xfId="0" applyNumberFormat="1" applyFont="1" applyBorder="1" applyAlignment="1" applyProtection="1">
      <alignment horizontal="right" vertical="top"/>
    </xf>
    <xf numFmtId="4" fontId="23" fillId="0" borderId="26" xfId="0" applyNumberFormat="1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12" fillId="2" borderId="27" xfId="0" applyFont="1" applyFill="1" applyBorder="1" applyAlignment="1" applyProtection="1">
      <alignment vertical="top" wrapText="1"/>
    </xf>
    <xf numFmtId="0" fontId="23" fillId="0" borderId="25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1" fillId="4" borderId="4" xfId="0" applyNumberFormat="1" applyFont="1" applyFill="1" applyBorder="1" applyAlignment="1" applyProtection="1">
      <alignment horizontal="right" vertical="center"/>
    </xf>
    <xf numFmtId="4" fontId="11" fillId="4" borderId="6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top"/>
    </xf>
    <xf numFmtId="0" fontId="12" fillId="6" borderId="4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/>
    </xf>
    <xf numFmtId="0" fontId="12" fillId="6" borderId="6" xfId="0" applyFont="1" applyFill="1" applyBorder="1" applyAlignment="1" applyProtection="1">
      <alignment vertical="top"/>
    </xf>
    <xf numFmtId="0" fontId="12" fillId="6" borderId="6" xfId="0" applyFont="1" applyFill="1" applyBorder="1" applyAlignment="1" applyProtection="1">
      <alignment horizontal="center" vertical="center"/>
    </xf>
    <xf numFmtId="1" fontId="12" fillId="6" borderId="5" xfId="0" applyNumberFormat="1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vertical="center"/>
    </xf>
    <xf numFmtId="49" fontId="12" fillId="6" borderId="5" xfId="0" applyNumberFormat="1" applyFont="1" applyFill="1" applyBorder="1" applyAlignment="1" applyProtection="1">
      <alignment horizontal="center" vertical="center"/>
    </xf>
    <xf numFmtId="0" fontId="12" fillId="6" borderId="20" xfId="0" applyFont="1" applyFill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vertical="top"/>
    </xf>
    <xf numFmtId="0" fontId="12" fillId="6" borderId="11" xfId="0" applyFont="1" applyFill="1" applyBorder="1" applyAlignment="1" applyProtection="1">
      <alignment horizontal="center" vertical="center"/>
    </xf>
    <xf numFmtId="0" fontId="12" fillId="6" borderId="8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vertical="top"/>
    </xf>
    <xf numFmtId="0" fontId="12" fillId="6" borderId="9" xfId="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/>
    </xf>
    <xf numFmtId="2" fontId="12" fillId="6" borderId="4" xfId="0" applyNumberFormat="1" applyFont="1" applyFill="1" applyBorder="1" applyAlignment="1" applyProtection="1">
      <alignment vertical="top"/>
    </xf>
    <xf numFmtId="4" fontId="12" fillId="4" borderId="4" xfId="0" applyNumberFormat="1" applyFont="1" applyFill="1" applyBorder="1" applyAlignment="1" applyProtection="1">
      <alignment vertical="top"/>
    </xf>
    <xf numFmtId="2" fontId="12" fillId="6" borderId="6" xfId="0" applyNumberFormat="1" applyFont="1" applyFill="1" applyBorder="1" applyAlignment="1" applyProtection="1">
      <alignment vertical="top"/>
    </xf>
    <xf numFmtId="4" fontId="12" fillId="4" borderId="6" xfId="0" applyNumberFormat="1" applyFont="1" applyFill="1" applyBorder="1" applyAlignment="1" applyProtection="1">
      <alignment vertical="top"/>
    </xf>
    <xf numFmtId="2" fontId="12" fillId="6" borderId="6" xfId="0" applyNumberFormat="1" applyFont="1" applyFill="1" applyBorder="1" applyAlignment="1" applyProtection="1">
      <alignment vertical="center"/>
    </xf>
    <xf numFmtId="4" fontId="12" fillId="4" borderId="6" xfId="0" applyNumberFormat="1" applyFont="1" applyFill="1" applyBorder="1" applyAlignment="1" applyProtection="1">
      <alignment vertical="center"/>
    </xf>
    <xf numFmtId="4" fontId="12" fillId="0" borderId="7" xfId="0" applyNumberFormat="1" applyFont="1" applyBorder="1" applyAlignment="1" applyProtection="1">
      <alignment vertical="center"/>
    </xf>
    <xf numFmtId="39" fontId="12" fillId="4" borderId="6" xfId="0" applyNumberFormat="1" applyFont="1" applyFill="1" applyBorder="1" applyAlignment="1" applyProtection="1">
      <alignment vertical="top"/>
    </xf>
    <xf numFmtId="2" fontId="12" fillId="6" borderId="11" xfId="0" applyNumberFormat="1" applyFont="1" applyFill="1" applyBorder="1" applyAlignment="1" applyProtection="1">
      <alignment vertical="top"/>
    </xf>
    <xf numFmtId="39" fontId="12" fillId="4" borderId="11" xfId="0" applyNumberFormat="1" applyFont="1" applyFill="1" applyBorder="1" applyAlignment="1" applyProtection="1">
      <alignment vertical="top"/>
    </xf>
    <xf numFmtId="4" fontId="12" fillId="0" borderId="21" xfId="0" applyNumberFormat="1" applyFont="1" applyBorder="1" applyAlignment="1" applyProtection="1">
      <alignment vertical="top"/>
    </xf>
    <xf numFmtId="4" fontId="12" fillId="4" borderId="9" xfId="0" applyNumberFormat="1" applyFont="1" applyFill="1" applyBorder="1" applyAlignment="1" applyProtection="1">
      <alignment vertical="top"/>
    </xf>
    <xf numFmtId="4" fontId="12" fillId="0" borderId="22" xfId="0" applyNumberFormat="1" applyFont="1" applyBorder="1" applyAlignment="1" applyProtection="1">
      <alignment vertical="top"/>
    </xf>
    <xf numFmtId="4" fontId="12" fillId="0" borderId="23" xfId="0" applyNumberFormat="1" applyFont="1" applyBorder="1" applyAlignment="1" applyProtection="1">
      <alignment horizontal="right" vertical="top"/>
    </xf>
    <xf numFmtId="4" fontId="12" fillId="0" borderId="5" xfId="0" applyNumberFormat="1" applyFont="1" applyBorder="1" applyAlignment="1" applyProtection="1">
      <alignment vertical="top"/>
    </xf>
    <xf numFmtId="4" fontId="12" fillId="0" borderId="6" xfId="0" applyNumberFormat="1" applyFont="1" applyBorder="1" applyAlignment="1" applyProtection="1">
      <alignment horizontal="right" vertical="top"/>
    </xf>
    <xf numFmtId="4" fontId="12" fillId="0" borderId="8" xfId="0" applyNumberFormat="1" applyFont="1" applyBorder="1" applyAlignment="1" applyProtection="1">
      <alignment vertical="top"/>
    </xf>
    <xf numFmtId="4" fontId="12" fillId="0" borderId="9" xfId="0" applyNumberFormat="1" applyFont="1" applyBorder="1" applyAlignment="1" applyProtection="1">
      <alignment horizontal="right" vertical="top"/>
    </xf>
    <xf numFmtId="2" fontId="12" fillId="6" borderId="9" xfId="0" applyNumberFormat="1" applyFont="1" applyFill="1" applyBorder="1" applyAlignment="1" applyProtection="1">
      <alignment vertical="top"/>
    </xf>
    <xf numFmtId="49" fontId="18" fillId="0" borderId="4" xfId="0" applyNumberFormat="1" applyFont="1" applyBorder="1" applyAlignment="1" applyProtection="1">
      <alignment horizontal="center" vertical="center"/>
    </xf>
    <xf numFmtId="4" fontId="20" fillId="0" borderId="6" xfId="0" applyNumberFormat="1" applyFont="1" applyBorder="1" applyAlignment="1" applyProtection="1">
      <alignment horizontal="righ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49" fontId="30" fillId="0" borderId="31" xfId="0" applyNumberFormat="1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49" fontId="25" fillId="0" borderId="0" xfId="0" applyNumberFormat="1" applyFont="1" applyAlignment="1" applyProtection="1">
      <alignment horizontal="left" vertical="center"/>
    </xf>
    <xf numFmtId="49" fontId="25" fillId="0" borderId="32" xfId="0" applyNumberFormat="1" applyFont="1" applyBorder="1" applyAlignment="1" applyProtection="1">
      <alignment horizontal="left" vertical="center"/>
    </xf>
    <xf numFmtId="49" fontId="20" fillId="0" borderId="5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20" fillId="3" borderId="5" xfId="0" applyNumberFormat="1" applyFont="1" applyFill="1" applyBorder="1" applyAlignment="1" applyProtection="1">
      <alignment horizontal="left" vertical="center"/>
    </xf>
    <xf numFmtId="0" fontId="20" fillId="3" borderId="6" xfId="0" applyFont="1" applyFill="1" applyBorder="1" applyAlignment="1" applyProtection="1">
      <alignment horizontal="left" vertical="center"/>
    </xf>
    <xf numFmtId="49" fontId="20" fillId="3" borderId="33" xfId="0" applyNumberFormat="1" applyFont="1" applyFill="1" applyBorder="1" applyAlignment="1" applyProtection="1">
      <alignment horizontal="left" vertical="center"/>
    </xf>
    <xf numFmtId="49" fontId="20" fillId="3" borderId="17" xfId="0" applyNumberFormat="1" applyFont="1" applyFill="1" applyBorder="1" applyAlignment="1" applyProtection="1">
      <alignment horizontal="left" vertical="center"/>
    </xf>
    <xf numFmtId="49" fontId="20" fillId="3" borderId="6" xfId="0" applyNumberFormat="1" applyFont="1" applyFill="1" applyBorder="1" applyAlignment="1" applyProtection="1">
      <alignment horizontal="left" vertical="center"/>
    </xf>
    <xf numFmtId="49" fontId="25" fillId="5" borderId="34" xfId="0" applyNumberFormat="1" applyFont="1" applyFill="1" applyBorder="1" applyAlignment="1" applyProtection="1">
      <alignment horizontal="center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44" xfId="0" applyNumberFormat="1" applyFont="1" applyBorder="1" applyAlignment="1" applyProtection="1">
      <alignment horizontal="left" vertical="center"/>
    </xf>
    <xf numFmtId="49" fontId="11" fillId="0" borderId="33" xfId="0" applyNumberFormat="1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49" fontId="20" fillId="0" borderId="17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38" xfId="0" applyNumberFormat="1" applyFont="1" applyBorder="1" applyAlignment="1" applyProtection="1">
      <alignment horizontal="center" vertical="center"/>
    </xf>
    <xf numFmtId="49" fontId="19" fillId="0" borderId="39" xfId="0" applyNumberFormat="1" applyFont="1" applyBorder="1" applyAlignment="1" applyProtection="1">
      <alignment horizontal="left" vertical="center"/>
    </xf>
    <xf numFmtId="49" fontId="19" fillId="0" borderId="40" xfId="0" applyNumberFormat="1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14" fontId="15" fillId="0" borderId="7" xfId="0" applyNumberFormat="1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14" fontId="31" fillId="0" borderId="34" xfId="0" applyNumberFormat="1" applyFont="1" applyBorder="1" applyAlignment="1" applyProtection="1">
      <alignment horizontal="center" vertical="center"/>
    </xf>
    <xf numFmtId="14" fontId="31" fillId="0" borderId="41" xfId="0" applyNumberFormat="1" applyFont="1" applyBorder="1" applyAlignment="1" applyProtection="1">
      <alignment horizontal="center" vertical="center"/>
    </xf>
    <xf numFmtId="14" fontId="31" fillId="0" borderId="42" xfId="0" applyNumberFormat="1" applyFont="1" applyBorder="1" applyAlignment="1" applyProtection="1">
      <alignment horizontal="center" vertical="center"/>
    </xf>
    <xf numFmtId="14" fontId="31" fillId="0" borderId="43" xfId="0" applyNumberFormat="1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0" fontId="21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32" fillId="0" borderId="7" xfId="0" applyNumberFormat="1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49" fontId="31" fillId="0" borderId="6" xfId="0" applyNumberFormat="1" applyFont="1" applyBorder="1" applyAlignment="1" applyProtection="1">
      <alignment horizontal="left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49" fontId="25" fillId="5" borderId="18" xfId="0" applyNumberFormat="1" applyFont="1" applyFill="1" applyBorder="1" applyAlignment="1" applyProtection="1">
      <alignment horizontal="center" vertical="center"/>
    </xf>
    <xf numFmtId="49" fontId="25" fillId="5" borderId="41" xfId="0" applyNumberFormat="1" applyFont="1" applyFill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49" fontId="34" fillId="0" borderId="47" xfId="0" applyNumberFormat="1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43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6" fillId="0" borderId="47" xfId="0" applyNumberFormat="1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49" fontId="31" fillId="0" borderId="7" xfId="0" applyNumberFormat="1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49" fontId="31" fillId="0" borderId="19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opLeftCell="A13" zoomScale="110" zoomScaleNormal="110" workbookViewId="0">
      <selection activeCell="D19" sqref="D19:E19"/>
    </sheetView>
  </sheetViews>
  <sheetFormatPr defaultColWidth="13.28515625" defaultRowHeight="13.2" x14ac:dyDescent="0.2"/>
  <cols>
    <col min="1" max="1" width="13.28515625" style="35" customWidth="1"/>
    <col min="2" max="2" width="11.85546875" style="35" customWidth="1"/>
    <col min="3" max="3" width="25.28515625" style="35" customWidth="1"/>
    <col min="4" max="4" width="11.85546875" style="35" customWidth="1"/>
    <col min="5" max="5" width="17.42578125" style="35" customWidth="1"/>
    <col min="6" max="6" width="26.28515625" style="35" customWidth="1"/>
    <col min="7" max="7" width="13.28515625" style="35" customWidth="1"/>
    <col min="8" max="8" width="13.85546875" style="35" customWidth="1"/>
    <col min="9" max="9" width="26.140625" style="35" customWidth="1"/>
    <col min="10" max="10" width="13.28515625" style="35"/>
    <col min="11" max="11" width="13.7109375" style="35" bestFit="1" customWidth="1"/>
    <col min="12" max="16384" width="13.28515625" style="35"/>
  </cols>
  <sheetData>
    <row r="1" spans="1:11" ht="28.65" customHeight="1" thickBot="1" x14ac:dyDescent="0.25">
      <c r="A1" s="213" t="s">
        <v>18</v>
      </c>
      <c r="B1" s="214"/>
      <c r="C1" s="214"/>
      <c r="D1" s="214"/>
      <c r="E1" s="214"/>
      <c r="F1" s="214"/>
      <c r="G1" s="214"/>
      <c r="H1" s="214"/>
      <c r="I1" s="214"/>
    </row>
    <row r="2" spans="1:11" ht="12.75" customHeight="1" x14ac:dyDescent="0.2">
      <c r="A2" s="215" t="s">
        <v>19</v>
      </c>
      <c r="B2" s="216"/>
      <c r="C2" s="217" t="s">
        <v>81</v>
      </c>
      <c r="D2" s="218"/>
      <c r="E2" s="221" t="s">
        <v>20</v>
      </c>
      <c r="F2" s="222" t="s">
        <v>58</v>
      </c>
      <c r="G2" s="223"/>
      <c r="H2" s="221" t="s">
        <v>21</v>
      </c>
      <c r="I2" s="228"/>
    </row>
    <row r="3" spans="1:11" x14ac:dyDescent="0.2">
      <c r="A3" s="184"/>
      <c r="B3" s="183"/>
      <c r="C3" s="219"/>
      <c r="D3" s="220"/>
      <c r="E3" s="183"/>
      <c r="F3" s="224"/>
      <c r="G3" s="225"/>
      <c r="H3" s="183"/>
      <c r="I3" s="227"/>
    </row>
    <row r="4" spans="1:11" ht="12.75" customHeight="1" x14ac:dyDescent="0.2">
      <c r="A4" s="182" t="s">
        <v>22</v>
      </c>
      <c r="B4" s="183"/>
      <c r="C4" s="229" t="s">
        <v>63</v>
      </c>
      <c r="D4" s="230"/>
      <c r="E4" s="189" t="s">
        <v>23</v>
      </c>
      <c r="F4" s="189"/>
      <c r="G4" s="183"/>
      <c r="H4" s="189" t="s">
        <v>21</v>
      </c>
      <c r="I4" s="233"/>
    </row>
    <row r="5" spans="1:11" ht="12.75" customHeight="1" x14ac:dyDescent="0.2">
      <c r="A5" s="184"/>
      <c r="B5" s="183"/>
      <c r="C5" s="231"/>
      <c r="D5" s="232"/>
      <c r="E5" s="183"/>
      <c r="F5" s="183"/>
      <c r="G5" s="183"/>
      <c r="H5" s="183"/>
      <c r="I5" s="181"/>
    </row>
    <row r="6" spans="1:11" ht="13.2" customHeight="1" x14ac:dyDescent="0.2">
      <c r="A6" s="182" t="s">
        <v>24</v>
      </c>
      <c r="B6" s="183"/>
      <c r="C6" s="198" t="s">
        <v>85</v>
      </c>
      <c r="D6" s="199"/>
      <c r="E6" s="189" t="s">
        <v>25</v>
      </c>
      <c r="F6" s="196"/>
      <c r="G6" s="191"/>
      <c r="H6" s="189" t="s">
        <v>21</v>
      </c>
      <c r="I6" s="226"/>
    </row>
    <row r="7" spans="1:11" x14ac:dyDescent="0.2">
      <c r="A7" s="184"/>
      <c r="B7" s="183"/>
      <c r="C7" s="200"/>
      <c r="D7" s="201"/>
      <c r="E7" s="183"/>
      <c r="F7" s="191"/>
      <c r="G7" s="191"/>
      <c r="H7" s="183"/>
      <c r="I7" s="227"/>
    </row>
    <row r="8" spans="1:11" x14ac:dyDescent="0.2">
      <c r="A8" s="182" t="s">
        <v>59</v>
      </c>
      <c r="B8" s="183"/>
      <c r="C8" s="185"/>
      <c r="D8" s="186"/>
      <c r="E8" s="189" t="s">
        <v>60</v>
      </c>
      <c r="F8" s="190" t="s">
        <v>82</v>
      </c>
      <c r="G8" s="191"/>
      <c r="H8" s="192" t="s">
        <v>61</v>
      </c>
      <c r="I8" s="194"/>
    </row>
    <row r="9" spans="1:11" x14ac:dyDescent="0.2">
      <c r="A9" s="184"/>
      <c r="B9" s="183"/>
      <c r="C9" s="187"/>
      <c r="D9" s="188"/>
      <c r="E9" s="183"/>
      <c r="F9" s="191"/>
      <c r="G9" s="191"/>
      <c r="H9" s="193"/>
      <c r="I9" s="195"/>
    </row>
    <row r="10" spans="1:11" x14ac:dyDescent="0.2">
      <c r="A10" s="182" t="s">
        <v>62</v>
      </c>
      <c r="B10" s="183"/>
      <c r="C10" s="196"/>
      <c r="D10" s="191"/>
      <c r="E10" s="189" t="s">
        <v>26</v>
      </c>
      <c r="F10" s="197" t="s">
        <v>82</v>
      </c>
      <c r="G10" s="191"/>
      <c r="H10" s="189" t="s">
        <v>27</v>
      </c>
      <c r="I10" s="180">
        <v>45671</v>
      </c>
    </row>
    <row r="11" spans="1:11" x14ac:dyDescent="0.2">
      <c r="A11" s="184"/>
      <c r="B11" s="183"/>
      <c r="C11" s="191"/>
      <c r="D11" s="191"/>
      <c r="E11" s="183"/>
      <c r="F11" s="191"/>
      <c r="G11" s="191"/>
      <c r="H11" s="183"/>
      <c r="I11" s="181"/>
    </row>
    <row r="12" spans="1:11" ht="23.4" customHeight="1" thickBot="1" x14ac:dyDescent="0.25">
      <c r="A12" s="172" t="s">
        <v>28</v>
      </c>
      <c r="B12" s="173"/>
      <c r="C12" s="173"/>
      <c r="D12" s="173"/>
      <c r="E12" s="173"/>
      <c r="F12" s="173"/>
      <c r="G12" s="173"/>
      <c r="H12" s="173"/>
      <c r="I12" s="174"/>
    </row>
    <row r="13" spans="1:11" ht="26.4" customHeight="1" x14ac:dyDescent="0.2">
      <c r="A13" s="36" t="s">
        <v>29</v>
      </c>
      <c r="B13" s="175" t="s">
        <v>30</v>
      </c>
      <c r="C13" s="176"/>
      <c r="D13" s="142"/>
      <c r="E13" s="177"/>
      <c r="F13" s="178"/>
      <c r="G13" s="142"/>
      <c r="H13" s="177"/>
      <c r="I13" s="179"/>
    </row>
    <row r="14" spans="1:11" ht="15.15" customHeight="1" x14ac:dyDescent="0.2">
      <c r="A14" s="37" t="s">
        <v>31</v>
      </c>
      <c r="B14" s="38" t="s">
        <v>32</v>
      </c>
      <c r="C14" s="39">
        <f>SUM(rozpočet!F30)</f>
        <v>0</v>
      </c>
      <c r="D14" s="165"/>
      <c r="E14" s="166"/>
      <c r="F14" s="39"/>
      <c r="G14" s="167"/>
      <c r="H14" s="168"/>
      <c r="I14" s="40"/>
    </row>
    <row r="15" spans="1:11" ht="15.15" customHeight="1" x14ac:dyDescent="0.2">
      <c r="A15" s="37"/>
      <c r="B15" s="38"/>
      <c r="C15" s="39"/>
      <c r="D15" s="165"/>
      <c r="E15" s="166"/>
      <c r="F15" s="39"/>
      <c r="G15" s="167"/>
      <c r="H15" s="168"/>
      <c r="I15" s="40"/>
      <c r="K15" s="41"/>
    </row>
    <row r="16" spans="1:11" ht="15.15" customHeight="1" x14ac:dyDescent="0.2">
      <c r="A16" s="37"/>
      <c r="B16" s="38"/>
      <c r="C16" s="39"/>
      <c r="D16" s="165"/>
      <c r="E16" s="166"/>
      <c r="F16" s="39"/>
      <c r="G16" s="167"/>
      <c r="H16" s="168"/>
      <c r="I16" s="40"/>
    </row>
    <row r="17" spans="1:9" ht="15.15" customHeight="1" x14ac:dyDescent="0.2">
      <c r="A17" s="37"/>
      <c r="B17" s="38"/>
      <c r="C17" s="39"/>
      <c r="D17" s="165"/>
      <c r="E17" s="166"/>
      <c r="F17" s="42"/>
      <c r="G17" s="167"/>
      <c r="H17" s="168"/>
      <c r="I17" s="40"/>
    </row>
    <row r="18" spans="1:9" ht="15.15" customHeight="1" x14ac:dyDescent="0.2">
      <c r="A18" s="37"/>
      <c r="B18" s="38"/>
      <c r="C18" s="39"/>
      <c r="D18" s="165"/>
      <c r="E18" s="166"/>
      <c r="F18" s="42"/>
      <c r="G18" s="167"/>
      <c r="H18" s="168"/>
      <c r="I18" s="40"/>
    </row>
    <row r="19" spans="1:9" ht="15.15" customHeight="1" x14ac:dyDescent="0.2">
      <c r="A19" s="37"/>
      <c r="B19" s="38"/>
      <c r="C19" s="39"/>
      <c r="D19" s="165"/>
      <c r="E19" s="166"/>
      <c r="F19" s="42"/>
      <c r="G19" s="167"/>
      <c r="H19" s="168"/>
      <c r="I19" s="40"/>
    </row>
    <row r="20" spans="1:9" ht="15.15" customHeight="1" x14ac:dyDescent="0.2">
      <c r="A20" s="153"/>
      <c r="B20" s="154"/>
      <c r="C20" s="39"/>
      <c r="D20" s="165"/>
      <c r="E20" s="166"/>
      <c r="F20" s="42"/>
      <c r="G20" s="167"/>
      <c r="H20" s="168"/>
      <c r="I20" s="43"/>
    </row>
    <row r="21" spans="1:9" ht="15.15" customHeight="1" x14ac:dyDescent="0.2">
      <c r="A21" s="153"/>
      <c r="B21" s="154"/>
      <c r="C21" s="39"/>
      <c r="D21" s="165"/>
      <c r="E21" s="166"/>
      <c r="F21" s="42"/>
      <c r="G21" s="167"/>
      <c r="H21" s="168"/>
      <c r="I21" s="43"/>
    </row>
    <row r="22" spans="1:9" ht="16.649999999999999" customHeight="1" x14ac:dyDescent="0.2">
      <c r="A22" s="153" t="s">
        <v>33</v>
      </c>
      <c r="B22" s="154"/>
      <c r="C22" s="39">
        <f>SUM(C14:C21)</f>
        <v>0</v>
      </c>
      <c r="D22" s="169"/>
      <c r="E22" s="170"/>
      <c r="F22" s="39"/>
      <c r="G22" s="171"/>
      <c r="H22" s="154"/>
      <c r="I22" s="40"/>
    </row>
    <row r="23" spans="1:9" x14ac:dyDescent="0.2">
      <c r="A23" s="44"/>
      <c r="B23" s="45"/>
      <c r="C23" s="45"/>
      <c r="D23" s="45"/>
      <c r="E23" s="45"/>
      <c r="F23" s="45"/>
      <c r="G23" s="45"/>
      <c r="H23" s="45"/>
      <c r="I23" s="46"/>
    </row>
    <row r="24" spans="1:9" ht="15.15" customHeight="1" x14ac:dyDescent="0.2">
      <c r="A24" s="153"/>
      <c r="B24" s="154"/>
      <c r="C24" s="143"/>
      <c r="I24" s="48"/>
    </row>
    <row r="25" spans="1:9" ht="15.15" customHeight="1" x14ac:dyDescent="0.2">
      <c r="A25" s="155"/>
      <c r="B25" s="156"/>
      <c r="C25" s="47"/>
      <c r="D25" s="157"/>
      <c r="E25" s="158"/>
      <c r="F25" s="47"/>
      <c r="G25" s="159" t="s">
        <v>13</v>
      </c>
      <c r="H25" s="156"/>
      <c r="I25" s="49">
        <f>SUM(C24:C26)</f>
        <v>0</v>
      </c>
    </row>
    <row r="26" spans="1:9" ht="15.15" customHeight="1" x14ac:dyDescent="0.2">
      <c r="A26" s="155" t="s">
        <v>34</v>
      </c>
      <c r="B26" s="156"/>
      <c r="C26" s="47">
        <f>C22+F22+I22</f>
        <v>0</v>
      </c>
      <c r="D26" s="157" t="s">
        <v>6</v>
      </c>
      <c r="E26" s="158"/>
      <c r="F26" s="47">
        <f>ROUND(C26*(21/100),2)</f>
        <v>0</v>
      </c>
      <c r="G26" s="159" t="s">
        <v>35</v>
      </c>
      <c r="H26" s="156"/>
      <c r="I26" s="49">
        <f>SUM(F25:F26)+I25</f>
        <v>0</v>
      </c>
    </row>
    <row r="27" spans="1:9" x14ac:dyDescent="0.2">
      <c r="A27" s="50"/>
      <c r="I27" s="48"/>
    </row>
    <row r="28" spans="1:9" ht="14.4" customHeight="1" x14ac:dyDescent="0.2">
      <c r="A28" s="204"/>
      <c r="B28" s="205"/>
      <c r="C28" s="206"/>
      <c r="D28" s="160"/>
      <c r="E28" s="202"/>
      <c r="F28" s="203"/>
      <c r="G28" s="160" t="s">
        <v>36</v>
      </c>
      <c r="H28" s="161"/>
      <c r="I28" s="162"/>
    </row>
    <row r="29" spans="1:9" ht="14.4" customHeight="1" x14ac:dyDescent="0.2">
      <c r="A29" s="207"/>
      <c r="B29" s="208"/>
      <c r="C29" s="209"/>
      <c r="D29" s="150"/>
      <c r="E29" s="151"/>
      <c r="F29" s="152"/>
      <c r="G29" s="150"/>
      <c r="H29" s="148"/>
      <c r="I29" s="149"/>
    </row>
    <row r="30" spans="1:9" ht="14.4" customHeight="1" x14ac:dyDescent="0.2">
      <c r="A30" s="207"/>
      <c r="B30" s="208"/>
      <c r="C30" s="209"/>
      <c r="D30" s="150"/>
      <c r="E30" s="151"/>
      <c r="F30" s="152"/>
      <c r="G30" s="147"/>
      <c r="H30" s="148"/>
      <c r="I30" s="149"/>
    </row>
    <row r="31" spans="1:9" ht="14.4" customHeight="1" x14ac:dyDescent="0.2">
      <c r="A31" s="207"/>
      <c r="B31" s="208"/>
      <c r="C31" s="209"/>
      <c r="D31" s="150"/>
      <c r="E31" s="151"/>
      <c r="F31" s="152"/>
      <c r="G31" s="150"/>
      <c r="H31" s="148"/>
      <c r="I31" s="149"/>
    </row>
    <row r="32" spans="1:9" ht="14.4" customHeight="1" thickBot="1" x14ac:dyDescent="0.25">
      <c r="A32" s="210"/>
      <c r="B32" s="211"/>
      <c r="C32" s="212"/>
      <c r="D32" s="144"/>
      <c r="E32" s="163"/>
      <c r="F32" s="164"/>
      <c r="G32" s="144"/>
      <c r="H32" s="145"/>
      <c r="I32" s="146"/>
    </row>
    <row r="34" spans="1:5" x14ac:dyDescent="0.2">
      <c r="B34" s="100"/>
      <c r="C34" s="100"/>
      <c r="D34" s="100"/>
      <c r="E34" s="100"/>
    </row>
    <row r="35" spans="1:5" x14ac:dyDescent="0.2">
      <c r="A35" s="101"/>
      <c r="B35" s="100"/>
      <c r="C35" s="100"/>
      <c r="D35" s="100"/>
      <c r="E35" s="100"/>
    </row>
    <row r="36" spans="1:5" x14ac:dyDescent="0.2">
      <c r="A36" s="102"/>
      <c r="B36" s="101"/>
      <c r="C36" s="101"/>
      <c r="D36" s="101"/>
      <c r="E36" s="101"/>
    </row>
    <row r="37" spans="1:5" x14ac:dyDescent="0.2">
      <c r="A37" s="102"/>
      <c r="B37" s="101"/>
      <c r="C37" s="101"/>
      <c r="D37" s="101"/>
      <c r="E37" s="101"/>
    </row>
    <row r="38" spans="1:5" x14ac:dyDescent="0.2">
      <c r="A38" s="102"/>
      <c r="B38" s="101"/>
      <c r="C38" s="101"/>
      <c r="D38" s="101"/>
      <c r="E38" s="101"/>
    </row>
    <row r="39" spans="1:5" x14ac:dyDescent="0.2">
      <c r="A39" s="102"/>
      <c r="B39" s="101"/>
      <c r="C39" s="101"/>
      <c r="D39" s="101"/>
      <c r="E39" s="101"/>
    </row>
    <row r="40" spans="1:5" x14ac:dyDescent="0.2">
      <c r="A40" s="102"/>
      <c r="B40" s="101"/>
      <c r="C40" s="101"/>
      <c r="D40" s="101"/>
      <c r="E40" s="101"/>
    </row>
    <row r="41" spans="1:5" x14ac:dyDescent="0.2">
      <c r="B41" s="100"/>
      <c r="C41" s="100"/>
      <c r="D41" s="100"/>
      <c r="E41" s="100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showGridLines="0" tabSelected="1" topLeftCell="A11" zoomScale="120" zoomScaleNormal="120" workbookViewId="0">
      <selection activeCell="F12" sqref="F12"/>
    </sheetView>
  </sheetViews>
  <sheetFormatPr defaultColWidth="10.42578125" defaultRowHeight="12" customHeight="1" x14ac:dyDescent="0.2"/>
  <cols>
    <col min="1" max="1" width="16.28515625" style="2" customWidth="1"/>
    <col min="2" max="2" width="110" style="3" customWidth="1"/>
    <col min="3" max="3" width="10.140625" style="3" customWidth="1"/>
    <col min="4" max="4" width="18.7109375" style="3" customWidth="1"/>
    <col min="5" max="5" width="17.140625" style="4" customWidth="1"/>
    <col min="6" max="6" width="27.28515625" style="5" customWidth="1"/>
    <col min="7" max="7" width="14.28515625" style="62" hidden="1" customWidth="1"/>
    <col min="8" max="8" width="10.42578125" style="57" hidden="1" customWidth="1"/>
    <col min="9" max="9" width="2.28515625" style="1" hidden="1" customWidth="1"/>
    <col min="10" max="10" width="9.140625" style="1" hidden="1" customWidth="1"/>
    <col min="11" max="16384" width="10.42578125" style="1"/>
  </cols>
  <sheetData>
    <row r="1" spans="1:10" ht="27.75" customHeight="1" x14ac:dyDescent="0.2">
      <c r="A1" s="234" t="s">
        <v>5</v>
      </c>
      <c r="B1" s="234"/>
      <c r="C1" s="234"/>
      <c r="D1" s="234"/>
      <c r="E1" s="234"/>
      <c r="F1" s="234"/>
      <c r="G1" s="1"/>
    </row>
    <row r="2" spans="1:10" ht="12.75" customHeight="1" x14ac:dyDescent="0.25">
      <c r="A2" s="18" t="s">
        <v>78</v>
      </c>
      <c r="B2" s="6"/>
      <c r="C2" s="19" t="s">
        <v>5</v>
      </c>
      <c r="D2" s="6"/>
      <c r="E2" s="6"/>
      <c r="F2" s="6"/>
      <c r="G2" s="58"/>
    </row>
    <row r="3" spans="1:10" ht="12.75" customHeight="1" x14ac:dyDescent="0.25">
      <c r="A3" s="6" t="s">
        <v>84</v>
      </c>
      <c r="B3" s="6"/>
      <c r="C3" s="6"/>
      <c r="D3" s="6"/>
      <c r="E3" s="13"/>
      <c r="F3" s="6"/>
      <c r="G3" s="58"/>
    </row>
    <row r="4" spans="1:10" ht="13.2" customHeight="1" x14ac:dyDescent="0.25">
      <c r="A4" s="7"/>
      <c r="B4" s="6"/>
      <c r="C4" s="7"/>
      <c r="D4" s="6"/>
      <c r="E4" s="6"/>
      <c r="F4" s="6"/>
      <c r="G4" s="58"/>
    </row>
    <row r="5" spans="1:10" ht="1.5" customHeight="1" x14ac:dyDescent="0.2">
      <c r="A5" s="8"/>
      <c r="B5" s="9"/>
      <c r="C5" s="10"/>
      <c r="D5" s="9"/>
      <c r="E5" s="11"/>
      <c r="F5" s="12"/>
      <c r="G5" s="59"/>
    </row>
    <row r="6" spans="1:10" ht="20.25" customHeight="1" x14ac:dyDescent="0.3">
      <c r="A6" s="13" t="s">
        <v>15</v>
      </c>
      <c r="B6" s="13"/>
      <c r="C6" s="16"/>
      <c r="D6" s="13"/>
      <c r="E6" s="13"/>
      <c r="F6" s="13"/>
      <c r="G6" s="60"/>
    </row>
    <row r="7" spans="1:10" ht="12.75" customHeight="1" x14ac:dyDescent="0.25">
      <c r="A7" s="13" t="s">
        <v>1</v>
      </c>
      <c r="B7" s="13"/>
      <c r="C7" s="16"/>
      <c r="D7" s="13" t="s">
        <v>79</v>
      </c>
      <c r="E7" s="13"/>
      <c r="F7" s="55" t="s">
        <v>5</v>
      </c>
      <c r="G7" s="60" t="s">
        <v>39</v>
      </c>
    </row>
    <row r="8" spans="1:10" ht="12.75" customHeight="1" x14ac:dyDescent="0.25">
      <c r="A8" s="13" t="s">
        <v>77</v>
      </c>
      <c r="B8" s="14"/>
      <c r="C8" s="17"/>
      <c r="D8" s="122" t="s">
        <v>80</v>
      </c>
      <c r="E8" s="103" t="s">
        <v>5</v>
      </c>
      <c r="F8" s="56" t="s">
        <v>5</v>
      </c>
      <c r="G8" s="60" t="s">
        <v>40</v>
      </c>
    </row>
    <row r="9" spans="1:10" ht="6.75" customHeight="1" x14ac:dyDescent="0.2">
      <c r="A9" s="15"/>
      <c r="B9" s="15"/>
      <c r="C9" s="15"/>
      <c r="D9" s="15"/>
      <c r="E9" s="15" t="s">
        <v>5</v>
      </c>
      <c r="F9" s="15"/>
      <c r="G9" s="61"/>
    </row>
    <row r="10" spans="1:10" ht="24" customHeight="1" thickBot="1" x14ac:dyDescent="0.25"/>
    <row r="11" spans="1:10" s="20" customFormat="1" ht="52.5" customHeight="1" thickBot="1" x14ac:dyDescent="0.25">
      <c r="A11" s="98" t="s">
        <v>56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3" t="s">
        <v>47</v>
      </c>
      <c r="H11" s="64" t="s">
        <v>48</v>
      </c>
      <c r="I11" s="52"/>
      <c r="J11" s="52" t="s">
        <v>41</v>
      </c>
    </row>
    <row r="12" spans="1:10" s="20" customFormat="1" ht="15" x14ac:dyDescent="0.2">
      <c r="A12" s="107" t="s">
        <v>11</v>
      </c>
      <c r="B12" s="108" t="s">
        <v>16</v>
      </c>
      <c r="C12" s="109" t="s">
        <v>12</v>
      </c>
      <c r="D12" s="123">
        <v>1</v>
      </c>
      <c r="E12" s="124"/>
      <c r="F12" s="80">
        <f t="shared" ref="F12:F29" si="0">E12*D12</f>
        <v>0</v>
      </c>
      <c r="G12" s="65"/>
      <c r="H12" s="66"/>
      <c r="I12" s="67"/>
      <c r="J12" s="52"/>
    </row>
    <row r="13" spans="1:10" s="20" customFormat="1" ht="15" x14ac:dyDescent="0.2">
      <c r="A13" s="110">
        <v>113728</v>
      </c>
      <c r="B13" s="111" t="s">
        <v>46</v>
      </c>
      <c r="C13" s="112" t="s">
        <v>42</v>
      </c>
      <c r="D13" s="125">
        <v>639</v>
      </c>
      <c r="E13" s="126"/>
      <c r="F13" s="30">
        <f t="shared" si="0"/>
        <v>0</v>
      </c>
      <c r="G13" s="68" t="s">
        <v>5</v>
      </c>
      <c r="H13" s="69" t="s">
        <v>5</v>
      </c>
      <c r="I13" s="70"/>
      <c r="J13" s="53"/>
    </row>
    <row r="14" spans="1:10" s="20" customFormat="1" ht="15" x14ac:dyDescent="0.2">
      <c r="A14" s="110">
        <v>919111</v>
      </c>
      <c r="B14" s="111" t="s">
        <v>45</v>
      </c>
      <c r="C14" s="112" t="s">
        <v>17</v>
      </c>
      <c r="D14" s="125">
        <v>52</v>
      </c>
      <c r="E14" s="126"/>
      <c r="F14" s="30">
        <f t="shared" si="0"/>
        <v>0</v>
      </c>
      <c r="G14" s="68"/>
      <c r="H14" s="71"/>
      <c r="I14" s="70"/>
      <c r="J14" s="53" t="s">
        <v>5</v>
      </c>
    </row>
    <row r="15" spans="1:10" s="20" customFormat="1" ht="15" x14ac:dyDescent="0.2">
      <c r="A15" s="110">
        <v>93818</v>
      </c>
      <c r="B15" s="111" t="s">
        <v>44</v>
      </c>
      <c r="C15" s="112" t="s">
        <v>2</v>
      </c>
      <c r="D15" s="125">
        <v>38340</v>
      </c>
      <c r="E15" s="126"/>
      <c r="F15" s="30">
        <f t="shared" si="0"/>
        <v>0</v>
      </c>
      <c r="G15" s="68"/>
      <c r="H15" s="71"/>
      <c r="I15" s="70"/>
      <c r="J15" s="53" t="s">
        <v>5</v>
      </c>
    </row>
    <row r="16" spans="1:10" s="20" customFormat="1" ht="15" x14ac:dyDescent="0.2">
      <c r="A16" s="115" t="s">
        <v>87</v>
      </c>
      <c r="B16" s="111" t="s">
        <v>86</v>
      </c>
      <c r="C16" s="112" t="s">
        <v>42</v>
      </c>
      <c r="D16" s="125">
        <v>766.8</v>
      </c>
      <c r="E16" s="126"/>
      <c r="F16" s="30">
        <f t="shared" si="0"/>
        <v>0</v>
      </c>
      <c r="G16" s="68"/>
      <c r="H16" s="71"/>
      <c r="I16" s="70"/>
      <c r="J16" s="53"/>
    </row>
    <row r="17" spans="1:10" s="20" customFormat="1" ht="15" x14ac:dyDescent="0.2">
      <c r="A17" s="110" t="s">
        <v>49</v>
      </c>
      <c r="B17" s="111" t="s">
        <v>83</v>
      </c>
      <c r="C17" s="112" t="s">
        <v>42</v>
      </c>
      <c r="D17" s="125">
        <v>639</v>
      </c>
      <c r="E17" s="126"/>
      <c r="F17" s="30">
        <f t="shared" ref="F17" si="1">E17*D17</f>
        <v>0</v>
      </c>
      <c r="G17" s="68"/>
      <c r="H17" s="71"/>
      <c r="I17" s="70"/>
      <c r="J17" s="53"/>
    </row>
    <row r="18" spans="1:10" s="20" customFormat="1" ht="15" x14ac:dyDescent="0.2">
      <c r="A18" s="110">
        <v>572223</v>
      </c>
      <c r="B18" s="111" t="s">
        <v>43</v>
      </c>
      <c r="C18" s="112" t="s">
        <v>2</v>
      </c>
      <c r="D18" s="125">
        <v>38340</v>
      </c>
      <c r="E18" s="126"/>
      <c r="F18" s="30">
        <f t="shared" si="0"/>
        <v>0</v>
      </c>
      <c r="G18" s="68"/>
      <c r="H18" s="71"/>
      <c r="I18" s="70"/>
      <c r="J18" s="53"/>
    </row>
    <row r="19" spans="1:10" s="51" customFormat="1" ht="15" x14ac:dyDescent="0.2">
      <c r="A19" s="113" t="s">
        <v>89</v>
      </c>
      <c r="B19" s="114" t="s">
        <v>88</v>
      </c>
      <c r="C19" s="112" t="s">
        <v>2</v>
      </c>
      <c r="D19" s="127">
        <v>12780</v>
      </c>
      <c r="E19" s="128"/>
      <c r="F19" s="129">
        <f t="shared" si="0"/>
        <v>0</v>
      </c>
      <c r="G19" s="68"/>
      <c r="H19" s="71"/>
      <c r="I19" s="70"/>
      <c r="J19" s="53"/>
    </row>
    <row r="20" spans="1:10" s="20" customFormat="1" ht="22.5" customHeight="1" x14ac:dyDescent="0.2">
      <c r="A20" s="110" t="s">
        <v>11</v>
      </c>
      <c r="B20" s="111" t="s">
        <v>37</v>
      </c>
      <c r="C20" s="112" t="s">
        <v>2</v>
      </c>
      <c r="D20" s="125">
        <v>4800</v>
      </c>
      <c r="E20" s="126">
        <f>SUM(sanace!F13)</f>
        <v>0</v>
      </c>
      <c r="F20" s="30">
        <f t="shared" si="0"/>
        <v>0</v>
      </c>
      <c r="G20" s="68"/>
      <c r="H20" s="71"/>
      <c r="I20" s="70"/>
      <c r="J20" s="54" t="s">
        <v>5</v>
      </c>
    </row>
    <row r="21" spans="1:10" s="20" customFormat="1" ht="15" x14ac:dyDescent="0.2">
      <c r="A21" s="110">
        <v>113761</v>
      </c>
      <c r="B21" s="111" t="s">
        <v>67</v>
      </c>
      <c r="C21" s="112" t="s">
        <v>4</v>
      </c>
      <c r="D21" s="125">
        <v>52</v>
      </c>
      <c r="E21" s="126"/>
      <c r="F21" s="30">
        <f t="shared" si="0"/>
        <v>0</v>
      </c>
      <c r="G21" s="68"/>
      <c r="H21" s="71"/>
      <c r="I21" s="70"/>
      <c r="J21" s="53" t="s">
        <v>5</v>
      </c>
    </row>
    <row r="22" spans="1:10" s="20" customFormat="1" ht="15" x14ac:dyDescent="0.2">
      <c r="A22" s="110">
        <v>931311</v>
      </c>
      <c r="B22" s="111" t="s">
        <v>68</v>
      </c>
      <c r="C22" s="112" t="s">
        <v>4</v>
      </c>
      <c r="D22" s="125">
        <v>52</v>
      </c>
      <c r="E22" s="126"/>
      <c r="F22" s="30">
        <f t="shared" si="0"/>
        <v>0</v>
      </c>
      <c r="G22" s="68"/>
      <c r="H22" s="71"/>
      <c r="I22" s="70"/>
      <c r="J22" s="53" t="s">
        <v>5</v>
      </c>
    </row>
    <row r="23" spans="1:10" s="20" customFormat="1" ht="15" x14ac:dyDescent="0.2">
      <c r="A23" s="110">
        <v>12922</v>
      </c>
      <c r="B23" s="111" t="s">
        <v>69</v>
      </c>
      <c r="C23" s="112" t="s">
        <v>2</v>
      </c>
      <c r="D23" s="125">
        <v>2236</v>
      </c>
      <c r="E23" s="130"/>
      <c r="F23" s="30">
        <f t="shared" si="0"/>
        <v>0</v>
      </c>
      <c r="G23" s="68">
        <v>0.126</v>
      </c>
      <c r="H23" s="69">
        <f>D23*G23</f>
        <v>281.73599999999999</v>
      </c>
      <c r="I23" s="70"/>
      <c r="J23" s="53"/>
    </row>
    <row r="24" spans="1:10" s="20" customFormat="1" ht="15" x14ac:dyDescent="0.2">
      <c r="A24" s="110">
        <v>56962</v>
      </c>
      <c r="B24" s="111" t="s">
        <v>70</v>
      </c>
      <c r="C24" s="112" t="s">
        <v>2</v>
      </c>
      <c r="D24" s="125">
        <v>2236</v>
      </c>
      <c r="E24" s="130"/>
      <c r="F24" s="30">
        <f t="shared" si="0"/>
        <v>0</v>
      </c>
      <c r="G24" s="68"/>
      <c r="H24" s="71"/>
      <c r="I24" s="70"/>
      <c r="J24" s="53"/>
    </row>
    <row r="25" spans="1:10" s="20" customFormat="1" ht="15" x14ac:dyDescent="0.2">
      <c r="A25" s="110">
        <v>12932</v>
      </c>
      <c r="B25" s="111" t="s">
        <v>71</v>
      </c>
      <c r="C25" s="112" t="s">
        <v>4</v>
      </c>
      <c r="D25" s="125">
        <v>3906</v>
      </c>
      <c r="E25" s="130"/>
      <c r="F25" s="30">
        <f t="shared" si="0"/>
        <v>0</v>
      </c>
      <c r="G25" s="68">
        <v>0.63</v>
      </c>
      <c r="H25" s="72">
        <f>D25*G25</f>
        <v>2460.7800000000002</v>
      </c>
      <c r="I25" s="70"/>
      <c r="J25" s="53"/>
    </row>
    <row r="26" spans="1:10" s="20" customFormat="1" ht="15" customHeight="1" x14ac:dyDescent="0.2">
      <c r="A26" s="115" t="s">
        <v>75</v>
      </c>
      <c r="B26" s="111" t="s">
        <v>76</v>
      </c>
      <c r="C26" s="112" t="s">
        <v>3</v>
      </c>
      <c r="D26" s="125">
        <v>3047.24</v>
      </c>
      <c r="E26" s="130"/>
      <c r="F26" s="30">
        <f t="shared" si="0"/>
        <v>0</v>
      </c>
      <c r="G26" s="68"/>
      <c r="H26" s="71"/>
      <c r="I26" s="70"/>
      <c r="J26" s="53"/>
    </row>
    <row r="27" spans="1:10" s="20" customFormat="1" ht="16.5" customHeight="1" x14ac:dyDescent="0.2">
      <c r="A27" s="116">
        <v>91551</v>
      </c>
      <c r="B27" s="117" t="s">
        <v>66</v>
      </c>
      <c r="C27" s="118" t="s">
        <v>38</v>
      </c>
      <c r="D27" s="131">
        <v>1</v>
      </c>
      <c r="E27" s="132"/>
      <c r="F27" s="133">
        <f t="shared" si="0"/>
        <v>0</v>
      </c>
      <c r="G27" s="68"/>
      <c r="H27" s="71"/>
      <c r="I27" s="70"/>
      <c r="J27" s="53"/>
    </row>
    <row r="28" spans="1:10" s="20" customFormat="1" ht="15" x14ac:dyDescent="0.2">
      <c r="A28" s="116">
        <v>915111</v>
      </c>
      <c r="B28" s="117" t="s">
        <v>72</v>
      </c>
      <c r="C28" s="118" t="s">
        <v>2</v>
      </c>
      <c r="D28" s="131">
        <v>559</v>
      </c>
      <c r="E28" s="132"/>
      <c r="F28" s="133">
        <f t="shared" si="0"/>
        <v>0</v>
      </c>
      <c r="G28" s="65"/>
      <c r="H28" s="66"/>
      <c r="I28" s="67"/>
      <c r="J28" s="52"/>
    </row>
    <row r="29" spans="1:10" s="20" customFormat="1" ht="15.6" thickBot="1" x14ac:dyDescent="0.25">
      <c r="A29" s="119">
        <v>915211</v>
      </c>
      <c r="B29" s="120" t="s">
        <v>73</v>
      </c>
      <c r="C29" s="121" t="s">
        <v>2</v>
      </c>
      <c r="D29" s="141">
        <v>559</v>
      </c>
      <c r="E29" s="134"/>
      <c r="F29" s="32">
        <f t="shared" si="0"/>
        <v>0</v>
      </c>
      <c r="G29" s="75"/>
      <c r="H29" s="75"/>
      <c r="I29" s="76"/>
      <c r="J29" s="77" t="s">
        <v>5</v>
      </c>
    </row>
    <row r="30" spans="1:10" s="20" customFormat="1" ht="15" x14ac:dyDescent="0.2">
      <c r="A30" s="135"/>
      <c r="B30" s="79" t="s">
        <v>13</v>
      </c>
      <c r="C30" s="79"/>
      <c r="D30" s="79"/>
      <c r="E30" s="136" t="s">
        <v>5</v>
      </c>
      <c r="F30" s="80">
        <f>SUM(F12:F29)</f>
        <v>0</v>
      </c>
      <c r="G30" s="73"/>
      <c r="H30" s="73"/>
      <c r="I30" s="74"/>
    </row>
    <row r="31" spans="1:10" s="20" customFormat="1" ht="15" x14ac:dyDescent="0.2">
      <c r="A31" s="137"/>
      <c r="B31" s="28" t="s">
        <v>6</v>
      </c>
      <c r="C31" s="28"/>
      <c r="D31" s="28"/>
      <c r="E31" s="138" t="s">
        <v>5</v>
      </c>
      <c r="F31" s="30">
        <f>F30*0.21</f>
        <v>0</v>
      </c>
      <c r="G31" s="73"/>
      <c r="H31" s="73"/>
      <c r="I31" s="74"/>
    </row>
    <row r="32" spans="1:10" s="20" customFormat="1" ht="15.6" thickBot="1" x14ac:dyDescent="0.25">
      <c r="A32" s="139"/>
      <c r="B32" s="31" t="s">
        <v>14</v>
      </c>
      <c r="C32" s="31"/>
      <c r="D32" s="31"/>
      <c r="E32" s="140" t="s">
        <v>5</v>
      </c>
      <c r="F32" s="32">
        <f>F30+F31</f>
        <v>0</v>
      </c>
      <c r="G32" s="73"/>
      <c r="H32" s="73"/>
      <c r="I32" s="74"/>
    </row>
    <row r="33" spans="7:10" ht="24" customHeight="1" x14ac:dyDescent="0.2">
      <c r="G33" s="73"/>
      <c r="H33" s="73"/>
      <c r="I33" s="74"/>
      <c r="J33" s="20"/>
    </row>
    <row r="34" spans="7:10" ht="12" customHeight="1" x14ac:dyDescent="0.2">
      <c r="G34" s="73"/>
      <c r="H34" s="73"/>
      <c r="I34" s="74"/>
      <c r="J34" s="20"/>
    </row>
    <row r="35" spans="7:10" ht="12" customHeight="1" x14ac:dyDescent="0.2">
      <c r="G35" s="73"/>
      <c r="H35" s="73"/>
      <c r="I35" s="74"/>
      <c r="J35" s="20"/>
    </row>
    <row r="36" spans="7:10" ht="12" customHeight="1" x14ac:dyDescent="0.2">
      <c r="G36" s="73"/>
      <c r="H36" s="73"/>
      <c r="I36" s="20"/>
      <c r="J36" s="20"/>
    </row>
    <row r="37" spans="7:10" ht="12" customHeight="1" x14ac:dyDescent="0.2">
      <c r="G37" s="73"/>
      <c r="H37" s="73"/>
      <c r="I37" s="20"/>
      <c r="J37" s="20"/>
    </row>
    <row r="38" spans="7:10" ht="12" customHeight="1" x14ac:dyDescent="0.2">
      <c r="G38" s="73"/>
      <c r="H38" s="73"/>
      <c r="I38" s="20"/>
      <c r="J38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zoomScale="120" zoomScaleNormal="120" workbookViewId="0">
      <selection activeCell="E7" sqref="E7"/>
    </sheetView>
  </sheetViews>
  <sheetFormatPr defaultColWidth="10.42578125" defaultRowHeight="12" customHeight="1" x14ac:dyDescent="0.2"/>
  <cols>
    <col min="1" max="1" width="16.28515625" style="2" customWidth="1"/>
    <col min="2" max="2" width="110.140625" style="3" customWidth="1"/>
    <col min="3" max="3" width="10.140625" style="3" customWidth="1"/>
    <col min="4" max="4" width="15.28515625" style="3" customWidth="1"/>
    <col min="5" max="5" width="17.140625" style="4" customWidth="1"/>
    <col min="6" max="6" width="18.7109375" style="5" customWidth="1"/>
    <col min="7" max="7" width="17.85546875" style="5" customWidth="1"/>
    <col min="8" max="9" width="10.42578125" style="1"/>
    <col min="10" max="10" width="31.28515625" style="1" customWidth="1"/>
    <col min="11" max="16384" width="10.42578125" style="1"/>
  </cols>
  <sheetData>
    <row r="1" spans="1:11" ht="27.75" customHeight="1" x14ac:dyDescent="0.2">
      <c r="A1" s="234" t="s">
        <v>5</v>
      </c>
      <c r="B1" s="234"/>
      <c r="C1" s="234"/>
      <c r="D1" s="234"/>
      <c r="E1" s="234"/>
      <c r="F1" s="234"/>
      <c r="G1" s="234"/>
    </row>
    <row r="2" spans="1:11" ht="21.75" customHeight="1" x14ac:dyDescent="0.3">
      <c r="A2" s="81" t="s">
        <v>50</v>
      </c>
      <c r="B2" s="6"/>
      <c r="C2" s="19" t="s">
        <v>5</v>
      </c>
      <c r="D2" s="6"/>
      <c r="E2" s="6"/>
      <c r="F2" s="6"/>
      <c r="G2" s="6"/>
    </row>
    <row r="3" spans="1:11" ht="21.75" customHeight="1" x14ac:dyDescent="0.3">
      <c r="A3" s="81"/>
      <c r="B3" s="6"/>
      <c r="C3" s="19"/>
      <c r="D3" s="6"/>
      <c r="E3" s="6"/>
      <c r="F3" s="6"/>
      <c r="G3" s="6"/>
    </row>
    <row r="4" spans="1:11" ht="12.75" customHeight="1" thickBot="1" x14ac:dyDescent="0.3">
      <c r="A4" s="18" t="s">
        <v>5</v>
      </c>
      <c r="B4" s="6"/>
      <c r="C4" s="6"/>
      <c r="D4" s="6"/>
      <c r="E4" s="13"/>
      <c r="F4" s="6"/>
      <c r="G4" s="6"/>
    </row>
    <row r="5" spans="1:11" s="20" customFormat="1" ht="35.25" customHeight="1" thickBot="1" x14ac:dyDescent="0.25">
      <c r="A5" s="98" t="s">
        <v>56</v>
      </c>
      <c r="B5" s="21" t="s">
        <v>7</v>
      </c>
      <c r="C5" s="22" t="s">
        <v>0</v>
      </c>
      <c r="D5" s="21" t="s">
        <v>8</v>
      </c>
      <c r="E5" s="21" t="s">
        <v>9</v>
      </c>
      <c r="F5" s="23" t="s">
        <v>10</v>
      </c>
    </row>
    <row r="6" spans="1:11" s="20" customFormat="1" ht="15" x14ac:dyDescent="0.2">
      <c r="A6" s="24">
        <v>21461</v>
      </c>
      <c r="B6" s="25" t="s">
        <v>51</v>
      </c>
      <c r="C6" s="26" t="s">
        <v>2</v>
      </c>
      <c r="D6" s="82">
        <v>1</v>
      </c>
      <c r="E6" s="104"/>
      <c r="F6" s="40">
        <f t="shared" ref="F6:F11" si="0">E6*D6</f>
        <v>0</v>
      </c>
      <c r="I6" s="74"/>
      <c r="K6" s="83"/>
    </row>
    <row r="7" spans="1:11" s="86" customFormat="1" ht="30" x14ac:dyDescent="0.2">
      <c r="A7" s="78" t="s">
        <v>55</v>
      </c>
      <c r="B7" s="84" t="s">
        <v>52</v>
      </c>
      <c r="C7" s="29" t="s">
        <v>3</v>
      </c>
      <c r="D7" s="85">
        <v>0.92</v>
      </c>
      <c r="E7" s="105"/>
      <c r="F7" s="40">
        <f t="shared" si="0"/>
        <v>0</v>
      </c>
      <c r="I7" s="87"/>
      <c r="K7" s="88"/>
    </row>
    <row r="8" spans="1:11" s="20" customFormat="1" ht="15" x14ac:dyDescent="0.2">
      <c r="A8" s="27">
        <v>122938</v>
      </c>
      <c r="B8" s="28" t="s">
        <v>53</v>
      </c>
      <c r="C8" s="29" t="s">
        <v>42</v>
      </c>
      <c r="D8" s="85">
        <v>0.35</v>
      </c>
      <c r="E8" s="105"/>
      <c r="F8" s="40">
        <f t="shared" si="0"/>
        <v>0</v>
      </c>
      <c r="I8" s="74"/>
      <c r="K8" s="83"/>
    </row>
    <row r="9" spans="1:11" s="20" customFormat="1" ht="15" x14ac:dyDescent="0.2">
      <c r="A9" s="27">
        <v>56333</v>
      </c>
      <c r="B9" s="28" t="s">
        <v>54</v>
      </c>
      <c r="C9" s="29" t="s">
        <v>2</v>
      </c>
      <c r="D9" s="85">
        <v>1</v>
      </c>
      <c r="E9" s="105"/>
      <c r="F9" s="40">
        <f t="shared" si="0"/>
        <v>0</v>
      </c>
      <c r="I9" s="74"/>
      <c r="K9" s="83"/>
    </row>
    <row r="10" spans="1:11" s="20" customFormat="1" ht="15" x14ac:dyDescent="0.2">
      <c r="A10" s="27">
        <v>567104</v>
      </c>
      <c r="B10" s="28" t="s">
        <v>65</v>
      </c>
      <c r="C10" s="29" t="s">
        <v>42</v>
      </c>
      <c r="D10" s="85">
        <v>0.13</v>
      </c>
      <c r="E10" s="105"/>
      <c r="F10" s="40">
        <f t="shared" si="0"/>
        <v>0</v>
      </c>
      <c r="I10" s="74"/>
      <c r="K10" s="83"/>
    </row>
    <row r="11" spans="1:11" s="20" customFormat="1" ht="15" x14ac:dyDescent="0.2">
      <c r="A11" s="27">
        <v>572123</v>
      </c>
      <c r="B11" s="28" t="s">
        <v>74</v>
      </c>
      <c r="C11" s="29" t="s">
        <v>2</v>
      </c>
      <c r="D11" s="85">
        <v>1</v>
      </c>
      <c r="E11" s="105"/>
      <c r="F11" s="40">
        <f t="shared" si="0"/>
        <v>0</v>
      </c>
      <c r="I11" s="74"/>
      <c r="K11" s="83"/>
    </row>
    <row r="12" spans="1:11" s="20" customFormat="1" ht="15.6" thickBot="1" x14ac:dyDescent="0.25">
      <c r="A12" s="89" t="s">
        <v>49</v>
      </c>
      <c r="B12" s="33" t="s">
        <v>64</v>
      </c>
      <c r="C12" s="34" t="s">
        <v>42</v>
      </c>
      <c r="D12" s="90">
        <v>7.0000000000000007E-2</v>
      </c>
      <c r="E12" s="106"/>
      <c r="F12" s="91">
        <f>ROUND(E12*D12,0)</f>
        <v>0</v>
      </c>
      <c r="I12" s="74"/>
      <c r="K12" s="83"/>
    </row>
    <row r="13" spans="1:11" s="97" customFormat="1" ht="16.2" thickBot="1" x14ac:dyDescent="0.25">
      <c r="A13" s="92"/>
      <c r="B13" s="93" t="s">
        <v>57</v>
      </c>
      <c r="C13" s="94" t="s">
        <v>2</v>
      </c>
      <c r="D13" s="99">
        <v>1</v>
      </c>
      <c r="E13" s="95" t="s">
        <v>5</v>
      </c>
      <c r="F13" s="96">
        <f>SUM(F6:F12)</f>
        <v>0</v>
      </c>
    </row>
    <row r="14" spans="1:11" ht="24" customHeight="1" x14ac:dyDescent="0.2"/>
    <row r="15" spans="1:11" ht="30" customHeight="1" x14ac:dyDescent="0.2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2021-01-29T05:24:56Z</cp:lastPrinted>
  <dcterms:created xsi:type="dcterms:W3CDTF">2014-05-16T09:31:30Z</dcterms:created>
  <dcterms:modified xsi:type="dcterms:W3CDTF">2025-03-14T06:10:11Z</dcterms:modified>
</cp:coreProperties>
</file>