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josef.jancik\Desktop\00_Pracovní složka\II_608_I_etapa\2025_04_22\G_SOUPIS PRACÍ\"/>
    </mc:Choice>
  </mc:AlternateContent>
  <xr:revisionPtr revIDLastSave="0" documentId="13_ncr:1_{0BA9725C-5F48-4D64-83F2-7FC352895379}" xr6:coauthVersionLast="47" xr6:coauthVersionMax="47" xr10:uidLastSave="{00000000-0000-0000-0000-000000000000}"/>
  <bookViews>
    <workbookView xWindow="-38510" yWindow="-170" windowWidth="38620" windowHeight="21220" activeTab="3" xr2:uid="{00000000-000D-0000-FFFF-FFFF00000000}"/>
  </bookViews>
  <sheets>
    <sheet name="SOUHRN" sheetId="11" r:id="rId1"/>
    <sheet name="SO 000" sheetId="1" r:id="rId2"/>
    <sheet name="SO 001" sheetId="2" r:id="rId3"/>
    <sheet name="SO 101" sheetId="13" r:id="rId4"/>
    <sheet name="SO 114" sheetId="4" r:id="rId5"/>
    <sheet name="SO 115" sheetId="5" r:id="rId6"/>
    <sheet name="SO 150" sheetId="6" r:id="rId7"/>
    <sheet name="SO 151" sheetId="7" r:id="rId8"/>
    <sheet name="SO 170" sheetId="8" r:id="rId9"/>
    <sheet name="SO 201" sheetId="9" r:id="rId10"/>
    <sheet name="SO F.2.1" sheetId="10" r:id="rId1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5" i="13" l="1"/>
  <c r="O205" i="13" s="1"/>
  <c r="I201" i="13"/>
  <c r="O201" i="13" s="1"/>
  <c r="I197" i="13"/>
  <c r="O197" i="13" s="1"/>
  <c r="I193" i="13"/>
  <c r="O193" i="13" s="1"/>
  <c r="I189" i="13"/>
  <c r="O189" i="13" s="1"/>
  <c r="I185" i="13"/>
  <c r="O185" i="13" s="1"/>
  <c r="I181" i="13"/>
  <c r="O181" i="13" s="1"/>
  <c r="I177" i="13"/>
  <c r="O177" i="13" s="1"/>
  <c r="I173" i="13"/>
  <c r="O173" i="13" s="1"/>
  <c r="I169" i="13"/>
  <c r="O169" i="13" s="1"/>
  <c r="I165" i="13"/>
  <c r="O165" i="13" s="1"/>
  <c r="O161" i="13"/>
  <c r="I161" i="13"/>
  <c r="I157" i="13"/>
  <c r="O157" i="13" s="1"/>
  <c r="I153" i="13"/>
  <c r="O153" i="13" s="1"/>
  <c r="R152" i="13" s="1"/>
  <c r="O152" i="13" s="1"/>
  <c r="I148" i="13"/>
  <c r="O148" i="13" s="1"/>
  <c r="R147" i="13" s="1"/>
  <c r="O147" i="13" s="1"/>
  <c r="Q147" i="13"/>
  <c r="I147" i="13" s="1"/>
  <c r="O143" i="13"/>
  <c r="I143" i="13"/>
  <c r="I139" i="13"/>
  <c r="O139" i="13" s="1"/>
  <c r="I135" i="13"/>
  <c r="O135" i="13" s="1"/>
  <c r="I131" i="13"/>
  <c r="O131" i="13" s="1"/>
  <c r="I127" i="13"/>
  <c r="O127" i="13" s="1"/>
  <c r="I123" i="13"/>
  <c r="O123" i="13" s="1"/>
  <c r="I119" i="13"/>
  <c r="O119" i="13" s="1"/>
  <c r="I115" i="13"/>
  <c r="O115" i="13" s="1"/>
  <c r="O111" i="13"/>
  <c r="I111" i="13"/>
  <c r="I107" i="13"/>
  <c r="O107" i="13" s="1"/>
  <c r="I103" i="13"/>
  <c r="O103" i="13" s="1"/>
  <c r="I99" i="13"/>
  <c r="O99" i="13" s="1"/>
  <c r="I95" i="13"/>
  <c r="O95" i="13" s="1"/>
  <c r="I91" i="13"/>
  <c r="O91" i="13" s="1"/>
  <c r="I87" i="13"/>
  <c r="O87" i="13" s="1"/>
  <c r="I83" i="13"/>
  <c r="O83" i="13" s="1"/>
  <c r="O79" i="13"/>
  <c r="I79" i="13"/>
  <c r="I75" i="13"/>
  <c r="O75" i="13" s="1"/>
  <c r="I70" i="13"/>
  <c r="O70" i="13" s="1"/>
  <c r="I66" i="13"/>
  <c r="O66" i="13" s="1"/>
  <c r="I62" i="13"/>
  <c r="O62" i="13" s="1"/>
  <c r="I58" i="13"/>
  <c r="O58" i="13" s="1"/>
  <c r="O54" i="13"/>
  <c r="I54" i="13"/>
  <c r="I50" i="13"/>
  <c r="O50" i="13" s="1"/>
  <c r="I46" i="13"/>
  <c r="O46" i="13" s="1"/>
  <c r="I42" i="13"/>
  <c r="O42" i="13" s="1"/>
  <c r="I38" i="13"/>
  <c r="O38" i="13" s="1"/>
  <c r="I34" i="13"/>
  <c r="O34" i="13" s="1"/>
  <c r="I30" i="13"/>
  <c r="O30" i="13" s="1"/>
  <c r="I26" i="13"/>
  <c r="O26" i="13" s="1"/>
  <c r="O22" i="13"/>
  <c r="I22" i="13"/>
  <c r="I17" i="13"/>
  <c r="Q8" i="13" s="1"/>
  <c r="I8" i="13" s="1"/>
  <c r="I13" i="13"/>
  <c r="O13" i="13" s="1"/>
  <c r="I9" i="13"/>
  <c r="O9" i="13" s="1"/>
  <c r="O9" i="10"/>
  <c r="R8" i="10" s="1"/>
  <c r="O8" i="10" s="1"/>
  <c r="O2" i="10" s="1"/>
  <c r="I9" i="10"/>
  <c r="Q8" i="10"/>
  <c r="I8" i="10" s="1"/>
  <c r="I3" i="10" s="1"/>
  <c r="I108" i="9"/>
  <c r="O108" i="9" s="1"/>
  <c r="I104" i="9"/>
  <c r="O104" i="9" s="1"/>
  <c r="O100" i="9"/>
  <c r="I100" i="9"/>
  <c r="I96" i="9"/>
  <c r="Q95" i="9" s="1"/>
  <c r="I95" i="9" s="1"/>
  <c r="O91" i="9"/>
  <c r="R90" i="9" s="1"/>
  <c r="O90" i="9" s="1"/>
  <c r="I91" i="9"/>
  <c r="Q90" i="9" s="1"/>
  <c r="I90" i="9" s="1"/>
  <c r="I86" i="9"/>
  <c r="O86" i="9" s="1"/>
  <c r="R85" i="9" s="1"/>
  <c r="O85" i="9" s="1"/>
  <c r="Q85" i="9"/>
  <c r="I85" i="9"/>
  <c r="O81" i="9"/>
  <c r="I81" i="9"/>
  <c r="I77" i="9"/>
  <c r="O77" i="9" s="1"/>
  <c r="R76" i="9" s="1"/>
  <c r="O76" i="9" s="1"/>
  <c r="Q76" i="9"/>
  <c r="I76" i="9" s="1"/>
  <c r="I72" i="9"/>
  <c r="O72" i="9" s="1"/>
  <c r="I68" i="9"/>
  <c r="O68" i="9" s="1"/>
  <c r="O64" i="9"/>
  <c r="I64" i="9"/>
  <c r="I60" i="9"/>
  <c r="O60" i="9" s="1"/>
  <c r="O56" i="9"/>
  <c r="I56" i="9"/>
  <c r="I52" i="9"/>
  <c r="O52" i="9" s="1"/>
  <c r="Q51" i="9"/>
  <c r="I51" i="9" s="1"/>
  <c r="I47" i="9"/>
  <c r="O47" i="9" s="1"/>
  <c r="I43" i="9"/>
  <c r="O43" i="9" s="1"/>
  <c r="O38" i="9"/>
  <c r="I38" i="9"/>
  <c r="I34" i="9"/>
  <c r="O34" i="9" s="1"/>
  <c r="O30" i="9"/>
  <c r="I30" i="9"/>
  <c r="I26" i="9"/>
  <c r="O26" i="9" s="1"/>
  <c r="I22" i="9"/>
  <c r="O22" i="9" s="1"/>
  <c r="I18" i="9"/>
  <c r="O18" i="9" s="1"/>
  <c r="O13" i="9"/>
  <c r="I13" i="9"/>
  <c r="I9" i="9"/>
  <c r="O9" i="9" s="1"/>
  <c r="R8" i="9" s="1"/>
  <c r="O8" i="9" s="1"/>
  <c r="Q8" i="9"/>
  <c r="I8" i="9" s="1"/>
  <c r="I9" i="8"/>
  <c r="O9" i="8" s="1"/>
  <c r="R8" i="8" s="1"/>
  <c r="O8" i="8" s="1"/>
  <c r="O2" i="8" s="1"/>
  <c r="Q8" i="8"/>
  <c r="I8" i="8"/>
  <c r="I3" i="8"/>
  <c r="I82" i="7"/>
  <c r="O82" i="7" s="1"/>
  <c r="O78" i="7"/>
  <c r="I78" i="7"/>
  <c r="I74" i="7"/>
  <c r="O74" i="7" s="1"/>
  <c r="I70" i="7"/>
  <c r="O70" i="7" s="1"/>
  <c r="I66" i="7"/>
  <c r="O66" i="7" s="1"/>
  <c r="O62" i="7"/>
  <c r="I62" i="7"/>
  <c r="I58" i="7"/>
  <c r="O58" i="7" s="1"/>
  <c r="O54" i="7"/>
  <c r="I54" i="7"/>
  <c r="I50" i="7"/>
  <c r="O50" i="7" s="1"/>
  <c r="I46" i="7"/>
  <c r="O46" i="7" s="1"/>
  <c r="I42" i="7"/>
  <c r="O42" i="7" s="1"/>
  <c r="I38" i="7"/>
  <c r="O38" i="7" s="1"/>
  <c r="I34" i="7"/>
  <c r="O34" i="7" s="1"/>
  <c r="O30" i="7"/>
  <c r="I30" i="7"/>
  <c r="I26" i="7"/>
  <c r="O26" i="7" s="1"/>
  <c r="O22" i="7"/>
  <c r="I22" i="7"/>
  <c r="I18" i="7"/>
  <c r="O18" i="7" s="1"/>
  <c r="I14" i="7"/>
  <c r="O14" i="7" s="1"/>
  <c r="I9" i="7"/>
  <c r="O9" i="7" s="1"/>
  <c r="R8" i="7" s="1"/>
  <c r="O8" i="7" s="1"/>
  <c r="Q8" i="7"/>
  <c r="I8" i="7"/>
  <c r="I42" i="6"/>
  <c r="O42" i="6" s="1"/>
  <c r="I38" i="6"/>
  <c r="O38" i="6" s="1"/>
  <c r="I34" i="6"/>
  <c r="O34" i="6" s="1"/>
  <c r="I30" i="6"/>
  <c r="O30" i="6" s="1"/>
  <c r="I26" i="6"/>
  <c r="O26" i="6" s="1"/>
  <c r="O22" i="6"/>
  <c r="I22" i="6"/>
  <c r="I18" i="6"/>
  <c r="Q13" i="6" s="1"/>
  <c r="I13" i="6" s="1"/>
  <c r="O14" i="6"/>
  <c r="I14" i="6"/>
  <c r="I9" i="6"/>
  <c r="O9" i="6" s="1"/>
  <c r="R8" i="6" s="1"/>
  <c r="O8" i="6" s="1"/>
  <c r="I132" i="5"/>
  <c r="O132" i="5" s="1"/>
  <c r="O128" i="5"/>
  <c r="I128" i="5"/>
  <c r="I124" i="5"/>
  <c r="O124" i="5" s="1"/>
  <c r="I120" i="5"/>
  <c r="O120" i="5" s="1"/>
  <c r="I116" i="5"/>
  <c r="O116" i="5" s="1"/>
  <c r="R115" i="5" s="1"/>
  <c r="O115" i="5" s="1"/>
  <c r="O111" i="5"/>
  <c r="R110" i="5" s="1"/>
  <c r="O110" i="5" s="1"/>
  <c r="I111" i="5"/>
  <c r="Q110" i="5"/>
  <c r="I110" i="5" s="1"/>
  <c r="I106" i="5"/>
  <c r="O106" i="5" s="1"/>
  <c r="O102" i="5"/>
  <c r="I102" i="5"/>
  <c r="Q101" i="5" s="1"/>
  <c r="I101" i="5" s="1"/>
  <c r="I97" i="5"/>
  <c r="O97" i="5" s="1"/>
  <c r="O93" i="5"/>
  <c r="I93" i="5"/>
  <c r="I89" i="5"/>
  <c r="Q88" i="5" s="1"/>
  <c r="I88" i="5" s="1"/>
  <c r="I84" i="5"/>
  <c r="O84" i="5" s="1"/>
  <c r="I80" i="5"/>
  <c r="O80" i="5" s="1"/>
  <c r="I76" i="5"/>
  <c r="O76" i="5" s="1"/>
  <c r="I72" i="5"/>
  <c r="O72" i="5" s="1"/>
  <c r="I67" i="5"/>
  <c r="O67" i="5" s="1"/>
  <c r="I63" i="5"/>
  <c r="O63" i="5" s="1"/>
  <c r="I59" i="5"/>
  <c r="Q58" i="5" s="1"/>
  <c r="I58" i="5" s="1"/>
  <c r="I54" i="5"/>
  <c r="O54" i="5" s="1"/>
  <c r="O50" i="5"/>
  <c r="I50" i="5"/>
  <c r="I46" i="5"/>
  <c r="O46" i="5" s="1"/>
  <c r="O42" i="5"/>
  <c r="I42" i="5"/>
  <c r="I38" i="5"/>
  <c r="O38" i="5" s="1"/>
  <c r="I34" i="5"/>
  <c r="Q17" i="5" s="1"/>
  <c r="I17" i="5" s="1"/>
  <c r="I30" i="5"/>
  <c r="O30" i="5" s="1"/>
  <c r="I26" i="5"/>
  <c r="O26" i="5" s="1"/>
  <c r="I22" i="5"/>
  <c r="O22" i="5" s="1"/>
  <c r="O18" i="5"/>
  <c r="I18" i="5"/>
  <c r="I13" i="5"/>
  <c r="O13" i="5" s="1"/>
  <c r="I9" i="5"/>
  <c r="Q8" i="5" s="1"/>
  <c r="I8" i="5" s="1"/>
  <c r="O128" i="4"/>
  <c r="I128" i="4"/>
  <c r="I124" i="4"/>
  <c r="O124" i="4" s="1"/>
  <c r="I120" i="4"/>
  <c r="O120" i="4" s="1"/>
  <c r="I116" i="4"/>
  <c r="O116" i="4" s="1"/>
  <c r="Q115" i="4"/>
  <c r="I115" i="4" s="1"/>
  <c r="I111" i="4"/>
  <c r="O111" i="4" s="1"/>
  <c r="R110" i="4" s="1"/>
  <c r="O110" i="4" s="1"/>
  <c r="Q110" i="4"/>
  <c r="I110" i="4"/>
  <c r="I106" i="4"/>
  <c r="O106" i="4" s="1"/>
  <c r="O102" i="4"/>
  <c r="I102" i="4"/>
  <c r="Q101" i="4"/>
  <c r="I101" i="4"/>
  <c r="I97" i="4"/>
  <c r="O97" i="4" s="1"/>
  <c r="I93" i="4"/>
  <c r="O93" i="4" s="1"/>
  <c r="I89" i="4"/>
  <c r="O89" i="4" s="1"/>
  <c r="R88" i="4" s="1"/>
  <c r="O88" i="4" s="1"/>
  <c r="I84" i="4"/>
  <c r="O84" i="4" s="1"/>
  <c r="I80" i="4"/>
  <c r="O80" i="4" s="1"/>
  <c r="I76" i="4"/>
  <c r="O76" i="4" s="1"/>
  <c r="I72" i="4"/>
  <c r="O72" i="4" s="1"/>
  <c r="O67" i="4"/>
  <c r="I67" i="4"/>
  <c r="I63" i="4"/>
  <c r="O63" i="4" s="1"/>
  <c r="I59" i="4"/>
  <c r="O59" i="4" s="1"/>
  <c r="I55" i="4"/>
  <c r="O55" i="4" s="1"/>
  <c r="I51" i="4"/>
  <c r="Q50" i="4" s="1"/>
  <c r="I50" i="4" s="1"/>
  <c r="I46" i="4"/>
  <c r="O46" i="4" s="1"/>
  <c r="O42" i="4"/>
  <c r="I42" i="4"/>
  <c r="I38" i="4"/>
  <c r="O38" i="4" s="1"/>
  <c r="I34" i="4"/>
  <c r="O34" i="4" s="1"/>
  <c r="I30" i="4"/>
  <c r="O30" i="4" s="1"/>
  <c r="I26" i="4"/>
  <c r="O26" i="4" s="1"/>
  <c r="I22" i="4"/>
  <c r="O22" i="4" s="1"/>
  <c r="I18" i="4"/>
  <c r="O18" i="4" s="1"/>
  <c r="I13" i="4"/>
  <c r="O13" i="4" s="1"/>
  <c r="I9" i="4"/>
  <c r="O9" i="4" s="1"/>
  <c r="R8" i="4" s="1"/>
  <c r="O8" i="4" s="1"/>
  <c r="Q8" i="4"/>
  <c r="I8" i="4"/>
  <c r="I18" i="2"/>
  <c r="O18" i="2" s="1"/>
  <c r="I14" i="2"/>
  <c r="Q13" i="2" s="1"/>
  <c r="I13" i="2" s="1"/>
  <c r="I9" i="2"/>
  <c r="O9" i="2" s="1"/>
  <c r="R8" i="2" s="1"/>
  <c r="O8" i="2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O13" i="1"/>
  <c r="I13" i="1"/>
  <c r="I9" i="1"/>
  <c r="O9" i="1" s="1"/>
  <c r="R74" i="13" l="1"/>
  <c r="O74" i="13" s="1"/>
  <c r="R21" i="13"/>
  <c r="O21" i="13" s="1"/>
  <c r="Q152" i="13"/>
  <c r="I152" i="13" s="1"/>
  <c r="O17" i="13"/>
  <c r="R8" i="13" s="1"/>
  <c r="O8" i="13" s="1"/>
  <c r="O2" i="13" s="1"/>
  <c r="Q74" i="13"/>
  <c r="I74" i="13" s="1"/>
  <c r="Q21" i="13"/>
  <c r="I21" i="13" s="1"/>
  <c r="I3" i="13" s="1"/>
  <c r="R71" i="4"/>
  <c r="O71" i="4" s="1"/>
  <c r="R115" i="4"/>
  <c r="O115" i="4" s="1"/>
  <c r="R101" i="5"/>
  <c r="O101" i="5" s="1"/>
  <c r="R42" i="9"/>
  <c r="O42" i="9" s="1"/>
  <c r="R17" i="4"/>
  <c r="O17" i="4" s="1"/>
  <c r="O2" i="4" s="1"/>
  <c r="R51" i="9"/>
  <c r="O51" i="9" s="1"/>
  <c r="I3" i="9"/>
  <c r="R71" i="5"/>
  <c r="O71" i="5" s="1"/>
  <c r="O2" i="7"/>
  <c r="R17" i="9"/>
  <c r="O17" i="9" s="1"/>
  <c r="O2" i="9" s="1"/>
  <c r="R13" i="7"/>
  <c r="O13" i="7" s="1"/>
  <c r="R8" i="1"/>
  <c r="O8" i="1" s="1"/>
  <c r="O2" i="1" s="1"/>
  <c r="R101" i="4"/>
  <c r="O101" i="4" s="1"/>
  <c r="O89" i="5"/>
  <c r="R88" i="5" s="1"/>
  <c r="O88" i="5" s="1"/>
  <c r="O18" i="6"/>
  <c r="R13" i="6" s="1"/>
  <c r="O13" i="6" s="1"/>
  <c r="O2" i="6" s="1"/>
  <c r="O96" i="9"/>
  <c r="R95" i="9" s="1"/>
  <c r="O95" i="9" s="1"/>
  <c r="O34" i="5"/>
  <c r="R17" i="5" s="1"/>
  <c r="O17" i="5" s="1"/>
  <c r="Q88" i="4"/>
  <c r="I88" i="4" s="1"/>
  <c r="I3" i="4" s="1"/>
  <c r="Q71" i="5"/>
  <c r="I71" i="5" s="1"/>
  <c r="I3" i="5" s="1"/>
  <c r="Q17" i="9"/>
  <c r="I17" i="9" s="1"/>
  <c r="Q42" i="9"/>
  <c r="I42" i="9" s="1"/>
  <c r="Q8" i="1"/>
  <c r="I8" i="1" s="1"/>
  <c r="I3" i="1" s="1"/>
  <c r="O9" i="5"/>
  <c r="R8" i="5" s="1"/>
  <c r="O8" i="5" s="1"/>
  <c r="O59" i="5"/>
  <c r="R58" i="5" s="1"/>
  <c r="O58" i="5" s="1"/>
  <c r="O14" i="2"/>
  <c r="R13" i="2" s="1"/>
  <c r="O13" i="2" s="1"/>
  <c r="O2" i="2" s="1"/>
  <c r="Q17" i="4"/>
  <c r="I17" i="4" s="1"/>
  <c r="Q8" i="2"/>
  <c r="I8" i="2" s="1"/>
  <c r="I3" i="2" s="1"/>
  <c r="Q71" i="4"/>
  <c r="I71" i="4" s="1"/>
  <c r="Q8" i="6"/>
  <c r="I8" i="6" s="1"/>
  <c r="I3" i="6" s="1"/>
  <c r="O51" i="4"/>
  <c r="R50" i="4" s="1"/>
  <c r="O50" i="4" s="1"/>
  <c r="Q115" i="5"/>
  <c r="I115" i="5" s="1"/>
  <c r="Q13" i="7"/>
  <c r="I13" i="7" s="1"/>
  <c r="I3" i="7" s="1"/>
  <c r="O2" i="5" l="1"/>
</calcChain>
</file>

<file path=xl/sharedStrings.xml><?xml version="1.0" encoding="utf-8"?>
<sst xmlns="http://schemas.openxmlformats.org/spreadsheetml/2006/main" count="2877" uniqueCount="685">
  <si>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</si>
  <si>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</si>
  <si>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</si>
  <si>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</si>
  <si>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</si>
  <si>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</si>
  <si>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II.Část, provozní staničení km 5,555 - 14,800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</si>
  <si>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</si>
  <si>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</si>
  <si>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</si>
  <si>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</si>
  <si>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</si>
  <si>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</si>
  <si>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</si>
  <si>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</si>
  <si>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</si>
  <si>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</si>
  <si>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</si>
  <si>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</si>
  <si>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</si>
  <si>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</si>
  <si>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</si>
  <si>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</si>
  <si>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</si>
  <si>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</si>
  <si>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</si>
  <si>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</si>
  <si>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</si>
  <si>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</si>
  <si>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</si>
  <si>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</si>
  <si>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</si>
  <si>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</si>
  <si>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</si>
  <si>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</si>
  <si>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</si>
  <si>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</si>
  <si>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</si>
  <si>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</si>
  <si>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</si>
  <si>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</si>
  <si>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Čerpání se souhlasem dle zjištěných podmínek na stavbě</t>
  </si>
  <si>
    <t>VV</t>
  </si>
  <si>
    <t>1=1,000 [A]</t>
  </si>
  <si>
    <t>TS</t>
  </si>
  <si>
    <t>Položka zahrnuje: 
- veškeré náklady spojené s ochranou inženýrských sítí 
- vytyčení veškerých inženýrských sítí a jejich ochrana během výstavby 
Položka nezahrnuje: 
- x</t>
  </si>
  <si>
    <t>02910</t>
  </si>
  <si>
    <t>OSTATNÍ POŽADAVKY - ZEMĚMĚŘIČSKÁ MĚŘENÍ</t>
  </si>
  <si>
    <t>ZAMĚŘENÍ SKUTEČNÉHO PROVEDENÍ CELÉ STAVBY</t>
  </si>
  <si>
    <t>Položka zahrnuje : 
- přípravu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  
- Dopravu.</t>
  </si>
  <si>
    <t>02943</t>
  </si>
  <si>
    <t>OSTATNÍ POŽADAVKY - VYPRACOVÁNÍ RDS</t>
  </si>
  <si>
    <t>Předání v elektronické i v papírové podobě v počtu paré dle smlouvy</t>
  </si>
  <si>
    <t>Položka zahrnuje:  
- veškeré náklady spojené s objednatelem požadovanými pracemi  
Položka nezahrnuje:  
- x</t>
  </si>
  <si>
    <t>02944</t>
  </si>
  <si>
    <t>OSTAT POŽADAVKY - DOKUMENTACE SKUTEČ PROVEDENÍ V DIGIT FORMĚ</t>
  </si>
  <si>
    <t>02945.R</t>
  </si>
  <si>
    <t>OSTAT POŽADAVKY - GEOMETRICKÝ PLÁN</t>
  </si>
  <si>
    <t>KS</t>
  </si>
  <si>
    <t>16 pozemků  
- cena určena jako - jeden geometrický plán  + vklad</t>
  </si>
  <si>
    <t>16=16,000 [A]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</si>
  <si>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</si>
  <si>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02960.R</t>
  </si>
  <si>
    <t>OSTATNÍ POŽADAVKY</t>
  </si>
  <si>
    <t>Havarijní plán, BOZP,</t>
  </si>
  <si>
    <t>Položka zahrnuje: 
- veškeré náklady spojené s objednatelem požadovanými pracemi 
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</si>
  <si>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7</t>
  </si>
  <si>
    <t>Pasportizace okolní zástavby před zahájením stavby a po výstavbě (i případné zeleně dotčené stavbou) 
Obecně: 
 - objekty, předměty atd...které nejsou majetkem objednatele</t>
  </si>
  <si>
    <t>8</t>
  </si>
  <si>
    <t>02990</t>
  </si>
  <si>
    <t>OSTATNÍ POŽADAVKY - INFORMAČNÍ TABULE</t>
  </si>
  <si>
    <t>Informační tabule stavby, omluvné dle standardu KSUS - 3 KS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</si>
  <si>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</si>
  <si>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</si>
  <si>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03100</t>
  </si>
  <si>
    <t>ZAŘÍZENÍ STAVENIŠTĚ - ZŘÍZENÍ, PROVOZ, DEMONTÁŽ</t>
  </si>
  <si>
    <t>MĚS</t>
  </si>
  <si>
    <t>8=8,000 [A]</t>
  </si>
  <si>
    <t>Položka zahrnuje:  
 objednatelem povolené náklady na pořízení (event. pronájem), provozování, udržování a likvidaci zhotovitelova zařízení  
Položka nezahrnuje:  
- x</t>
  </si>
  <si>
    <t>SO 001</t>
  </si>
  <si>
    <t>Souvislá údržba povrchů</t>
  </si>
  <si>
    <t>Zemní práce</t>
  </si>
  <si>
    <t>11372</t>
  </si>
  <si>
    <t>FRÉZOVÁNÍ ZPEVNĚNÝCH PLOCH ASFALTOVÝCH</t>
  </si>
  <si>
    <t>M3</t>
  </si>
  <si>
    <t>Včetně odvozu 
Frézování do hloubky 40 mm (s povinným odkupem zhotovitele)  
Úsek související stavby v km cca 11,860 - km 12,220 - plocha odečtena ze situace - 2953 m2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</si>
  <si>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(2953*1,2)*0,04=141,744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</si>
  <si>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</si>
  <si>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Komunikace</t>
  </si>
  <si>
    <t>572214</t>
  </si>
  <si>
    <t>SPOJOVACÍ POSTŘIK Z MODIFIK EMULZE DO 0,5KG/M2</t>
  </si>
  <si>
    <t>M2</t>
  </si>
  <si>
    <t>Úsek související stavby v km cca 11,860 - km 12,220 - plocha odečtena ze situace - 2953 m2 
Provést spojovací postřik modifikovanou asfaltovou emulzí C 60 BP 5 v množství 0,40 kg/m2 zbytkového asfaltu - před ACP</t>
  </si>
  <si>
    <t>2953=2 953,000 [A]</t>
  </si>
  <si>
    <t>574J04</t>
  </si>
  <si>
    <t>ASFALTOVÝ KOBEREC MASTIXOVÝ MODIFIK SMA 11S</t>
  </si>
  <si>
    <t>Obrusná vrstva: Asfaltový koberec mastixový SMA 11 S podle ČSN EN 13108-5 v tloušťce 40 mm s modifikovaným asfaltovým pojivem PMB 25/55-60 
Úsek související stavby v km cca 11,860 - km 12,220 - plocha odečtena ze situace - 2953 m2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</si>
  <si>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2953*1,2*0,04=141,744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</si>
  <si>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</si>
  <si>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SO 101</t>
  </si>
  <si>
    <t>Hlavní trasa km 1,960 - 14,800 - III.úsek km 5,555 - 14,800</t>
  </si>
  <si>
    <t>014102.R</t>
  </si>
  <si>
    <t>ULOŽENÍ ODPADU ZE STAVBY NA SKLÁDKU S OPRÁVNĚNÍM K OPĚTOVNÉMU VYUŽITÍ - RECYKLAČNÍ STŘEDISKO</t>
  </si>
  <si>
    <t>T</t>
  </si>
  <si>
    <t>17 01 01 - BETON z vybouraných konstrukcí (obrubníky, propusty, panely a jiné) 
17 09 04 - Směsné stavební a demoliční odpady neuvedené pod čísly 17 09 01, 17 09 02 a 17 09 03 
pol. č. 113524: 24,9ks x 0,08t  
pol. č. 11328: 33,6m2 x (0,1 tl. tvárnice + 0,15tl. lože) x 2,2  
pol. č. 113478: (21,87 x 0,15 tl. lože) x 2,2</t>
  </si>
  <si>
    <t>24,9*0,08=1,992 [A] 
33,6*(0,1+0,15)*2,2=18,480 [B] 
21,87*0,15*2,2=7,217 [C] 
Celkem: A+B+C=27,689 [D]</t>
  </si>
  <si>
    <t>Položka zahrnuje: 
- veškeré poplatky provozovateli skládky související s uložením odpadu na skládce.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</si>
  <si>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014103.R</t>
  </si>
  <si>
    <t>nepotřebný výkopek - zemina, drny, kamení - nevhodný materiál pro další použí na této stavbě 
Položka zahrnuje :  
Náklad na uložení do recyklačního střediska či na skládku s oprávněním k opětovnému využítí dodaného typu odpadu.  
Zhotovitel doloží  platné oprávnění opravňující ho k nakládání s odpady. Dále předloží doklady o uložení tzv.Průvodku odpadu (s uvedením SPZ, množství-váhy, názvu odpadu, místo dalšího využí odpadu). Tuto průvodu odsouhlasí zástupci smluvních stran.</t>
  </si>
  <si>
    <t>015190</t>
  </si>
  <si>
    <t>POPLATKY ZA LIKVIDACI ODPADŮ NEKONTAMINOVANÝCH - 17 02 03  PLASTY</t>
  </si>
  <si>
    <t>Bude fakturováno dle vážních lístků po dosouhlasení TDI 
pol. č. 912283 - 120 ks x hmotnost (cca 1,4 kg)</t>
  </si>
  <si>
    <t>370*0,0014=0,518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</si>
  <si>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</si>
  <si>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11328</t>
  </si>
  <si>
    <t>ODSTRANĚNÍ PŘÍKOPŮ, ŽLABŮ A RIGOLŮ Z PŘÍKOPOVÝCH TVÁRNIC</t>
  </si>
  <si>
    <t>Odstranění a výměna poškozených příkopových tvárnic (Obec Postřižínu Brena) - předpoklad výměny 20% , včetně lože 
Celková délka cca - 280 m (odměřeno ze situace), tvárnice 0,6 m 
Včetně odvozu a uloženíé na skládku (recyklační středisko)</t>
  </si>
  <si>
    <t>280*0,2*0,6=33,600 [A]</t>
  </si>
  <si>
    <t>Položka zahrnuje:  
-  odstranění tvárnic včetně podkladu  
-  veškerou manipulaci s vybouranou sutí a s vybouranými hmotami,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</si>
  <si>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113438</t>
  </si>
  <si>
    <t>ODSTRAN KRYTU ZPEVNĚNÝCH PLOCH S ASFALT POJIVEM VČET PODKLADU, ODVOZ</t>
  </si>
  <si>
    <t>113478</t>
  </si>
  <si>
    <t>ODSTRAN KRYTU ZPEVNĚNÝCH PLOCH Z DLAŽEB KOSTEK VČET PODKL, ODVOZ</t>
  </si>
  <si>
    <t>Výměna poškozené dlažby v případě zásahu do prstence, nebo plochy u stávající plochy OK Kozomín km cca 12,277 
Odhad 30% z celkové plochy 270 m2 (odměřeno ze situace) 
Žulové kostky tl. 100 -120 mm, lože z betonu tl. 150 mm 
Včetně odvozu a uloženíé na skládku (recyklační středisko)</t>
  </si>
  <si>
    <t>270*0,3*(0,12+0,15)=21,870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</si>
  <si>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</si>
  <si>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</si>
  <si>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</t>
  </si>
  <si>
    <t>M</t>
  </si>
  <si>
    <t>Výměna poškozených obrub (silniční i obruby k OK) na trase - předpoklad výměny 10%  
1) Silniční obruby - 178 m - odměřeno ze situace 
2) Obruby k OK a ostrůvkům - 71 m - odměřeno ze situace 
Včetně odvozu a uloženíé na skládku (recyklační středisko) 
 - PŘESNÝ ROZSAH BUDE ČERPÁN NA ZÁKLADĚ SKUTEČNOSTI A NA PŘÍMÝ PŘÍKAZ TDI A INVESTORA</t>
  </si>
  <si>
    <t>1) 178*0,1=17,800 [A] 
2) 71*0,1=7,100 [B] 
Celkem: A+B=24,900 [C]</t>
  </si>
  <si>
    <t>113534</t>
  </si>
  <si>
    <t>ODSTRANĚNÍ CHODNÍKOVÝCH KAMENNÝCH OBRUBNÍKŮ, ODVOZ DO 5KM</t>
  </si>
  <si>
    <t>Výměna poškozených obrub (Obec Postřižín a OK Kozomín) - předpoklad výměny 10%  
Celková délka cca - 504 m - odměřeno ze situace 
Včetně odvozu a uloženíé na skládku (recyklační středisko)</t>
  </si>
  <si>
    <t>504*0,1=50,400 [A]</t>
  </si>
  <si>
    <t>Včetně odvozu 
Frézování do hloubky 160 mm (s povinným odkupem zhotovitele) 
III. úsek - 88950 m2 (odměřeno ze situace) 
+ Dofrézování - frézování ve sklonu pro zajištění příčného sklonu + 20% z celkové plochy 
Poznámka k položce: 
Fakturace bude probíhat na základě skutečnosti. 
Pro fakturaci bude provedeno přesné zaměření každé asfaltové vrstvy zvlášť (včetně tloušťky) v souladu s TKP 1.</t>
  </si>
  <si>
    <t>88950*1,20*0,16=17 078,400 [A]</t>
  </si>
  <si>
    <t>123738</t>
  </si>
  <si>
    <t>ODKOP PRO SPOD STAVBU SILNIC A ŽELEZNIC TŘ. I, ODVOZ</t>
  </si>
  <si>
    <t>Sanace podkladních vrstev 30% z celkové plochy 
III. úsek - 88950 m2 (odměřeno ze situace) x 30%  
Předpokládá se 20% zásahem do aktivní zóny v tl. 0,5 m 
Včetně odvozu a uloženíé na skládku (recyklační středisko)</t>
  </si>
  <si>
    <t>88950*0,3*0,2*0,5=2 668,500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</si>
  <si>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</si>
  <si>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12920</t>
  </si>
  <si>
    <t>ČIŠTĚNÍ KRAJNIC OD NÁNOSU</t>
  </si>
  <si>
    <t>Čištění krajnice + seříznutí nezpevněné krajnice v tl. 0,15 m 
Včetně odvozu a uloženíé na skládku (recyklační středisko) 
Odměřeno ze situce</t>
  </si>
  <si>
    <t>12803*0,15=1 920,450 [A]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</si>
  <si>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</si>
  <si>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</si>
  <si>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</si>
  <si>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Vyčyštění a mírné prohloubení stávajících příkopů - odměřeno ze situace 1659 m 
Reprofilace a dotvarování příkopů s ohledem na budoucí funkčnost odvodnění 
Včetně odvozu a uloženíé na skládku (recyklační středisko)</t>
  </si>
  <si>
    <t>1659=1 659,000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</si>
  <si>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</si>
  <si>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12980</t>
  </si>
  <si>
    <t>ČIŠTĚNÍ ULIČNÍCH VPUSTÍ</t>
  </si>
  <si>
    <t>KUS</t>
  </si>
  <si>
    <t>Čištění uličních vpustí po trase 
Včetně odvozu a uloženíé na skládku (recyklační středisko) 
CCa 8 ks obec Postřižín</t>
  </si>
  <si>
    <t>11</t>
  </si>
  <si>
    <t>17180</t>
  </si>
  <si>
    <t>ULOŽENÍ SYPANINY DO NÁSYPŮ Z NAKUPOVANÝCH MATERIÁLŮ</t>
  </si>
  <si>
    <t>Sanace podkladních vrstev 30% z celkové plochy 
III. úsek - 88950 m2 (odměřeno ze situace) x 30%  
Předpokládá se 20% zásahem do aktivní zóny v tl. 0,5 m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</si>
  <si>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</si>
  <si>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12</t>
  </si>
  <si>
    <t>18110</t>
  </si>
  <si>
    <t>ÚPRAVA PLÁNĚ SE ZHUTNĚNÍM V HORNINĚ TŘ. I</t>
  </si>
  <si>
    <t>položka zahrnuje úpravu pláně včetně vyrovnání výškových rozdílů. Míru zhutnění určuje projekt.</t>
  </si>
  <si>
    <t>56214</t>
  </si>
  <si>
    <t>VOZOVKOVÉ VRSTVY Z MATERIÁLŮ STABIL CEMENTEM TL DO 200MM</t>
  </si>
  <si>
    <t>Hloubková sanace podkladních vrstev 30% z celkové plochy 
III. úsek - 88950 m2 (odměřeno ze situace)  - vsrtva z SC C8/10 tl. 200 mm 
88950 x 0.3</t>
  </si>
  <si>
    <t>88950*0,3=26 685,000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</si>
  <si>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</si>
  <si>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56330</t>
  </si>
  <si>
    <t>VOZOVKOVÉ VRSTVY ZE ŠTĚRKODRTI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</si>
  <si>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</si>
  <si>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56335</t>
  </si>
  <si>
    <t>VOZOVKOVÉ VRSTVY ZE ŠTĚRKODRTI TL. DO 250MM</t>
  </si>
  <si>
    <t>56360</t>
  </si>
  <si>
    <t>VOZOVKOVÉ VRSTVY Z RECYKLOVANÉHO MATERIÁLU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</si>
  <si>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</si>
  <si>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56963</t>
  </si>
  <si>
    <t>ZPEVNĚNÍ KRAJNIC Z RECYKLOVANÉHO MATERIÁLU TL DO 150MM</t>
  </si>
  <si>
    <t>Odměřeno ze situace</t>
  </si>
  <si>
    <t>12804=12 804,000 [A]</t>
  </si>
  <si>
    <t>572123</t>
  </si>
  <si>
    <t>INFILTRAČNÍ POSTŘIK Z EMULZE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</si>
  <si>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</si>
  <si>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1) Provést spojovací postřik modifikovanou asfaltovou emulzí C 60 BP 5 v množství 0,40 kg/m2 zbytkového asfaltu - před ACP 
2) Provést spojovací postřik modifikovanou asfaltovou emulzi C 60 BP 5 v množství 0,30 kg/m2 zbytkového asfaltu - před ACL 
3) Provést spojovací postřik modifikovanou asfaltovou emulzi C 60 BP 5 v množství 0,30 kg/m2 zbytkového asfaltu - před ACO 
III. úsek - 88950 m2 (odměřeno ze situace)</t>
  </si>
  <si>
    <t>1) 88950=88 950,000 [A] 
2) 88950=88 950,000 [B] 
3) 88950=88 950,000 [C] 
Celkem: A+B+C=266 850,000 [D]</t>
  </si>
  <si>
    <t>57475</t>
  </si>
  <si>
    <t>VOZOVKOVÉ VÝZTUŽNÉ VRSTVY Z GEOMŘÍŽOVINY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</si>
  <si>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</si>
  <si>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</si>
  <si>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</si>
  <si>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
III. úsek - 88950 m2 (odměřeno ze situace) 
Poznámka k položce: 
Fakturace bude probíhat na základě skutečnosti. 
Pro fakturaci bude provedeno přesné zaměření každé asfaltové vrstvy zvlášť (včetně tloušťky) v souladu s TKP 1.</t>
  </si>
  <si>
    <t>88950=88 950,000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</si>
  <si>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</si>
  <si>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574E06</t>
  </si>
  <si>
    <t>ASFALTOVÝ BETON PRO PODKLADNÍ VRSTVY ACP 16+, 16S</t>
  </si>
  <si>
    <t>Položit podkladní vrstvu z asfaltové směsi typu asfaltový beton ACP 16 S podle ČSN EN 13108-1 v tloušťce 60 mm s asfaltovým pojivem 50/70 
III. úsek - 88950 m2 (odměřeno ze situace) 
Vyrovnávka z důvodu zajištění příčného sklonu + 20% z celkové plochy (lichoběžníkové náběhy, vyrovnávky atd...) 
Poznámka k položce: 
Fakturace bude probíhat na základě skutečnosti. 
Pro fakturaci bude provedeno přesné zaměření každé asfaltové vrstvy zvlášť (včetně tloušťky) v souladu s TKP 1.</t>
  </si>
  <si>
    <t>88950*1,2*0,06=6 404,400 [A]</t>
  </si>
  <si>
    <t>574E76</t>
  </si>
  <si>
    <t>ASFALTOVÝ BETON PRO PODKLADNÍ VRSTVY ACP 16+, 16S TL. 80MM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</si>
  <si>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</si>
  <si>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</si>
  <si>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
III. úsek - 23920 m2 (odměřeno ze situace) 
Poznámka k položce: 
Fakturace bude probíhat na základě skutečnosti. 
Pro fakturaci bude provedeno přesné zaměření každé asfaltové vrstvy zvlášť (včetně tloušťky) v souladu s TKP 1.</t>
  </si>
  <si>
    <t>13</t>
  </si>
  <si>
    <t>576411</t>
  </si>
  <si>
    <t>POSYP KAMENIVEM OBALOVANÝM 2KG/M2</t>
  </si>
  <si>
    <t>Posyp předobaleným kamenivem 1,5 kg/m2 pro zajištění protismykových vlastností</t>
  </si>
  <si>
    <t>- dodání obalovaného kameniva předepsané kvality a zrnitosti 
- posyp předepsaným množstvím</t>
  </si>
  <si>
    <t>14</t>
  </si>
  <si>
    <t>577A2</t>
  </si>
  <si>
    <t>VÝSPRAVA TRHLIN ASFALTOVOU ZÁLIVKOU MODIFIK</t>
  </si>
  <si>
    <t>Sanace trhlin dle TP 115 
Čerpáno po vizuální prohlídce povrchu po odfrézování a upřesnění rozsahu prací 
Odhad 10 ks trhlin na 100 m délky, celková délka úseku - 9245 m 
1 trhlina délka cca 1,5 m</t>
  </si>
  <si>
    <t>(9245/100)*10*1,5=1 386,750 [A]</t>
  </si>
  <si>
    <t>- vyfrézování drážky šířky do 20mm hloubky do 40mm  
- vyčištění  
- nátěr  
- výplň předepsanou zálivkovou hmotou</t>
  </si>
  <si>
    <t>15</t>
  </si>
  <si>
    <t>58212</t>
  </si>
  <si>
    <t>DLÁŽDĚNÉ KRYTY Z VELKÝCH KOSTEK DO LOŽE Z MC</t>
  </si>
  <si>
    <t>Výměna poškozené dlažby v případě zásahu do prstence, nebo plochy u stávající plochy OK Kozomín km cca 12,277 
Odhad 30% z celkové plochy 270 m2 (odměřeno ze situace) 
Žulové kostky tl. 100 -120 mm, lože z betonu tl. 150 mm - C20/25 XF3</t>
  </si>
  <si>
    <t>270*0,3=81,000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</si>
  <si>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</si>
  <si>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16</t>
  </si>
  <si>
    <t>587201</t>
  </si>
  <si>
    <t>PŘEDLÁŽDĚNÍ KRYTU Z VELKÝCH KOSTEK</t>
  </si>
  <si>
    <t>Předláždění v případě zásahu do prstence a ostrůvků OK Kozomín km cca 12,277 
Celková plocha  -270 m2 (odměřeno ze situace) 
Odečten vybouraný/nový materiál viz pol. 113478/pol. 58212 (30% z celkové plochy). Předlážnění bude tedy činit 70% z celkové plochy. 
Žulové kostky tl. 100 -120 mm, lože z betonu tl. 150 mm C20/25 XF3</t>
  </si>
  <si>
    <t>270*0,7=189,000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</si>
  <si>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</si>
  <si>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17</t>
  </si>
  <si>
    <t>58920</t>
  </si>
  <si>
    <t>VÝPLŇ SPAR MODIFIKOVANÝM ASFALTEM</t>
  </si>
  <si>
    <t>Zalití spár podél obrub + rozhraní staveb, křižovatky, vjezdy, apod. - 1730 m (odměřeno ze situace)</t>
  </si>
  <si>
    <t>1730=1 730,000 [A]</t>
  </si>
  <si>
    <t>položka zahrnuje:  
- dodávku předepsaného materiálu  
- vyčištění a výplň spar tímto materiálem</t>
  </si>
  <si>
    <t>18</t>
  </si>
  <si>
    <t>Případná etapáž při realizaci, rozdělění úseků, spára uprostřed,  
1) Případná etapáž - pouze kraje, délky jsou napočítané ve spáře) + spára KÚ a ZÚ 
Etapáž délka 500 m v jednom směru, šířka 5 m. Délka úseku/Délka etapáže x 2 (směr) x šířka  
2) Spára uprostřed 9245 x 2 = 18490 
3) vjezdy , křižovatky 2% z celkové délky</t>
  </si>
  <si>
    <t>1) ((9245/500)*2)*5=184,900 [A] 
2) 9245*2=18 490,000 [B] 
3) 9245*0,02=184,900 [C] 
Celkem: A+B+C=18 859,800 [D]</t>
  </si>
  <si>
    <t>Položka zahrnuje:   
- dodávku předepsaného materiálu  
- vyčištění a výplň spar tímto materiálem  
Položka nezahrnuje:  
- x</t>
  </si>
  <si>
    <t>Potrubí</t>
  </si>
  <si>
    <t>34</t>
  </si>
  <si>
    <t>89921</t>
  </si>
  <si>
    <t>VÝŠKOVÁ ÚPRAVA POKLOPŮ</t>
  </si>
  <si>
    <t>Poklopy a vpusti po trase - cca 16 ks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</si>
  <si>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</si>
  <si>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</si>
  <si>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9113A1</t>
  </si>
  <si>
    <t>SVODIDLO OCEL SILNIČ JEDNOSTR, ÚROVEŇ ZADRŽ N1, N2 - DODÁVKA A MONTÁŽ</t>
  </si>
  <si>
    <t>632=632,000 [A]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</si>
  <si>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</si>
  <si>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9113A3</t>
  </si>
  <si>
    <t>SVODIDLO OCEL SILNIČ JEDNOSTR, ÚROVEŇ ZADRŽ N1, N2 - DEMONTÁŽ S PŘESUNEM</t>
  </si>
  <si>
    <t>Demontáže starých svodel včetně odvozu a poplatku za skládku</t>
  </si>
  <si>
    <t>212=212,000 [A]</t>
  </si>
  <si>
    <t>Položka zahrnuje:  
- demontáž a odstranění zařízení  
- jeho odvoz na předepsané místo  
Položka nezahrnuje:  
- x  
Způsob měření:  
- vykazuje se délka svodidla v základní výšce, délka náběhů se nezapočítává</t>
  </si>
  <si>
    <t>91228</t>
  </si>
  <si>
    <t>SMĚROVÉ SLOUPKY Z PLAST HMOT VČETNĚ ODRAZNÉHO PÁSKU</t>
  </si>
  <si>
    <t>Předpoklad 
Z11 a/b - 369 ks - ohebný, flexibilní, s trnem 
Z11g - 6 ks</t>
  </si>
  <si>
    <t>375=375,000 [A]</t>
  </si>
  <si>
    <t>položka zahrnuje:  
- dodání a osazení sloupku včetně nutných zemních prací  
- vnitrostaveništní a mimostaveništní doprava  
- odrazky plastové nebo z retroreflexní fólie</t>
  </si>
  <si>
    <t>912283</t>
  </si>
  <si>
    <t>SMĚROVÉ SLOUPKY Z PLAST HMOT - DEMONTÁŽ A ODVOZ</t>
  </si>
  <si>
    <t>Předpoklad 360 + 10 ks balsety 
Včetně odvozu na skládku</t>
  </si>
  <si>
    <t>370=370,000 [A]</t>
  </si>
  <si>
    <t>položka zahrnuje demontáž stávajícího sloupku, jeho odvoz do skladu nebo na skládku</t>
  </si>
  <si>
    <t>912A8</t>
  </si>
  <si>
    <t>BALISETY Z PLASTICKÝCH HMOT</t>
  </si>
  <si>
    <t>10 ks, km cca 12,233</t>
  </si>
  <si>
    <t>10=10,000 [A]</t>
  </si>
  <si>
    <t>Položka zahrnuje:  
- dodání a osazení balisety včetně nutných zemních prací  
- vnitrostaveništní a mimostaveništní dopravu  
- odrazky plastové nebo z retroreflexní fólie  
Položka nezahrnuje:  
- x</t>
  </si>
  <si>
    <t>915111</t>
  </si>
  <si>
    <t>VODOROVNÉ DOPRAVNÍ ZNAČENÍ BARVOU HLADKÉ - DODÁVKA A POKLÁDKA</t>
  </si>
  <si>
    <t>Viz. pol. 915221</t>
  </si>
  <si>
    <t>6 680,897=6 680,897 [A]</t>
  </si>
  <si>
    <t>položka zahrnuje:  
- dodání a pokládku nátěrového materiálu (měří se pouze natíraná plocha)  
- předznačení a reflexní úpravu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</si>
  <si>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</si>
  <si>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</si>
  <si>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</si>
  <si>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18045*0,25=4 511,250 [A] 
Plná čára -  tl. 125 mm  
6440*0,125=805,000 [B] 
Přerušovaná čára - tl. 250 mm 
V2b (1,5/1,5/0,25) - 730 m 
730*(1/2)*0,25=91,250 [C] 
V2b (3/1,5/0,25) - 637 m 
637*(2/3)*0,25=106,167 [D] 
V4 (0,5/0,5/0,25) - 97 m 
97*(1/2)*0,25=12,125 [E] 
Přerušovaná čára - tl. 125 mm 
V2b (3/1,5/0,125) - 611 m 
611*(2/3)*0,125=50,917 [F] 
V2b (1,5/1,5/0,125) - 627 m 
627*(1/2)*0,125=39,188 [G] 
V2b (6/3/0,125) - 3360 m 
3360*(2/3)*0,125=280,000 [H] 
V5 
cca 15=15,000 [I] 
V7a 
cca 28=28,000 [J] 
V11a - 88m 
88*0,125=11,000 [K] 
V13a  
cca 731=731,000 [L] 
Celkem: A+B+C+D+E+F+G+H+I+J+K+L=6 680,897 [M]</t>
  </si>
  <si>
    <t>91551</t>
  </si>
  <si>
    <t>VODOROVNÉ DOPRAVNÍ ZNAČENÍ - PŘEDEM PŘIPRAVENÉ SYMBOLY</t>
  </si>
  <si>
    <t>V9a - 114 ks 
V9c - 9 ks</t>
  </si>
  <si>
    <t>114+9=123,000 [A]</t>
  </si>
  <si>
    <t>položka zahrnuje:  
- dodání a pokládku předepsaného symbolu  
- zahrnuje předznačení a reflexní úpravu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</si>
  <si>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</si>
  <si>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</si>
  <si>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</si>
  <si>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</si>
  <si>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</si>
  <si>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917224</t>
  </si>
  <si>
    <t>SILNIČNÍ A CHODNÍKOVÉ OBRUBY Z BETONOVÝCH OBRUBNÍKŮ ŠÍŘ 150MM</t>
  </si>
  <si>
    <t>Náhrada za poškozené obruby na trase - předpoklad výměny 10%  
změřeno ze situace - 178 m x 10% délky 
Lože z betonu C20/25 XF3</t>
  </si>
  <si>
    <t>178*0,1=17,800 [A]</t>
  </si>
  <si>
    <t>Položka zahrnuje:  
dodání a pokládku betonových obrubníků o rozměrech předepsaných zadávací dokumentací  
betonové lože i boční betonovou opěrku.</t>
  </si>
  <si>
    <t>91726</t>
  </si>
  <si>
    <t>KO OBRUBNÍKY BETONOVÉ</t>
  </si>
  <si>
    <t>Náhrada za poškozené obruby  - předpoklad výměny 10%  
změřeno ze situace - 71 m x 10% délky 
Lože z betonu C20/25 XF3</t>
  </si>
  <si>
    <t>71*0,1=7,100 [A]</t>
  </si>
  <si>
    <t>Položka zahrnuje:  
- dodání a pokládku betonových obrubníků o rozměrech předepsaných zadávací dokumentací  
- betonové lože i boční betonovou opěrku  
Položka nezahrnuje:  
- x</t>
  </si>
  <si>
    <t>917424</t>
  </si>
  <si>
    <t>CHODNÍKOVÉ OBRUBY Z KAMENNÝCH OBRUBNÍKŮ ŠÍŘ 150MM</t>
  </si>
  <si>
    <t>Výměna poškozených obrub (Obec Postřižín a OK Kozomín) - předpoklad výměny 10%  
Délka změřena ze situace cca - 504 m  
Lože z betonu C20/25 XF3</t>
  </si>
  <si>
    <t>935212</t>
  </si>
  <si>
    <t>PŘÍKOPOVÉ ŽLABY Z BETON TVÁRNIC ŠÍŘ DO 600MM DO BETONU TL 100MM</t>
  </si>
  <si>
    <t>Odstranění a výměna poškozených příkopových tvárnic (Obec Postřižínu Brena) - předpoklad výměny 20%  
Délka odečtena ze situace cca - 280 m 
Lože z betonu C20/25 XF3</t>
  </si>
  <si>
    <t>280*0,2=56,000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</si>
  <si>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</si>
  <si>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93808</t>
  </si>
  <si>
    <t>OČIŠTĚNÍ VOZOVEK ZAMETENÍM</t>
  </si>
  <si>
    <t>Zametení po frézování a po pokladce ACO = 2x zametení 
I. úsek - 88950 m2 (odměřeno ze situace)</t>
  </si>
  <si>
    <t>88950*2=177 900,000 [A]</t>
  </si>
  <si>
    <t>položka zahrnuje očištění předepsaným způsobem včetně odklizení vzniklého odpadu</t>
  </si>
  <si>
    <t>SO 114</t>
  </si>
  <si>
    <t>Rekonstrukce propustku km 7,646</t>
  </si>
  <si>
    <t>17 01 01 - BETON z vybouraných konstrukcí (obrubníky, propusty, panely a jiné) 
17 09 04 - Směsné stavební a demoliční odpady neuvedené pod čísly 17 09 01, 17 09 02 a 17 09 03</t>
  </si>
  <si>
    <t>23.308*2.5=58,270 [A]</t>
  </si>
  <si>
    <t>17 05 04 - Zemina a kamení neuvedené pod číslem 17 05 03</t>
  </si>
  <si>
    <t>(8.896+83.6+3.396)*1.8=172,606 [A] 
31.278*2.2=68,812 [B] 
Celkem: A+B=241,418 [C]</t>
  </si>
  <si>
    <t>122738</t>
  </si>
  <si>
    <t>ODKOPÁVKY A PROKOPÁVKY OBECNÉ TŘ. I, ODVOZ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</si>
  <si>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</si>
  <si>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</si>
  <si>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</t>
  </si>
  <si>
    <t>3.8*2*12.5-1.2*1*9.5=83,600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</si>
  <si>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</si>
  <si>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</si>
  <si>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</t>
  </si>
  <si>
    <t>3*0.5*0.8+0.6*0.3*7.6+0.6*0.3*4.6=3,396 [A]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</si>
  <si>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</si>
  <si>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</si>
  <si>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</si>
  <si>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</si>
  <si>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</si>
  <si>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</si>
  <si>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</si>
  <si>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</si>
  <si>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</si>
  <si>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</si>
  <si>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</si>
  <si>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</si>
  <si>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</si>
  <si>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21331</t>
  </si>
  <si>
    <t>DRENÁŽNÍ VRSTVY Z BETONU MEZEROVITÉHO (DRENÁŽNÍHO)</t>
  </si>
  <si>
    <t>2.5*1.1*9.5=26,125 [A]</t>
  </si>
  <si>
    <t>Položka zahrnuje:  
- dodávku předepsaného materiálu pro drenážní vrstvu, včetně mimostaveništní a vnitrostaveništní dopravy  
- provedení drenážní vrstvy předepsaných rozměrů a předepsaného tvaru</t>
  </si>
  <si>
    <t>272313</t>
  </si>
  <si>
    <t>ZÁKLADY Z PROSTÉHO BETONU DO C16/20</t>
  </si>
  <si>
    <t>10.8*0.38*2.2=9,029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</si>
  <si>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</si>
  <si>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</si>
  <si>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</si>
  <si>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0.8*0.5*3=1,200 [A]</t>
  </si>
  <si>
    <t>272315</t>
  </si>
  <si>
    <t>ZÁKLADY Z PROSTÉHO BETONU DO C30/37</t>
  </si>
  <si>
    <t>1.2*0.7*7.6+0.3*0.6*9.6+0.3*0.6*4.6=8,940 [A]</t>
  </si>
  <si>
    <t>272366</t>
  </si>
  <si>
    <t>VÝZTUŽ ZÁKLADŮ Z KARI SÍTÍ</t>
  </si>
  <si>
    <t>6.384*0.06=0,383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</si>
  <si>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</si>
  <si>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</si>
  <si>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</si>
  <si>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</si>
  <si>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1.47*7.6*0.55-3.14*0.53*0.53*0.55=5,659 [A]</t>
  </si>
  <si>
    <t>311365</t>
  </si>
  <si>
    <t>VÝZTUŽ ZDÍ A STĚN PODP A VOL Z OCELI 10505, B500B</t>
  </si>
  <si>
    <t>5.659*0.11=0,622 [A]</t>
  </si>
  <si>
    <t>317325</t>
  </si>
  <si>
    <t>ŘÍMSY ZE ŽELEZOBETONU DO C30/37</t>
  </si>
  <si>
    <t>0.4*0.8*7.6=2,432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</si>
  <si>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</si>
  <si>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19</t>
  </si>
  <si>
    <t>317365</t>
  </si>
  <si>
    <t>VÝZTUŽ ŘÍMS Z OCELI 10505, B500B</t>
  </si>
  <si>
    <t>2.432*0.11=0,268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</si>
  <si>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</si>
  <si>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</si>
  <si>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20</t>
  </si>
  <si>
    <t>451313</t>
  </si>
  <si>
    <t>PODKLADNÍ A VÝPLŇOVÉ VRSTVY Z PROSTÉHO BETONU C16/20</t>
  </si>
  <si>
    <t>2.2*2*0.1+9.6*2*0.1=2,360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</si>
  <si>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</si>
  <si>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21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</si>
  <si>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</si>
  <si>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</si>
  <si>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</si>
  <si>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22</t>
  </si>
  <si>
    <t>465512</t>
  </si>
  <si>
    <t>DLAŽBY Z LOMOVÉHO KAMENE NA MC</t>
  </si>
  <si>
    <t>2.2*2*0.2+ 9.6*2*0.2=4,720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</si>
  <si>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</si>
  <si>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</si>
  <si>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</si>
  <si>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23</t>
  </si>
  <si>
    <t>711311</t>
  </si>
  <si>
    <t>IZOLACE PODZEMNÍCH OBJEKTŮ PROTI ZEMNÍ VLHKOSTI ASFALTOVÝMI NÁTĚRY</t>
  </si>
  <si>
    <t>2*3.14*0.53*12.5*3=124,815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</si>
  <si>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</si>
  <si>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24</t>
  </si>
  <si>
    <t>711519</t>
  </si>
  <si>
    <t>OCHRANA IZOLACE PODZEMNÍCH OBJEKTŮ TEXTILIÍ</t>
  </si>
  <si>
    <t>2*3.14*0.53*12.5=41,605 [A]</t>
  </si>
  <si>
    <t>položka zahrnuje:  
- dodání předepsaného ochranného materiálu  
- zřízení ochrany izolace</t>
  </si>
  <si>
    <t>Trubní vedení</t>
  </si>
  <si>
    <t>25</t>
  </si>
  <si>
    <t>82460</t>
  </si>
  <si>
    <t>POTRUBÍ Z TRUB ŽELEZOBETONOVÝCH DN DO 800MM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</si>
  <si>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</si>
  <si>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</si>
  <si>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26</t>
  </si>
  <si>
    <t>9117C1</t>
  </si>
  <si>
    <t>SVOD OCEL ZÁBRADEL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</si>
  <si>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</si>
  <si>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27</t>
  </si>
  <si>
    <t>93620</t>
  </si>
  <si>
    <t>DROBNÉ DOPLŇK KONSTR PREFABRIK BETON A ŽELEZOBETON</t>
  </si>
  <si>
    <t>1.2*0.2*0.2*20=0,960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</si>
  <si>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</si>
  <si>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28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</si>
  <si>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</si>
  <si>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</si>
  <si>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</si>
  <si>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29</t>
  </si>
  <si>
    <t>966168</t>
  </si>
  <si>
    <t>BOURÁNÍ KONSTRUKCÍ ZE ŽELEZOBETONU S ODVOZEM DO 20KM</t>
  </si>
  <si>
    <t>SO 115</t>
  </si>
  <si>
    <t>Rekonstrukce propustku km 11,589</t>
  </si>
  <si>
    <t>12.802*2.5=32,005 [A]</t>
  </si>
  <si>
    <t>(14.892+60.88)*1.8=136,390 [A] 
20.747*2.2=45,643 [B] 
Celkem: A+B=182,033 [C]</t>
  </si>
  <si>
    <t>3.5*2*10-1.2*0.8*9.5=60,880 [A]</t>
  </si>
  <si>
    <t>0.6*0.3*4.9=0,882 [A]</t>
  </si>
  <si>
    <t>17481</t>
  </si>
  <si>
    <t>ZÁSYP JAM A RÝH Z NAKUPOVANÝCH MATERIÁLŮ</t>
  </si>
  <si>
    <t>60.88-3.14*0.53*0.53*10=52,060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</si>
  <si>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</si>
  <si>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</si>
  <si>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</si>
  <si>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</si>
  <si>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0.35*2.4*10+3.5*9*0.15+3*9.5*0.15=17,400 [A]</t>
  </si>
  <si>
    <t>1.55*9.5*0.85=12,516 [A]</t>
  </si>
  <si>
    <t>12.516*0.05=0,626 [A]</t>
  </si>
  <si>
    <t>9*2.8*1.05+9.5*2.25*1.05+1.5*0.3*2.1+1.2*0.3*5.1-3.14*0.53*0.53*1.05*2=49,832 [A]</t>
  </si>
  <si>
    <t>49.832*0.11=5,482 [A]</t>
  </si>
  <si>
    <t>0.4*0.8*9+0.4*0.8*9.5=5,920 [A]</t>
  </si>
  <si>
    <t>5.92*0.11=0,651 [A]</t>
  </si>
  <si>
    <t>13.5*2.3*0.1+11.5*1*0.1+1.8*1*0.1=4,435 [A]</t>
  </si>
  <si>
    <t>13.5*2.3*0.2+11.5*1*0.2+1.8*1*0.2=8,870 [A]</t>
  </si>
  <si>
    <t>2*3.14*0.53*10*3=99,852 [A]</t>
  </si>
  <si>
    <t>2*3.14*0.53*10=33,284 [A]</t>
  </si>
  <si>
    <t>Včetně napojení na stávající svodidla</t>
  </si>
  <si>
    <t>93425.R</t>
  </si>
  <si>
    <t>HRADÍTKA A STAV TABULE RYBNÍKŮ A NÁDRŽÍ KOVOVÉ</t>
  </si>
  <si>
    <t>položka zahrnuje:  
- dílenská dokumentace, včetně technologického předpisu spojování,  
- dodání materiálu v požadované kvalitě a výroba konstrukce i dílenská (včetně pomůcek, přípravků a prostředků pro výrobu) bez ohledu na náročnost a její hmotnost, dílenská montáž,  
- dodání spojovacího materiálu,  
- zřízení montážních a dilatačních spojů, spar, včetně potřebných úprav, vložek, opracování, očištění a ošetření,  
položka zahrnuje:  
- podpěr. konstr. a lešení všech druhů pro montáž konstrukcí i doplňkových, včetně požadovaných otvorů, ochranných a bezpečnostních opatření a základů pro tyto konstrukce a lešení,  
- jakákoliv doprava a manipulace dílců a montážních sestav, včetně dopravy konstrukce z výrobny na stavbu,  
- montáž konstrukce na staveništi, včetně montážních prostředků a pomůcek a zednických výpomocí, 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(příp. podlití patních desek) maltou, betonem nebo jinou speciální hmotou, vyplnění jam zeminou,  
- ošetření kotevní oblasti proti vzniku trhlin, vlivu povětrnosti a pod.,  
- veškeré druhy protikorozní ochrany a nátěry konstrukcí</t>
  </si>
  <si>
    <t>1.2*0.2*0.2*12=0,576 [A]</t>
  </si>
  <si>
    <t>30</t>
  </si>
  <si>
    <t>SO 150</t>
  </si>
  <si>
    <t>Definitivní dopravní značení</t>
  </si>
  <si>
    <t>014102</t>
  </si>
  <si>
    <t>17 01 01 - BETON z vybouraných konstrukcí (obrubníky, propusty, panely a jiné) 
17 09 04 - Směsné stavební a demoliční odpady neuvedené pod čísly 17 09 01, 17 09 02 a 17 09 03 
pol. č. 914923 - 166 ks 
pol. č. 914983 - 2 ks / 2 patky</t>
  </si>
  <si>
    <t>166*(0,5*0,5*0,7)*2,2=63,910 [A] 
4*(1*1*0,8)*2,2=7,040 [B] 
Celkem: A+B=70,950 [C]</t>
  </si>
  <si>
    <t>Položka zahrnuje:  
- veškeré poplatky provozovateli skládky související s uložením odpadu na skládce.  
Položka nezahrnuje:  
- x</t>
  </si>
  <si>
    <t>914131</t>
  </si>
  <si>
    <t>DOPRAVNÍ ZNAČKY ZÁKLADNÍ VELIKOSTI OCELOVÉ FÓLIE TŘ 2 - DODÁVKA A MONTÁŽ</t>
  </si>
  <si>
    <t>233 ks</t>
  </si>
  <si>
    <t>233=233,000 [A]</t>
  </si>
  <si>
    <t>Položka zahrnuje:  
- dodávku a montáž značek v požadovaném provedení  
Položka nezahrnuje:  
- x</t>
  </si>
  <si>
    <t>914133</t>
  </si>
  <si>
    <t>DOPRAVNÍ ZNAČKY ZÁKLADNÍ VELIKOSTI OCELOVÉ FÓLIE TŘ 2 - DEMONTÁŽ</t>
  </si>
  <si>
    <t>Bude čerpáno na základě skutečnosti (nutný pasport) 
258 ks</t>
  </si>
  <si>
    <t>258=258,000 [A]</t>
  </si>
  <si>
    <t>Položka zahrnuje:  
- odstranění, demontáž a odklizení materiálu s odvozem na předepsané místo  
Položka nezahrnuje:  
- x</t>
  </si>
  <si>
    <t>914231</t>
  </si>
  <si>
    <t>DOPRAVNÍ ZNAČKY ZVĚTŠENÉ VELIKOSTI OCELOVÉ FÓLIE TŘ 2 - DODÁVKA A MONTÁŽ</t>
  </si>
  <si>
    <t>15 ks</t>
  </si>
  <si>
    <t>15=15,000 [A]</t>
  </si>
  <si>
    <t>914561</t>
  </si>
  <si>
    <t>DOPRAV ZNAČ VELKOPLOŠ HLINÍK LAMELY FÓLIE TŘ 2 - DOD A MONT</t>
  </si>
  <si>
    <t>V případě dobrého stavu budou  ponechány 
Bude čerpáno na základě skutečnosti 
značky IS 9  
2 ks. Předpokládaná demontová plocha 20 m2</t>
  </si>
  <si>
    <t>20=20,000 [A]</t>
  </si>
  <si>
    <t>914563</t>
  </si>
  <si>
    <t>DOPRAV ZNAČ VELKOPLOŠ HLINÍK LAMELY FÓLIE TŘ 2 - DEMONTÁŽ</t>
  </si>
  <si>
    <t>V případě dobrého stavu budou  ponechány 
Bude čerpáno na základě skutečnosti 
značky IS 9  
2 ks. Předpokládaná demontová plocha do 20 m2</t>
  </si>
  <si>
    <t>914921</t>
  </si>
  <si>
    <t>SLOUPKY A STOJKY DOPRAVNÍCH ZNAČEK Z OCEL TRUBEK DO PATKY - DODÁVKA A MONTÁŽ</t>
  </si>
  <si>
    <t>Sloupky budou pozinkované o průměru 60 mm a kotvené 
prostého betonu C 20/25 XF4 s AL kotevní patkou 
Dodání včetně betonové patky</t>
  </si>
  <si>
    <t>187=187,000 [A]</t>
  </si>
  <si>
    <t>Položka zahrnuje:  
- sloupky  
- upevňovací zařízení  
- osazení (betonová patka, zemní práce)  
Položka nezahrnuje:  
- x</t>
  </si>
  <si>
    <t>914923</t>
  </si>
  <si>
    <t>SLOUPKY A STOJKY DZ Z OCEL TRUBEK DO PATKY DEMONTÁŽ</t>
  </si>
  <si>
    <t>V případě dobrého stavu budou sloupky ponechány 
Bude čerpáno na základě skutečnosti 
166 ks  
Odstranění včetně betonové patky</t>
  </si>
  <si>
    <t>166=166,000 [A]</t>
  </si>
  <si>
    <t>914983</t>
  </si>
  <si>
    <t>SLOUPKY A STOJKY DZ Z PŘÍHRAD KONSTR DEMONTÁŽ</t>
  </si>
  <si>
    <t>- pro značku IS 9 (v případě dobrého stavu budou sloupky ponechány stávající)  
Bude čerpáno na základě skutečnosti 
2 ks 
Odstranění včetně betonové patky</t>
  </si>
  <si>
    <t>2=2,000 [A]</t>
  </si>
  <si>
    <t>SO 151</t>
  </si>
  <si>
    <t>Dopravně inženýrská opatření</t>
  </si>
  <si>
    <t>02720</t>
  </si>
  <si>
    <t>POMOC PRÁCE ZŘÍZ NEBO ZAJIŠŤ REGULACI A OCHRANU DOPRAVY</t>
  </si>
  <si>
    <t>Projekt DIO během výstavby, včetně vyřízení/projednání/povolení  DIO objízdné trasy pro OA, MHD a kamiónové dopravy.</t>
  </si>
  <si>
    <t>zahrnuje veškeré náklady spojené s objednatelem požadovanými zařízeními</t>
  </si>
  <si>
    <t>914132</t>
  </si>
  <si>
    <t>DOPRAVNÍ ZNAČKY ZÁKLADNÍ VELIKOSTI OCELOVÉ FÓLIE TŘ 2 - MONTÁŽ S PŘEMÍSTĚNÍM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</si>
  <si>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</t>
  </si>
  <si>
    <t>23+39=62,000 [A]</t>
  </si>
  <si>
    <t>Položka zahrnuje:  
- dopravu demontované značky z dočasné skládky  
- osazení a montáž značky na místě určeném projektem  
- nutnou opravu poškozených částí  
Položka nezahrnuje:  
- dodávku značky</t>
  </si>
  <si>
    <t>914139</t>
  </si>
  <si>
    <t>DOPRAV ZNAČKY ZÁKLAD VEL OCEL FÓLIE TŘ 2 - NÁJEMNÉ</t>
  </si>
  <si>
    <t>KSDEN</t>
  </si>
  <si>
    <t>Schéma C/5 
Provizorní DZ 
A15 - 2 ks, E3a - 2 ks, B21a - 2 ks, B20a - 2 ks, A10 - 2 ks, B20a - 2 ks, B26 - 2 ks, C4b - 1 ks, B21a - 4 ks, B20a - 4 ks, 
Celkem 23 ks 
Objízdné trasy 
B1 - 2 ks, E13 - 2 ks, IP10a - 4 ks, E3a - 4 ks, IS11b - 15 ks, B4 - 4 ks, E5 - 4 ks, E3a - 4 ks,  
Celkem 39 ks 
Pronájem za dobu realizace akce 6 měsíců (30+31+30+31+31+30)=183 dní</t>
  </si>
  <si>
    <t>(23+39)*183=11 346,000 [A]</t>
  </si>
  <si>
    <t>Položka zahrnuje:  
- sazbu za pronájem dopravních značek a zařízení  
Položka nezahrnuje:  
- x  
Způsob měření:  
- počet jednotek je určen jako součin počtu značek a počtu dní použití</t>
  </si>
  <si>
    <t>914412</t>
  </si>
  <si>
    <t>DOPRAVNÍ ZNAČKY 100X150CM OCELOVÉ - MONTÁŽ S PŘEMÍSTĚNÍM</t>
  </si>
  <si>
    <t>Objízdné trasy 
Provizorní DZ IP22 - 10 ks</t>
  </si>
  <si>
    <t>914413</t>
  </si>
  <si>
    <t>DOPRAVNÍ ZNAČKY 100X150CM OCELOVÉ - DEMONTÁŽ</t>
  </si>
  <si>
    <t>914419</t>
  </si>
  <si>
    <t>DOPRAV ZNAČKY 100X150CM OCEL - NÁJEMNÉ</t>
  </si>
  <si>
    <t>Objízdné trasy 
Provizorní DZ IP22 - 10 ks 
Pronájem za dobu realizace akce 6 měsíců (30+31+30+31+31+30)=183 dní</t>
  </si>
  <si>
    <t>10*183=1 830,000 [A]</t>
  </si>
  <si>
    <t>916132</t>
  </si>
  <si>
    <t>DOPRAV SVĚTLO VÝSTRAŽ SOUPRAVA 5KS - MONTÁŽ S PŘESUNEM</t>
  </si>
  <si>
    <t>Schéma C/5 
Provizorní DZ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</si>
  <si>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- napájení z baterie včetně záložní baterie  
Položka nezahrnuje:  
- x</t>
  </si>
  <si>
    <t>916133</t>
  </si>
  <si>
    <t>DOPRAV SVĚTLO VÝSTRAŽ SOUPRAVA 5KS - DEMONTÁŽ</t>
  </si>
  <si>
    <t>916139</t>
  </si>
  <si>
    <t>DOPRAVNÍ SVĚTLO VÝSTRAŽNÉ SOUPRAVA 5 KUSŮ - NÁJEMNÉ</t>
  </si>
  <si>
    <t>Schéma C/5 
Provizorní DZ 
Pronájem za dobu realizace akce 6 měsíců (30+31+30+31+31+30)=183 dní</t>
  </si>
  <si>
    <t>2*183=366,000 [A]</t>
  </si>
  <si>
    <t>Položka zahrnuje:  
- sazbu za pronájem zařízení  
Položka nezahrnuje:  
- x  
Způsob měření:  
- součin počtu zařízení a počtu dní použití.</t>
  </si>
  <si>
    <t>916152</t>
  </si>
  <si>
    <t>SEMAFOROVÁ PŘENOSNÁ SOUPRAVA - MONTÁŽ S PŘESUNEM</t>
  </si>
  <si>
    <t>Schéma C/5 
Řízení dopravy - dynamická SSZ 
Souprava obsahuje 2 semafory. Pronájem za dobu realizace akce 6 měsíců (30+31+30+31+31+30)=183 dní</t>
  </si>
  <si>
    <t>916153</t>
  </si>
  <si>
    <t>SEMAFOROVÁ PŘENOSNÁ SOUPRAVA - DEMONTÁŽ</t>
  </si>
  <si>
    <t>916159</t>
  </si>
  <si>
    <t>SEMAFOROVÁ PŘENOSNÁ SOUPRAVA - NÁJEMNÉ</t>
  </si>
  <si>
    <t>1*183=183,000 [A]</t>
  </si>
  <si>
    <t>916322</t>
  </si>
  <si>
    <t>DOPRAVNÍ ZÁBRANY Z2 S FÓLIÍ TŘ 2 - MONTÁŽ S PŘESUNEM</t>
  </si>
  <si>
    <t>4=4,000 [A]</t>
  </si>
  <si>
    <t>Položka zahrnuje:  
- přemístění zařízení z dočasné skládky a jeho osazení a montáž na místě určeném projektem  
- údržbu po celou dobu trvání funkce  
- náhradu zničených nebo ztracených kusů  
- nutnou opravu poškozených částí  
Položka nezahrnuje:  
- x</t>
  </si>
  <si>
    <t>916323</t>
  </si>
  <si>
    <t>DOPRAVNÍ ZÁBRANY Z2 S FÓLIÍ TŘ 2 - DEMONTÁŽ</t>
  </si>
  <si>
    <t>916329</t>
  </si>
  <si>
    <t>DOPRAVNÍ ZÁBRANY Z2 S FÓLIÍ TŘ 2 - NÁJEMNÉ</t>
  </si>
  <si>
    <t>4*183=732,000 [A]</t>
  </si>
  <si>
    <t>916342</t>
  </si>
  <si>
    <t>SMĚROV DESKY Z4 JEDNOSTR S FÓLIÍ TŘ 2 - MONTÁŽ S PŘESUNEM</t>
  </si>
  <si>
    <t>Schéma C/5 
Provizorní DZ - 55 ks</t>
  </si>
  <si>
    <t>55=55,000 [A]</t>
  </si>
  <si>
    <t>916353</t>
  </si>
  <si>
    <t>SMĚROVACÍ DESKY Z4 OBOUSTR S FÓLIÍ TŘ 1 - DEMONTÁŽ</t>
  </si>
  <si>
    <t>916359</t>
  </si>
  <si>
    <t>SMĚROVACÍ DESKY Z4 OBOUSTR S FÓLIÍ TŘ 1 - NÁJEMNÉ</t>
  </si>
  <si>
    <t>Schéma C/5 
Provizorní DZ - 55 ks 
Pronájem za dobu realizace akce 6 měsíců (30+31+30+31+31+30)=183 dní</t>
  </si>
  <si>
    <t>55*183=10 065,000 [A]</t>
  </si>
  <si>
    <t>SO 170</t>
  </si>
  <si>
    <t>Oprava objízdných tras</t>
  </si>
  <si>
    <t>02710.R</t>
  </si>
  <si>
    <t>POMOC PRÁCE ZŘÍZ NEBO ZAJIŠŤ OBJÍŽĎKY A PŘÍSTUP CESTY - OPRAVY OBJÍZDNÝCH TRAS</t>
  </si>
  <si>
    <t>Oprava vozovek objízdných tras a dotčených komunikací stavbou - oprava výtluků, krytových vrstev, olámané okraje,….   
Opravy objízdných tras včetně návozních tras a komunikací dotčených stavbou. Náklad zahrnuje i nutný pasport objízdných tras včetně návozních tras a komunikací dotčených stavbou před zahájením stavby a po dokončení. 
Ocenit hodnotou 10 mil. Kč bez DPH 
Bude čerpáno se souhlasem TDI a zástupcem KSUS.</t>
  </si>
  <si>
    <t>Položka zahrnuje:  
- veškeré náklady spojené se zřízením nebo zajištěním objížďky a přístupové cesty  
Položka nezahrnuje:  
- x</t>
  </si>
  <si>
    <t>SO 201</t>
  </si>
  <si>
    <t>Most přes Černávku za obcí Kozomín, ev.č. 608-007</t>
  </si>
  <si>
    <t>(2+7.65)*2.5=24,125 [A]</t>
  </si>
  <si>
    <t>(11.06+103.5+2.176)*1.8=210,125 [A]</t>
  </si>
  <si>
    <t>111208</t>
  </si>
  <si>
    <t>ODSTRANĚNÍ KŘOVIN S ODVOZEM</t>
  </si>
  <si>
    <t>15*3*2=90,000 [A]</t>
  </si>
  <si>
    <t>odstranění křovin a stromů do průměru 100 mm  
doprava dřevin na předepsanou vzdálenost  
spálení na hromadách nebo štěpkování</t>
  </si>
  <si>
    <t>ODKOPÁVKY A PROKOPÁVKY OBECNÉ TŘ. I,</t>
  </si>
  <si>
    <t>(12.6*1*0.35+4*0.8*0.35)*2=11,060 [A]</t>
  </si>
  <si>
    <t>12960</t>
  </si>
  <si>
    <t>ČIŠTĚNÍ VODOTEČÍ A MELIORAČ KANÁLŮ OD NÁNOSŮ</t>
  </si>
  <si>
    <t>15*3*0.2=9,000 [A]</t>
  </si>
  <si>
    <t>Součástí položky je vodorovná a svislá doprava, přemístění, přeložení, manipulace s materiálem a uložení na skládku.  
 Nezahrnuje poplatek za skládku, který se vykazuje v položce 0141** (s výjimkou malého množství materiálu, kde je možné poplatek zahrnout do jednotkové ceny položky – tento fakt musí být uveden v doplňujícím textu k položce)</t>
  </si>
  <si>
    <t>HLOUBENÍ JAM ZAPAŽ I NEPAŽ TŘ. I</t>
  </si>
  <si>
    <t>(8.3*2.5-3.4*2-1.5*2.4)*10=103,500 [A]</t>
  </si>
  <si>
    <t>HLOUBENÍ RÝH ŠÍŘ DO 2M PAŽ I NEPAŽ TŘ. I</t>
  </si>
  <si>
    <t>3.4*0.8*0.4*2=2,176 [A]</t>
  </si>
  <si>
    <t>2.3*10*2=46,000 [A]</t>
  </si>
  <si>
    <t>1*8.6*2=17,200 [A]</t>
  </si>
  <si>
    <t>17.2*0.11=1,892 [A]</t>
  </si>
  <si>
    <t>beton pod dlažbu 
(12.6*1*0.25+4*0.8*0.1)*2+3*11.2*0.1=10,300 [A]</t>
  </si>
  <si>
    <t>457312</t>
  </si>
  <si>
    <t>VYROVNÁVACÍ A SPÁDOVÝ PROSTÝ BETON C12/15</t>
  </si>
  <si>
    <t>0.5*11+0.3*1.3*10*2=13,300 [A]</t>
  </si>
  <si>
    <t>45860</t>
  </si>
  <si>
    <t>VÝPLŇ ZA OPĚRAMI A ZDMI Z MEZEROVITÉHO BETONU</t>
  </si>
  <si>
    <t>12*10=120,000 [A]</t>
  </si>
  <si>
    <t>položka zahrnuje:  
- dodávku mezerovitého betonu předepsané kvality a zásyp se zhutněním včetně mimostaveništní a vnitrostaveništní dopravy</t>
  </si>
  <si>
    <t>46251</t>
  </si>
  <si>
    <t>ZÁHOZ Z LOMOVÉHO KAMENE</t>
  </si>
  <si>
    <t>4.5*1.5*0.5=3,375 [A]</t>
  </si>
  <si>
    <t>položka zahrnuje:  
- dodávku a zához lomového kamene předepsané frakce včetně mimostaveništní a vnitrostaveništní dopravy  
není-li v zadávací dokumentaci uvedeno jinak, jedná se o nakupovaný materiál</t>
  </si>
  <si>
    <t>(12.6*1*0.25+4*0.8*0.25)*2+3*11.2*0.25=16,300 [A]</t>
  </si>
  <si>
    <t>467315</t>
  </si>
  <si>
    <t>STUPNĚ A PRAHY VODNÍCH KORYT Z PROSTÉHO BETONU C30/37</t>
  </si>
  <si>
    <t>položka zahrnuje:  
- nutné zemní práce (hloubení rýh apod.)  
- dodání čerstvého betonu (betonové směsi) požadované kvality, jeho uložení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</t>
  </si>
  <si>
    <t>Úpravy povrchů, podlahy a osazování výplní</t>
  </si>
  <si>
    <t>626111</t>
  </si>
  <si>
    <t>REPROFILACE PODHLEDŮ, SVISLÝCH PLOCH SANAČNÍ MALTOU JEDNOVRST TL 10MM</t>
  </si>
  <si>
    <t>15*2*0.5+3*11.2*0.3+1*11.2*2*0.3=31,800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</si>
  <si>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</si>
  <si>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626113</t>
  </si>
  <si>
    <t>REPROFILACE PODHLEDŮ, SVISLÝCH PLOCH SANAČNÍ MALTOU JEDNOVRST TL 30MM</t>
  </si>
  <si>
    <t>3*11.2*0.3+1*11.2*2*0.3=16,800 [A]</t>
  </si>
  <si>
    <t>711412</t>
  </si>
  <si>
    <t>IZOLACE MOSTOVEK CELOPLOŠNÁ ASFALTOVÝMI PÁSY</t>
  </si>
  <si>
    <t>7.2*11.2+1.6*8.6*2=108,160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</si>
  <si>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</si>
  <si>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87533</t>
  </si>
  <si>
    <t>POTRUBÍ DREN Z TRUB PLAST DN DO 150MM</t>
  </si>
  <si>
    <t>10.6*2=21,200 [A]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</si>
  <si>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</si>
  <si>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8.6*2=17,200 [A]</t>
  </si>
  <si>
    <t>9117C3</t>
  </si>
  <si>
    <t>SVOD OCEL ZÁBRADEL ÚROVEŇ ZADRŽ H2 - DEMONTÁŽ S PŘESUNEM</t>
  </si>
  <si>
    <t>8.5*2=17,000 [A]</t>
  </si>
  <si>
    <t>položka zahrnuje:  
- demontáž a odstranění zařízení  
- jeho odvoz na předepsané místo</t>
  </si>
  <si>
    <t>938543</t>
  </si>
  <si>
    <t>OČIŠTĚNÍ BETON KONSTR OTRYSKÁNÍM TLAK VODOU DO 1000 BARŮ</t>
  </si>
  <si>
    <t>11.2*(3+1.4*2)+7.5*0.8*2+1.7*1.7*2=82,740 [A]</t>
  </si>
  <si>
    <t>bourání říms 
8.5*0.6*0.6+8.5*0.9*0.6=7,650 [A]</t>
  </si>
  <si>
    <t>SO F.2.1</t>
  </si>
  <si>
    <t>Dendrologický průzkum</t>
  </si>
  <si>
    <t>11241</t>
  </si>
  <si>
    <t>ÚPRAVA STROMŮ D DO 0,5M ŘEZEM VĚTVÍ</t>
  </si>
  <si>
    <t>Prořez větví 
Štěpkování ořezaných větví na místě. Vyzískaný materiál (štěpka) bude použit na místě pro mulčování. 
Předpoklad 70% dřevin = 180 ks.</t>
  </si>
  <si>
    <t>180=180,000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</si>
  <si>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</si>
  <si>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</si>
  <si>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</si>
  <si>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</si>
  <si>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</si>
  <si>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</si>
  <si>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</si>
  <si>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</si>
  <si>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II.Část, provozní staničení km 5,555 - 14,800</t>
  </si>
  <si>
    <t>Varianta:</t>
  </si>
  <si>
    <t>ZŘ - Základní řešení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</si>
  <si>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</si>
  <si>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</si>
  <si>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</si>
  <si>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</si>
  <si>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</si>
  <si>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</si>
  <si>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</si>
  <si>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</si>
  <si>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F.2.1 Dendrologický průzkum</t>
  </si>
  <si>
    <t>F.2.1</t>
  </si>
  <si>
    <t>_ _ _ _ _ _ _</t>
  </si>
  <si>
    <t>SO 000 Vedlejší rozpočtové náklady</t>
  </si>
  <si>
    <t>SO 001 Souvislá údržba povrchů</t>
  </si>
  <si>
    <t>SO 101 Hlavní trasa km 1,960 - 14,800 - III.úsek km 5,555 - 14,800</t>
  </si>
  <si>
    <t>SO 114 Rekonstrukce propustku km 7,646</t>
  </si>
  <si>
    <t>SO 115 Rekonstrukce propustku km 11,589</t>
  </si>
  <si>
    <t>SO 150 Definitivní dopravní značení</t>
  </si>
  <si>
    <t>SO 151 Dopravně inženýrská opatření</t>
  </si>
  <si>
    <t>SO 170 Oprava objízdných tras</t>
  </si>
  <si>
    <t>SO 201 Most přes Černávku za obcí Kozomín, ev.č. 608-007</t>
  </si>
  <si>
    <t>Stavební sezóna cca 6 měsíců (183 dní)</t>
  </si>
  <si>
    <t>6=6,000 [A]</t>
  </si>
  <si>
    <t>Cenová soustava</t>
  </si>
  <si>
    <t>2024_OTSKP</t>
  </si>
  <si>
    <t>113328</t>
  </si>
  <si>
    <t>17 05 04 - Zemina a kamení neuvedené pod číslem 17 05 03 
pol. č. 12920: 1920,450 x1,6  
pol. č. 12931: 1659m x 0,25m3 x1,6  
pol. č. 123738: 2668,5m3 x 1,6 
pol. č. 113478: 270m2 x 0,3 x 0,12 x 2,6  
pol. č. 113438:   
AC - průměr zbytku po odfrézování cca 180 mm - s povinným odkupem zhotovitele zbylá kce ŠD, ŠP   
1) (9245*0,2*1*(0,5-0,18))*2,2  
2) 88950*0,3*(0,45-0,18)*2,2  
pol. č. 113534: 50,4 m x hmotnost (odhad) 110kg/m</t>
  </si>
  <si>
    <t>pol. č. 12920: 1920,450*1,6=3 072,720 [A] 
pol. č. 12931: 1659*0,25*1,6=663,600 [B] 
pol. č. 123738: 2668,5*1,6=4 269,600 [C] 
pol. č. 113478 270*0,3*0,12*2,6=25,272 [D] 
pol. č. 113438:  
1)  (9245*0,2*1*(0,5-0,18))*2,2=1 301,696 [E] 
2)  (88950*0,3*(0,45-0,18))*2,2 =15 850,890 [F] 
pol. č. 113534: 50,04*0,11=5,504 [G] 
Celkem: A+B+C+D+E+F+G=25 189,282 [H]</t>
  </si>
  <si>
    <t>ODSTRANĚNÍ PODKLADŮ ZPEVNĚNÝCH PLOCH Z KAMENIVA NESTMEL, ODVOZ DO 20KM</t>
  </si>
  <si>
    <t>1) Sanace ulámaných okrajů vozovky - 20% z délky úseku III. x 1.0 m šířka x 0,5 m hloubka  
9245 m x 20% x 1,0 x (0,5-0,18) 
- Při výskytu AC - Odfrézování nebo jiné odstranění ACP (s povinným odkupem zhotovitele) 
- AC - průměr zbytku po odfrézování cca 180 mm, zbylá konstrukce nestmelené kamenivo 
2)Sanace podkladních vrstev 30% z celkové plochy 
- v případě dalších poruch - odstranění nestmelených podkladních vrstev do hl.cca 450 mm (případně až na pláň) 
III. úsek - 88950 m2 (odměřeno ze situace) 
88950 m2 x 30% x (0,45-0,18) 
- Při výskytu AC - Odfrézování nebo jiné odstranění ACP (s povinným odkupem zhotovitele) 
- AC - průměr zbytku po odfrézování cca 180 mm, zbylá konstrukce nestmelené kamenivo 
Poznámka k položce: 
Fakturace bude probíhat na základě skutečnosti. 
Pro fakturaci bude provedeno přesné zaměření každé asfaltové vrstvy zvlášť (včetně tloušťky) v souladu s TKP 1.</t>
  </si>
  <si>
    <t>1) 9245*0,2*1*(0,5-0,18)=591,680 [A] 
2) 88950*0,3*(0,45-0,18)=7 204,950 [B] 
Celkem: A+B=7 796,630 [C]</t>
  </si>
  <si>
    <t>1) Sanace ulámaných okrajů vozovky - 20% z délky úseku III. x 1.0 m šířka x 0,5 m hloubka  
9245 m x 20% x 1,0 x 0,18 
- Při výskytu AC - Odfrézování nebo jiné odstranění ACP (s povinným odkupem zhotovitele) 
- AC - průměr zbytku po odfrézování cca 180 mm  
2)Sanace podkladních vrstev 30% z celkové plochy 
- v případě dalších poruch - odstranění nestmelených podkladních vrstev do hl.cca 450 mm (případně až na pláň) 
III. úsek - 88950 m2 (odměřeno ze situace) 
88950 m2 x 30% x 0,18 m  
- Při výskytu AC - Odfrézování nebo jiné odstranění ACP (s povinným odkupem zhotovitele) 
- AC - průměr zbytku po odfrézování cca 180 mm 
Poznámka k položce: 
Fakturace bude probíhat na základě skutečnosti. 
Pro fakturaci bude provedeno přesné zaměření každé asfaltové vrstvy zvlášť (včetně tloušťky) v souladu s TKP 1.</t>
  </si>
  <si>
    <t>1) 9245*0,2*1*0,18=332,820 [A] 
2) 88950*0,3*0,18=4 803,300 [B] 
Celkem: A+B=5 136,120 [C]</t>
  </si>
  <si>
    <t>1) Sanace ulámaných okrajů vozovky - 30% z délky úseku III. x 1.0 m šířka x 0,5 m hloubka 
9245 m x 20% x 1,0 x 0,5 
Přehutnit a urovnat stávající materiál podkladního souvrství 
2)Sanace podkladních vrstev 30% z celkové plochy 
III. úsek - 88950 m2 (odměřeno ze situace) 
88950 x 30% 
Přehutnit a urovnat stávající materiál podkladního souvrství</t>
  </si>
  <si>
    <t>9245*0,2=1 849,000 [A] 
88950*0,3=26 685,000 [B] 
Celkem: A+B=28 534,000 [C]</t>
  </si>
  <si>
    <t>1) Sanace ulámaných okrajů vozovky - 20% z délky úseku I. x 1.0 m šířka x 0,5 m hloubka 
 - Vyplnění takto vzniklé rýhy ŠD 0/63 a R-materiálem v poměru 60% : 40% s řádným zhutněním ve dvou vrstvách, tloušťka vyplnění bude činit 420 mm, 
9245 x 20% x 0,42 m tloušťka x 60% poměr</t>
  </si>
  <si>
    <t>9245*0,2*0,42*0,6=465,948 [A]</t>
  </si>
  <si>
    <t>1) Sanace ulámaných okrajů vozovky - 20% z délky úseku III. x 1.0 m šířka x 0,5 m hloubka 
 - Vyplnění takto vzniklé rýhy ŠD 0/63 a R-materiálem v poměru 60% : 40% s řádným zhutněním ve dvou vrstvách, tloušťka vyplnění bude činit 420 mm, 
9245 x 20% x 0,42 m tloušťka x 40% poměr</t>
  </si>
  <si>
    <t>9245*0,2*0,42*0,4=310,632 [A]</t>
  </si>
  <si>
    <t>1) Sanace ulámaných okrajů vozovky - 20% z délky úseku III. x 1.0 m šířka x 0,5 m hloubka 
Provést infiltrační postřik modifikovanou asfaltovou emulzí C 50 BP 5 v množství 0,60 kg/m2 zbytkového asfaltu 
9245 x 20% x 1,0</t>
  </si>
  <si>
    <t>9245*0,2*1,0=1 849,000 [A]</t>
  </si>
  <si>
    <t>1) Styk inženýrských sítí, sjezdy, napojení - odměřeno ze situace 2000 m2 
2) Čerpáno po vizuální prohlídce povrchu po odfrézování a upřesnění rozsahu prací geotechnikem (sanace dle TP 115) - 5% z plochy</t>
  </si>
  <si>
    <t>1) 
2000=2 000,000 [A] 
2) 
88950*0,05=4 447,500 [B] 
Celkem: A+B=6 447,500 [C]</t>
  </si>
  <si>
    <t>1) Sanace ulámaných okrajů vozovky - 20% z délky úseku III. x 1.0 m šířka x 0,5 m hloubka 
ACP 16 + 50/70 tl. 80 mm 
9245 x 20%  
Poznámka k položce: 
Fakturace bude probíhat na základě skutečnosti. 
Pro fakturaci bude provedeno přesné zaměření každé asfaltové vrstvy zvlášť (včetně tloušťky) v souladu s TKP 1.</t>
  </si>
  <si>
    <t>9245*0,2=1 849,000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</si>
</sst>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13" fillId="0" borderId="0" xfId="7" applyFont="1" applyAlignment="1">
      <alignment horizontal="right" vertical="top" wrapText="1"/>
    </xf>
    <xf numFmtId="0" fontId="0" fillId="2" borderId="6" xfId="6" applyFont="1" applyFill="1" applyBorder="1"/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B0A1D18F-1322-4114-9CCA-33F4FC8A5B3D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53975</xdr:colOff>
      <xdr:row>1</xdr:row>
      <xdr:rowOff>190500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E5F07C95-1CC5-4A71-9525-1AC38DDE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2127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1CB357-7561-4665-9071-8756E3501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3144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3DBE-A3AD-4185-91E4-5BC2720ACE50}">
  <sheetPr>
    <outlinePr summaryBelow="0"/>
    <pageSetUpPr autoPageBreaks="0"/>
  </sheetPr>
  <dimension ref="B1:AD65"/>
  <sheetViews>
    <sheetView showGridLines="0" topLeftCell="A9" workbookViewId="0">
      <selection activeCell="AS31" sqref="AS31"/>
    </sheetView>
  </sheetViews>
  <sheetFormatPr defaultRowHeight="12.75" customHeight="1" x14ac:dyDescent="0.25"/>
  <cols>
    <col min="1" max="1" width="1.1796875" style="28" customWidth="1"/>
    <col min="2" max="2" width="2.26953125" style="28" customWidth="1"/>
    <col min="3" max="3" width="1.1796875" style="28" customWidth="1"/>
    <col min="4" max="4" width="8" style="28" customWidth="1"/>
    <col min="5" max="5" width="1.1796875" style="28" customWidth="1"/>
    <col min="6" max="6" width="1.453125" style="28" customWidth="1"/>
    <col min="7" max="7" width="5.26953125" style="28" customWidth="1"/>
    <col min="8" max="8" width="1.26953125" style="28" customWidth="1"/>
    <col min="9" max="9" width="4.26953125" style="28" customWidth="1"/>
    <col min="10" max="10" width="23.26953125" style="28" customWidth="1"/>
    <col min="11" max="11" width="2.1796875" style="28" customWidth="1"/>
    <col min="12" max="12" width="3.54296875" style="28" customWidth="1"/>
    <col min="13" max="13" width="3.7265625" style="28" customWidth="1"/>
    <col min="14" max="15" width="1" style="28" customWidth="1"/>
    <col min="16" max="16" width="12" style="28" customWidth="1"/>
    <col min="17" max="17" width="1.26953125" style="28" customWidth="1"/>
    <col min="18" max="18" width="5.81640625" style="28" customWidth="1"/>
    <col min="19" max="19" width="4.7265625" style="28" customWidth="1"/>
    <col min="20" max="20" width="1" style="28" customWidth="1"/>
    <col min="21" max="21" width="1.453125" style="28" customWidth="1"/>
    <col min="22" max="22" width="2.54296875" style="28" customWidth="1"/>
    <col min="23" max="23" width="3.1796875" style="28" customWidth="1"/>
    <col min="24" max="24" width="1" style="28" customWidth="1"/>
    <col min="25" max="25" width="3.26953125" style="28" customWidth="1"/>
    <col min="26" max="26" width="1.453125" style="28" customWidth="1"/>
    <col min="27" max="27" width="1.81640625" style="28" customWidth="1"/>
    <col min="28" max="28" width="1.1796875" style="28" customWidth="1"/>
    <col min="29" max="29" width="3.1796875" style="28" customWidth="1"/>
    <col min="30" max="30" width="1.1796875" style="28" customWidth="1"/>
    <col min="31" max="256" width="6.81640625" style="28" customWidth="1"/>
    <col min="257" max="257" width="1.1796875" style="28" customWidth="1"/>
    <col min="258" max="258" width="2.26953125" style="28" customWidth="1"/>
    <col min="259" max="259" width="1.1796875" style="28" customWidth="1"/>
    <col min="260" max="260" width="8" style="28" customWidth="1"/>
    <col min="261" max="261" width="1.1796875" style="28" customWidth="1"/>
    <col min="262" max="262" width="1.453125" style="28" customWidth="1"/>
    <col min="263" max="263" width="5.26953125" style="28" customWidth="1"/>
    <col min="264" max="264" width="1.26953125" style="28" customWidth="1"/>
    <col min="265" max="265" width="4.26953125" style="28" customWidth="1"/>
    <col min="266" max="266" width="23.26953125" style="28" customWidth="1"/>
    <col min="267" max="267" width="2.1796875" style="28" customWidth="1"/>
    <col min="268" max="268" width="3.54296875" style="28" customWidth="1"/>
    <col min="269" max="269" width="3.7265625" style="28" customWidth="1"/>
    <col min="270" max="271" width="1" style="28" customWidth="1"/>
    <col min="272" max="272" width="12" style="28" customWidth="1"/>
    <col min="273" max="273" width="1.26953125" style="28" customWidth="1"/>
    <col min="274" max="274" width="5.81640625" style="28" customWidth="1"/>
    <col min="275" max="275" width="4.7265625" style="28" customWidth="1"/>
    <col min="276" max="276" width="1" style="28" customWidth="1"/>
    <col min="277" max="277" width="1.453125" style="28" customWidth="1"/>
    <col min="278" max="278" width="2.54296875" style="28" customWidth="1"/>
    <col min="279" max="279" width="3.1796875" style="28" customWidth="1"/>
    <col min="280" max="280" width="1" style="28" customWidth="1"/>
    <col min="281" max="281" width="3.26953125" style="28" customWidth="1"/>
    <col min="282" max="282" width="1.453125" style="28" customWidth="1"/>
    <col min="283" max="283" width="1.81640625" style="28" customWidth="1"/>
    <col min="284" max="284" width="1.1796875" style="28" customWidth="1"/>
    <col min="285" max="285" width="3.1796875" style="28" customWidth="1"/>
    <col min="286" max="286" width="1.1796875" style="28" customWidth="1"/>
    <col min="287" max="512" width="6.81640625" style="28" customWidth="1"/>
    <col min="513" max="513" width="1.1796875" style="28" customWidth="1"/>
    <col min="514" max="514" width="2.26953125" style="28" customWidth="1"/>
    <col min="515" max="515" width="1.1796875" style="28" customWidth="1"/>
    <col min="516" max="516" width="8" style="28" customWidth="1"/>
    <col min="517" max="517" width="1.1796875" style="28" customWidth="1"/>
    <col min="518" max="518" width="1.453125" style="28" customWidth="1"/>
    <col min="519" max="519" width="5.26953125" style="28" customWidth="1"/>
    <col min="520" max="520" width="1.26953125" style="28" customWidth="1"/>
    <col min="521" max="521" width="4.26953125" style="28" customWidth="1"/>
    <col min="522" max="522" width="23.26953125" style="28" customWidth="1"/>
    <col min="523" max="523" width="2.1796875" style="28" customWidth="1"/>
    <col min="524" max="524" width="3.54296875" style="28" customWidth="1"/>
    <col min="525" max="525" width="3.7265625" style="28" customWidth="1"/>
    <col min="526" max="527" width="1" style="28" customWidth="1"/>
    <col min="528" max="528" width="12" style="28" customWidth="1"/>
    <col min="529" max="529" width="1.26953125" style="28" customWidth="1"/>
    <col min="530" max="530" width="5.81640625" style="28" customWidth="1"/>
    <col min="531" max="531" width="4.7265625" style="28" customWidth="1"/>
    <col min="532" max="532" width="1" style="28" customWidth="1"/>
    <col min="533" max="533" width="1.453125" style="28" customWidth="1"/>
    <col min="534" max="534" width="2.54296875" style="28" customWidth="1"/>
    <col min="535" max="535" width="3.1796875" style="28" customWidth="1"/>
    <col min="536" max="536" width="1" style="28" customWidth="1"/>
    <col min="537" max="537" width="3.26953125" style="28" customWidth="1"/>
    <col min="538" max="538" width="1.453125" style="28" customWidth="1"/>
    <col min="539" max="539" width="1.81640625" style="28" customWidth="1"/>
    <col min="540" max="540" width="1.1796875" style="28" customWidth="1"/>
    <col min="541" max="541" width="3.1796875" style="28" customWidth="1"/>
    <col min="542" max="542" width="1.1796875" style="28" customWidth="1"/>
    <col min="543" max="768" width="6.81640625" style="28" customWidth="1"/>
    <col min="769" max="769" width="1.1796875" style="28" customWidth="1"/>
    <col min="770" max="770" width="2.26953125" style="28" customWidth="1"/>
    <col min="771" max="771" width="1.1796875" style="28" customWidth="1"/>
    <col min="772" max="772" width="8" style="28" customWidth="1"/>
    <col min="773" max="773" width="1.1796875" style="28" customWidth="1"/>
    <col min="774" max="774" width="1.453125" style="28" customWidth="1"/>
    <col min="775" max="775" width="5.26953125" style="28" customWidth="1"/>
    <col min="776" max="776" width="1.26953125" style="28" customWidth="1"/>
    <col min="777" max="777" width="4.26953125" style="28" customWidth="1"/>
    <col min="778" max="778" width="23.26953125" style="28" customWidth="1"/>
    <col min="779" max="779" width="2.1796875" style="28" customWidth="1"/>
    <col min="780" max="780" width="3.54296875" style="28" customWidth="1"/>
    <col min="781" max="781" width="3.7265625" style="28" customWidth="1"/>
    <col min="782" max="783" width="1" style="28" customWidth="1"/>
    <col min="784" max="784" width="12" style="28" customWidth="1"/>
    <col min="785" max="785" width="1.26953125" style="28" customWidth="1"/>
    <col min="786" max="786" width="5.81640625" style="28" customWidth="1"/>
    <col min="787" max="787" width="4.7265625" style="28" customWidth="1"/>
    <col min="788" max="788" width="1" style="28" customWidth="1"/>
    <col min="789" max="789" width="1.453125" style="28" customWidth="1"/>
    <col min="790" max="790" width="2.54296875" style="28" customWidth="1"/>
    <col min="791" max="791" width="3.1796875" style="28" customWidth="1"/>
    <col min="792" max="792" width="1" style="28" customWidth="1"/>
    <col min="793" max="793" width="3.26953125" style="28" customWidth="1"/>
    <col min="794" max="794" width="1.453125" style="28" customWidth="1"/>
    <col min="795" max="795" width="1.81640625" style="28" customWidth="1"/>
    <col min="796" max="796" width="1.1796875" style="28" customWidth="1"/>
    <col min="797" max="797" width="3.1796875" style="28" customWidth="1"/>
    <col min="798" max="798" width="1.1796875" style="28" customWidth="1"/>
    <col min="799" max="1024" width="6.81640625" style="28" customWidth="1"/>
    <col min="1025" max="1025" width="1.1796875" style="28" customWidth="1"/>
    <col min="1026" max="1026" width="2.26953125" style="28" customWidth="1"/>
    <col min="1027" max="1027" width="1.1796875" style="28" customWidth="1"/>
    <col min="1028" max="1028" width="8" style="28" customWidth="1"/>
    <col min="1029" max="1029" width="1.1796875" style="28" customWidth="1"/>
    <col min="1030" max="1030" width="1.453125" style="28" customWidth="1"/>
    <col min="1031" max="1031" width="5.26953125" style="28" customWidth="1"/>
    <col min="1032" max="1032" width="1.26953125" style="28" customWidth="1"/>
    <col min="1033" max="1033" width="4.26953125" style="28" customWidth="1"/>
    <col min="1034" max="1034" width="23.26953125" style="28" customWidth="1"/>
    <col min="1035" max="1035" width="2.1796875" style="28" customWidth="1"/>
    <col min="1036" max="1036" width="3.54296875" style="28" customWidth="1"/>
    <col min="1037" max="1037" width="3.7265625" style="28" customWidth="1"/>
    <col min="1038" max="1039" width="1" style="28" customWidth="1"/>
    <col min="1040" max="1040" width="12" style="28" customWidth="1"/>
    <col min="1041" max="1041" width="1.26953125" style="28" customWidth="1"/>
    <col min="1042" max="1042" width="5.81640625" style="28" customWidth="1"/>
    <col min="1043" max="1043" width="4.7265625" style="28" customWidth="1"/>
    <col min="1044" max="1044" width="1" style="28" customWidth="1"/>
    <col min="1045" max="1045" width="1.453125" style="28" customWidth="1"/>
    <col min="1046" max="1046" width="2.54296875" style="28" customWidth="1"/>
    <col min="1047" max="1047" width="3.1796875" style="28" customWidth="1"/>
    <col min="1048" max="1048" width="1" style="28" customWidth="1"/>
    <col min="1049" max="1049" width="3.26953125" style="28" customWidth="1"/>
    <col min="1050" max="1050" width="1.453125" style="28" customWidth="1"/>
    <col min="1051" max="1051" width="1.81640625" style="28" customWidth="1"/>
    <col min="1052" max="1052" width="1.1796875" style="28" customWidth="1"/>
    <col min="1053" max="1053" width="3.1796875" style="28" customWidth="1"/>
    <col min="1054" max="1054" width="1.1796875" style="28" customWidth="1"/>
    <col min="1055" max="1280" width="6.81640625" style="28" customWidth="1"/>
    <col min="1281" max="1281" width="1.1796875" style="28" customWidth="1"/>
    <col min="1282" max="1282" width="2.26953125" style="28" customWidth="1"/>
    <col min="1283" max="1283" width="1.1796875" style="28" customWidth="1"/>
    <col min="1284" max="1284" width="8" style="28" customWidth="1"/>
    <col min="1285" max="1285" width="1.1796875" style="28" customWidth="1"/>
    <col min="1286" max="1286" width="1.453125" style="28" customWidth="1"/>
    <col min="1287" max="1287" width="5.26953125" style="28" customWidth="1"/>
    <col min="1288" max="1288" width="1.26953125" style="28" customWidth="1"/>
    <col min="1289" max="1289" width="4.26953125" style="28" customWidth="1"/>
    <col min="1290" max="1290" width="23.26953125" style="28" customWidth="1"/>
    <col min="1291" max="1291" width="2.1796875" style="28" customWidth="1"/>
    <col min="1292" max="1292" width="3.54296875" style="28" customWidth="1"/>
    <col min="1293" max="1293" width="3.7265625" style="28" customWidth="1"/>
    <col min="1294" max="1295" width="1" style="28" customWidth="1"/>
    <col min="1296" max="1296" width="12" style="28" customWidth="1"/>
    <col min="1297" max="1297" width="1.26953125" style="28" customWidth="1"/>
    <col min="1298" max="1298" width="5.81640625" style="28" customWidth="1"/>
    <col min="1299" max="1299" width="4.7265625" style="28" customWidth="1"/>
    <col min="1300" max="1300" width="1" style="28" customWidth="1"/>
    <col min="1301" max="1301" width="1.453125" style="28" customWidth="1"/>
    <col min="1302" max="1302" width="2.54296875" style="28" customWidth="1"/>
    <col min="1303" max="1303" width="3.1796875" style="28" customWidth="1"/>
    <col min="1304" max="1304" width="1" style="28" customWidth="1"/>
    <col min="1305" max="1305" width="3.26953125" style="28" customWidth="1"/>
    <col min="1306" max="1306" width="1.453125" style="28" customWidth="1"/>
    <col min="1307" max="1307" width="1.81640625" style="28" customWidth="1"/>
    <col min="1308" max="1308" width="1.1796875" style="28" customWidth="1"/>
    <col min="1309" max="1309" width="3.1796875" style="28" customWidth="1"/>
    <col min="1310" max="1310" width="1.1796875" style="28" customWidth="1"/>
    <col min="1311" max="1536" width="6.81640625" style="28" customWidth="1"/>
    <col min="1537" max="1537" width="1.1796875" style="28" customWidth="1"/>
    <col min="1538" max="1538" width="2.26953125" style="28" customWidth="1"/>
    <col min="1539" max="1539" width="1.1796875" style="28" customWidth="1"/>
    <col min="1540" max="1540" width="8" style="28" customWidth="1"/>
    <col min="1541" max="1541" width="1.1796875" style="28" customWidth="1"/>
    <col min="1542" max="1542" width="1.453125" style="28" customWidth="1"/>
    <col min="1543" max="1543" width="5.26953125" style="28" customWidth="1"/>
    <col min="1544" max="1544" width="1.26953125" style="28" customWidth="1"/>
    <col min="1545" max="1545" width="4.26953125" style="28" customWidth="1"/>
    <col min="1546" max="1546" width="23.26953125" style="28" customWidth="1"/>
    <col min="1547" max="1547" width="2.1796875" style="28" customWidth="1"/>
    <col min="1548" max="1548" width="3.54296875" style="28" customWidth="1"/>
    <col min="1549" max="1549" width="3.7265625" style="28" customWidth="1"/>
    <col min="1550" max="1551" width="1" style="28" customWidth="1"/>
    <col min="1552" max="1552" width="12" style="28" customWidth="1"/>
    <col min="1553" max="1553" width="1.26953125" style="28" customWidth="1"/>
    <col min="1554" max="1554" width="5.81640625" style="28" customWidth="1"/>
    <col min="1555" max="1555" width="4.7265625" style="28" customWidth="1"/>
    <col min="1556" max="1556" width="1" style="28" customWidth="1"/>
    <col min="1557" max="1557" width="1.453125" style="28" customWidth="1"/>
    <col min="1558" max="1558" width="2.54296875" style="28" customWidth="1"/>
    <col min="1559" max="1559" width="3.1796875" style="28" customWidth="1"/>
    <col min="1560" max="1560" width="1" style="28" customWidth="1"/>
    <col min="1561" max="1561" width="3.26953125" style="28" customWidth="1"/>
    <col min="1562" max="1562" width="1.453125" style="28" customWidth="1"/>
    <col min="1563" max="1563" width="1.81640625" style="28" customWidth="1"/>
    <col min="1564" max="1564" width="1.1796875" style="28" customWidth="1"/>
    <col min="1565" max="1565" width="3.1796875" style="28" customWidth="1"/>
    <col min="1566" max="1566" width="1.1796875" style="28" customWidth="1"/>
    <col min="1567" max="1792" width="6.81640625" style="28" customWidth="1"/>
    <col min="1793" max="1793" width="1.1796875" style="28" customWidth="1"/>
    <col min="1794" max="1794" width="2.26953125" style="28" customWidth="1"/>
    <col min="1795" max="1795" width="1.1796875" style="28" customWidth="1"/>
    <col min="1796" max="1796" width="8" style="28" customWidth="1"/>
    <col min="1797" max="1797" width="1.1796875" style="28" customWidth="1"/>
    <col min="1798" max="1798" width="1.453125" style="28" customWidth="1"/>
    <col min="1799" max="1799" width="5.26953125" style="28" customWidth="1"/>
    <col min="1800" max="1800" width="1.26953125" style="28" customWidth="1"/>
    <col min="1801" max="1801" width="4.26953125" style="28" customWidth="1"/>
    <col min="1802" max="1802" width="23.26953125" style="28" customWidth="1"/>
    <col min="1803" max="1803" width="2.1796875" style="28" customWidth="1"/>
    <col min="1804" max="1804" width="3.54296875" style="28" customWidth="1"/>
    <col min="1805" max="1805" width="3.7265625" style="28" customWidth="1"/>
    <col min="1806" max="1807" width="1" style="28" customWidth="1"/>
    <col min="1808" max="1808" width="12" style="28" customWidth="1"/>
    <col min="1809" max="1809" width="1.26953125" style="28" customWidth="1"/>
    <col min="1810" max="1810" width="5.81640625" style="28" customWidth="1"/>
    <col min="1811" max="1811" width="4.7265625" style="28" customWidth="1"/>
    <col min="1812" max="1812" width="1" style="28" customWidth="1"/>
    <col min="1813" max="1813" width="1.453125" style="28" customWidth="1"/>
    <col min="1814" max="1814" width="2.54296875" style="28" customWidth="1"/>
    <col min="1815" max="1815" width="3.1796875" style="28" customWidth="1"/>
    <col min="1816" max="1816" width="1" style="28" customWidth="1"/>
    <col min="1817" max="1817" width="3.26953125" style="28" customWidth="1"/>
    <col min="1818" max="1818" width="1.453125" style="28" customWidth="1"/>
    <col min="1819" max="1819" width="1.81640625" style="28" customWidth="1"/>
    <col min="1820" max="1820" width="1.1796875" style="28" customWidth="1"/>
    <col min="1821" max="1821" width="3.1796875" style="28" customWidth="1"/>
    <col min="1822" max="1822" width="1.1796875" style="28" customWidth="1"/>
    <col min="1823" max="2048" width="6.81640625" style="28" customWidth="1"/>
    <col min="2049" max="2049" width="1.1796875" style="28" customWidth="1"/>
    <col min="2050" max="2050" width="2.26953125" style="28" customWidth="1"/>
    <col min="2051" max="2051" width="1.1796875" style="28" customWidth="1"/>
    <col min="2052" max="2052" width="8" style="28" customWidth="1"/>
    <col min="2053" max="2053" width="1.1796875" style="28" customWidth="1"/>
    <col min="2054" max="2054" width="1.453125" style="28" customWidth="1"/>
    <col min="2055" max="2055" width="5.26953125" style="28" customWidth="1"/>
    <col min="2056" max="2056" width="1.26953125" style="28" customWidth="1"/>
    <col min="2057" max="2057" width="4.26953125" style="28" customWidth="1"/>
    <col min="2058" max="2058" width="23.26953125" style="28" customWidth="1"/>
    <col min="2059" max="2059" width="2.1796875" style="28" customWidth="1"/>
    <col min="2060" max="2060" width="3.54296875" style="28" customWidth="1"/>
    <col min="2061" max="2061" width="3.7265625" style="28" customWidth="1"/>
    <col min="2062" max="2063" width="1" style="28" customWidth="1"/>
    <col min="2064" max="2064" width="12" style="28" customWidth="1"/>
    <col min="2065" max="2065" width="1.26953125" style="28" customWidth="1"/>
    <col min="2066" max="2066" width="5.81640625" style="28" customWidth="1"/>
    <col min="2067" max="2067" width="4.7265625" style="28" customWidth="1"/>
    <col min="2068" max="2068" width="1" style="28" customWidth="1"/>
    <col min="2069" max="2069" width="1.453125" style="28" customWidth="1"/>
    <col min="2070" max="2070" width="2.54296875" style="28" customWidth="1"/>
    <col min="2071" max="2071" width="3.1796875" style="28" customWidth="1"/>
    <col min="2072" max="2072" width="1" style="28" customWidth="1"/>
    <col min="2073" max="2073" width="3.26953125" style="28" customWidth="1"/>
    <col min="2074" max="2074" width="1.453125" style="28" customWidth="1"/>
    <col min="2075" max="2075" width="1.81640625" style="28" customWidth="1"/>
    <col min="2076" max="2076" width="1.1796875" style="28" customWidth="1"/>
    <col min="2077" max="2077" width="3.1796875" style="28" customWidth="1"/>
    <col min="2078" max="2078" width="1.1796875" style="28" customWidth="1"/>
    <col min="2079" max="2304" width="6.81640625" style="28" customWidth="1"/>
    <col min="2305" max="2305" width="1.1796875" style="28" customWidth="1"/>
    <col min="2306" max="2306" width="2.26953125" style="28" customWidth="1"/>
    <col min="2307" max="2307" width="1.1796875" style="28" customWidth="1"/>
    <col min="2308" max="2308" width="8" style="28" customWidth="1"/>
    <col min="2309" max="2309" width="1.1796875" style="28" customWidth="1"/>
    <col min="2310" max="2310" width="1.453125" style="28" customWidth="1"/>
    <col min="2311" max="2311" width="5.26953125" style="28" customWidth="1"/>
    <col min="2312" max="2312" width="1.26953125" style="28" customWidth="1"/>
    <col min="2313" max="2313" width="4.26953125" style="28" customWidth="1"/>
    <col min="2314" max="2314" width="23.26953125" style="28" customWidth="1"/>
    <col min="2315" max="2315" width="2.1796875" style="28" customWidth="1"/>
    <col min="2316" max="2316" width="3.54296875" style="28" customWidth="1"/>
    <col min="2317" max="2317" width="3.7265625" style="28" customWidth="1"/>
    <col min="2318" max="2319" width="1" style="28" customWidth="1"/>
    <col min="2320" max="2320" width="12" style="28" customWidth="1"/>
    <col min="2321" max="2321" width="1.26953125" style="28" customWidth="1"/>
    <col min="2322" max="2322" width="5.81640625" style="28" customWidth="1"/>
    <col min="2323" max="2323" width="4.7265625" style="28" customWidth="1"/>
    <col min="2324" max="2324" width="1" style="28" customWidth="1"/>
    <col min="2325" max="2325" width="1.453125" style="28" customWidth="1"/>
    <col min="2326" max="2326" width="2.54296875" style="28" customWidth="1"/>
    <col min="2327" max="2327" width="3.1796875" style="28" customWidth="1"/>
    <col min="2328" max="2328" width="1" style="28" customWidth="1"/>
    <col min="2329" max="2329" width="3.26953125" style="28" customWidth="1"/>
    <col min="2330" max="2330" width="1.453125" style="28" customWidth="1"/>
    <col min="2331" max="2331" width="1.81640625" style="28" customWidth="1"/>
    <col min="2332" max="2332" width="1.1796875" style="28" customWidth="1"/>
    <col min="2333" max="2333" width="3.1796875" style="28" customWidth="1"/>
    <col min="2334" max="2334" width="1.1796875" style="28" customWidth="1"/>
    <col min="2335" max="2560" width="6.81640625" style="28" customWidth="1"/>
    <col min="2561" max="2561" width="1.1796875" style="28" customWidth="1"/>
    <col min="2562" max="2562" width="2.26953125" style="28" customWidth="1"/>
    <col min="2563" max="2563" width="1.1796875" style="28" customWidth="1"/>
    <col min="2564" max="2564" width="8" style="28" customWidth="1"/>
    <col min="2565" max="2565" width="1.1796875" style="28" customWidth="1"/>
    <col min="2566" max="2566" width="1.453125" style="28" customWidth="1"/>
    <col min="2567" max="2567" width="5.26953125" style="28" customWidth="1"/>
    <col min="2568" max="2568" width="1.26953125" style="28" customWidth="1"/>
    <col min="2569" max="2569" width="4.26953125" style="28" customWidth="1"/>
    <col min="2570" max="2570" width="23.26953125" style="28" customWidth="1"/>
    <col min="2571" max="2571" width="2.1796875" style="28" customWidth="1"/>
    <col min="2572" max="2572" width="3.54296875" style="28" customWidth="1"/>
    <col min="2573" max="2573" width="3.7265625" style="28" customWidth="1"/>
    <col min="2574" max="2575" width="1" style="28" customWidth="1"/>
    <col min="2576" max="2576" width="12" style="28" customWidth="1"/>
    <col min="2577" max="2577" width="1.26953125" style="28" customWidth="1"/>
    <col min="2578" max="2578" width="5.81640625" style="28" customWidth="1"/>
    <col min="2579" max="2579" width="4.7265625" style="28" customWidth="1"/>
    <col min="2580" max="2580" width="1" style="28" customWidth="1"/>
    <col min="2581" max="2581" width="1.453125" style="28" customWidth="1"/>
    <col min="2582" max="2582" width="2.54296875" style="28" customWidth="1"/>
    <col min="2583" max="2583" width="3.1796875" style="28" customWidth="1"/>
    <col min="2584" max="2584" width="1" style="28" customWidth="1"/>
    <col min="2585" max="2585" width="3.26953125" style="28" customWidth="1"/>
    <col min="2586" max="2586" width="1.453125" style="28" customWidth="1"/>
    <col min="2587" max="2587" width="1.81640625" style="28" customWidth="1"/>
    <col min="2588" max="2588" width="1.1796875" style="28" customWidth="1"/>
    <col min="2589" max="2589" width="3.1796875" style="28" customWidth="1"/>
    <col min="2590" max="2590" width="1.1796875" style="28" customWidth="1"/>
    <col min="2591" max="2816" width="6.81640625" style="28" customWidth="1"/>
    <col min="2817" max="2817" width="1.1796875" style="28" customWidth="1"/>
    <col min="2818" max="2818" width="2.26953125" style="28" customWidth="1"/>
    <col min="2819" max="2819" width="1.1796875" style="28" customWidth="1"/>
    <col min="2820" max="2820" width="8" style="28" customWidth="1"/>
    <col min="2821" max="2821" width="1.1796875" style="28" customWidth="1"/>
    <col min="2822" max="2822" width="1.453125" style="28" customWidth="1"/>
    <col min="2823" max="2823" width="5.26953125" style="28" customWidth="1"/>
    <col min="2824" max="2824" width="1.26953125" style="28" customWidth="1"/>
    <col min="2825" max="2825" width="4.26953125" style="28" customWidth="1"/>
    <col min="2826" max="2826" width="23.26953125" style="28" customWidth="1"/>
    <col min="2827" max="2827" width="2.1796875" style="28" customWidth="1"/>
    <col min="2828" max="2828" width="3.54296875" style="28" customWidth="1"/>
    <col min="2829" max="2829" width="3.7265625" style="28" customWidth="1"/>
    <col min="2830" max="2831" width="1" style="28" customWidth="1"/>
    <col min="2832" max="2832" width="12" style="28" customWidth="1"/>
    <col min="2833" max="2833" width="1.26953125" style="28" customWidth="1"/>
    <col min="2834" max="2834" width="5.81640625" style="28" customWidth="1"/>
    <col min="2835" max="2835" width="4.7265625" style="28" customWidth="1"/>
    <col min="2836" max="2836" width="1" style="28" customWidth="1"/>
    <col min="2837" max="2837" width="1.453125" style="28" customWidth="1"/>
    <col min="2838" max="2838" width="2.54296875" style="28" customWidth="1"/>
    <col min="2839" max="2839" width="3.1796875" style="28" customWidth="1"/>
    <col min="2840" max="2840" width="1" style="28" customWidth="1"/>
    <col min="2841" max="2841" width="3.26953125" style="28" customWidth="1"/>
    <col min="2842" max="2842" width="1.453125" style="28" customWidth="1"/>
    <col min="2843" max="2843" width="1.81640625" style="28" customWidth="1"/>
    <col min="2844" max="2844" width="1.1796875" style="28" customWidth="1"/>
    <col min="2845" max="2845" width="3.1796875" style="28" customWidth="1"/>
    <col min="2846" max="2846" width="1.1796875" style="28" customWidth="1"/>
    <col min="2847" max="3072" width="6.81640625" style="28" customWidth="1"/>
    <col min="3073" max="3073" width="1.1796875" style="28" customWidth="1"/>
    <col min="3074" max="3074" width="2.26953125" style="28" customWidth="1"/>
    <col min="3075" max="3075" width="1.1796875" style="28" customWidth="1"/>
    <col min="3076" max="3076" width="8" style="28" customWidth="1"/>
    <col min="3077" max="3077" width="1.1796875" style="28" customWidth="1"/>
    <col min="3078" max="3078" width="1.453125" style="28" customWidth="1"/>
    <col min="3079" max="3079" width="5.26953125" style="28" customWidth="1"/>
    <col min="3080" max="3080" width="1.26953125" style="28" customWidth="1"/>
    <col min="3081" max="3081" width="4.26953125" style="28" customWidth="1"/>
    <col min="3082" max="3082" width="23.26953125" style="28" customWidth="1"/>
    <col min="3083" max="3083" width="2.1796875" style="28" customWidth="1"/>
    <col min="3084" max="3084" width="3.54296875" style="28" customWidth="1"/>
    <col min="3085" max="3085" width="3.7265625" style="28" customWidth="1"/>
    <col min="3086" max="3087" width="1" style="28" customWidth="1"/>
    <col min="3088" max="3088" width="12" style="28" customWidth="1"/>
    <col min="3089" max="3089" width="1.26953125" style="28" customWidth="1"/>
    <col min="3090" max="3090" width="5.81640625" style="28" customWidth="1"/>
    <col min="3091" max="3091" width="4.7265625" style="28" customWidth="1"/>
    <col min="3092" max="3092" width="1" style="28" customWidth="1"/>
    <col min="3093" max="3093" width="1.453125" style="28" customWidth="1"/>
    <col min="3094" max="3094" width="2.54296875" style="28" customWidth="1"/>
    <col min="3095" max="3095" width="3.1796875" style="28" customWidth="1"/>
    <col min="3096" max="3096" width="1" style="28" customWidth="1"/>
    <col min="3097" max="3097" width="3.26953125" style="28" customWidth="1"/>
    <col min="3098" max="3098" width="1.453125" style="28" customWidth="1"/>
    <col min="3099" max="3099" width="1.81640625" style="28" customWidth="1"/>
    <col min="3100" max="3100" width="1.1796875" style="28" customWidth="1"/>
    <col min="3101" max="3101" width="3.1796875" style="28" customWidth="1"/>
    <col min="3102" max="3102" width="1.1796875" style="28" customWidth="1"/>
    <col min="3103" max="3328" width="6.81640625" style="28" customWidth="1"/>
    <col min="3329" max="3329" width="1.1796875" style="28" customWidth="1"/>
    <col min="3330" max="3330" width="2.26953125" style="28" customWidth="1"/>
    <col min="3331" max="3331" width="1.1796875" style="28" customWidth="1"/>
    <col min="3332" max="3332" width="8" style="28" customWidth="1"/>
    <col min="3333" max="3333" width="1.1796875" style="28" customWidth="1"/>
    <col min="3334" max="3334" width="1.453125" style="28" customWidth="1"/>
    <col min="3335" max="3335" width="5.26953125" style="28" customWidth="1"/>
    <col min="3336" max="3336" width="1.26953125" style="28" customWidth="1"/>
    <col min="3337" max="3337" width="4.26953125" style="28" customWidth="1"/>
    <col min="3338" max="3338" width="23.26953125" style="28" customWidth="1"/>
    <col min="3339" max="3339" width="2.1796875" style="28" customWidth="1"/>
    <col min="3340" max="3340" width="3.54296875" style="28" customWidth="1"/>
    <col min="3341" max="3341" width="3.7265625" style="28" customWidth="1"/>
    <col min="3342" max="3343" width="1" style="28" customWidth="1"/>
    <col min="3344" max="3344" width="12" style="28" customWidth="1"/>
    <col min="3345" max="3345" width="1.26953125" style="28" customWidth="1"/>
    <col min="3346" max="3346" width="5.81640625" style="28" customWidth="1"/>
    <col min="3347" max="3347" width="4.7265625" style="28" customWidth="1"/>
    <col min="3348" max="3348" width="1" style="28" customWidth="1"/>
    <col min="3349" max="3349" width="1.453125" style="28" customWidth="1"/>
    <col min="3350" max="3350" width="2.54296875" style="28" customWidth="1"/>
    <col min="3351" max="3351" width="3.1796875" style="28" customWidth="1"/>
    <col min="3352" max="3352" width="1" style="28" customWidth="1"/>
    <col min="3353" max="3353" width="3.26953125" style="28" customWidth="1"/>
    <col min="3354" max="3354" width="1.453125" style="28" customWidth="1"/>
    <col min="3355" max="3355" width="1.81640625" style="28" customWidth="1"/>
    <col min="3356" max="3356" width="1.1796875" style="28" customWidth="1"/>
    <col min="3357" max="3357" width="3.1796875" style="28" customWidth="1"/>
    <col min="3358" max="3358" width="1.1796875" style="28" customWidth="1"/>
    <col min="3359" max="3584" width="6.81640625" style="28" customWidth="1"/>
    <col min="3585" max="3585" width="1.1796875" style="28" customWidth="1"/>
    <col min="3586" max="3586" width="2.26953125" style="28" customWidth="1"/>
    <col min="3587" max="3587" width="1.1796875" style="28" customWidth="1"/>
    <col min="3588" max="3588" width="8" style="28" customWidth="1"/>
    <col min="3589" max="3589" width="1.1796875" style="28" customWidth="1"/>
    <col min="3590" max="3590" width="1.453125" style="28" customWidth="1"/>
    <col min="3591" max="3591" width="5.26953125" style="28" customWidth="1"/>
    <col min="3592" max="3592" width="1.26953125" style="28" customWidth="1"/>
    <col min="3593" max="3593" width="4.26953125" style="28" customWidth="1"/>
    <col min="3594" max="3594" width="23.26953125" style="28" customWidth="1"/>
    <col min="3595" max="3595" width="2.1796875" style="28" customWidth="1"/>
    <col min="3596" max="3596" width="3.54296875" style="28" customWidth="1"/>
    <col min="3597" max="3597" width="3.7265625" style="28" customWidth="1"/>
    <col min="3598" max="3599" width="1" style="28" customWidth="1"/>
    <col min="3600" max="3600" width="12" style="28" customWidth="1"/>
    <col min="3601" max="3601" width="1.26953125" style="28" customWidth="1"/>
    <col min="3602" max="3602" width="5.81640625" style="28" customWidth="1"/>
    <col min="3603" max="3603" width="4.7265625" style="28" customWidth="1"/>
    <col min="3604" max="3604" width="1" style="28" customWidth="1"/>
    <col min="3605" max="3605" width="1.453125" style="28" customWidth="1"/>
    <col min="3606" max="3606" width="2.54296875" style="28" customWidth="1"/>
    <col min="3607" max="3607" width="3.1796875" style="28" customWidth="1"/>
    <col min="3608" max="3608" width="1" style="28" customWidth="1"/>
    <col min="3609" max="3609" width="3.26953125" style="28" customWidth="1"/>
    <col min="3610" max="3610" width="1.453125" style="28" customWidth="1"/>
    <col min="3611" max="3611" width="1.81640625" style="28" customWidth="1"/>
    <col min="3612" max="3612" width="1.1796875" style="28" customWidth="1"/>
    <col min="3613" max="3613" width="3.1796875" style="28" customWidth="1"/>
    <col min="3614" max="3614" width="1.1796875" style="28" customWidth="1"/>
    <col min="3615" max="3840" width="6.81640625" style="28" customWidth="1"/>
    <col min="3841" max="3841" width="1.1796875" style="28" customWidth="1"/>
    <col min="3842" max="3842" width="2.26953125" style="28" customWidth="1"/>
    <col min="3843" max="3843" width="1.1796875" style="28" customWidth="1"/>
    <col min="3844" max="3844" width="8" style="28" customWidth="1"/>
    <col min="3845" max="3845" width="1.1796875" style="28" customWidth="1"/>
    <col min="3846" max="3846" width="1.453125" style="28" customWidth="1"/>
    <col min="3847" max="3847" width="5.26953125" style="28" customWidth="1"/>
    <col min="3848" max="3848" width="1.26953125" style="28" customWidth="1"/>
    <col min="3849" max="3849" width="4.26953125" style="28" customWidth="1"/>
    <col min="3850" max="3850" width="23.26953125" style="28" customWidth="1"/>
    <col min="3851" max="3851" width="2.1796875" style="28" customWidth="1"/>
    <col min="3852" max="3852" width="3.54296875" style="28" customWidth="1"/>
    <col min="3853" max="3853" width="3.7265625" style="28" customWidth="1"/>
    <col min="3854" max="3855" width="1" style="28" customWidth="1"/>
    <col min="3856" max="3856" width="12" style="28" customWidth="1"/>
    <col min="3857" max="3857" width="1.26953125" style="28" customWidth="1"/>
    <col min="3858" max="3858" width="5.81640625" style="28" customWidth="1"/>
    <col min="3859" max="3859" width="4.7265625" style="28" customWidth="1"/>
    <col min="3860" max="3860" width="1" style="28" customWidth="1"/>
    <col min="3861" max="3861" width="1.453125" style="28" customWidth="1"/>
    <col min="3862" max="3862" width="2.54296875" style="28" customWidth="1"/>
    <col min="3863" max="3863" width="3.1796875" style="28" customWidth="1"/>
    <col min="3864" max="3864" width="1" style="28" customWidth="1"/>
    <col min="3865" max="3865" width="3.26953125" style="28" customWidth="1"/>
    <col min="3866" max="3866" width="1.453125" style="28" customWidth="1"/>
    <col min="3867" max="3867" width="1.81640625" style="28" customWidth="1"/>
    <col min="3868" max="3868" width="1.1796875" style="28" customWidth="1"/>
    <col min="3869" max="3869" width="3.1796875" style="28" customWidth="1"/>
    <col min="3870" max="3870" width="1.1796875" style="28" customWidth="1"/>
    <col min="3871" max="4096" width="6.81640625" style="28" customWidth="1"/>
    <col min="4097" max="4097" width="1.1796875" style="28" customWidth="1"/>
    <col min="4098" max="4098" width="2.26953125" style="28" customWidth="1"/>
    <col min="4099" max="4099" width="1.1796875" style="28" customWidth="1"/>
    <col min="4100" max="4100" width="8" style="28" customWidth="1"/>
    <col min="4101" max="4101" width="1.1796875" style="28" customWidth="1"/>
    <col min="4102" max="4102" width="1.453125" style="28" customWidth="1"/>
    <col min="4103" max="4103" width="5.26953125" style="28" customWidth="1"/>
    <col min="4104" max="4104" width="1.26953125" style="28" customWidth="1"/>
    <col min="4105" max="4105" width="4.26953125" style="28" customWidth="1"/>
    <col min="4106" max="4106" width="23.26953125" style="28" customWidth="1"/>
    <col min="4107" max="4107" width="2.1796875" style="28" customWidth="1"/>
    <col min="4108" max="4108" width="3.54296875" style="28" customWidth="1"/>
    <col min="4109" max="4109" width="3.7265625" style="28" customWidth="1"/>
    <col min="4110" max="4111" width="1" style="28" customWidth="1"/>
    <col min="4112" max="4112" width="12" style="28" customWidth="1"/>
    <col min="4113" max="4113" width="1.26953125" style="28" customWidth="1"/>
    <col min="4114" max="4114" width="5.81640625" style="28" customWidth="1"/>
    <col min="4115" max="4115" width="4.7265625" style="28" customWidth="1"/>
    <col min="4116" max="4116" width="1" style="28" customWidth="1"/>
    <col min="4117" max="4117" width="1.453125" style="28" customWidth="1"/>
    <col min="4118" max="4118" width="2.54296875" style="28" customWidth="1"/>
    <col min="4119" max="4119" width="3.1796875" style="28" customWidth="1"/>
    <col min="4120" max="4120" width="1" style="28" customWidth="1"/>
    <col min="4121" max="4121" width="3.26953125" style="28" customWidth="1"/>
    <col min="4122" max="4122" width="1.453125" style="28" customWidth="1"/>
    <col min="4123" max="4123" width="1.81640625" style="28" customWidth="1"/>
    <col min="4124" max="4124" width="1.1796875" style="28" customWidth="1"/>
    <col min="4125" max="4125" width="3.1796875" style="28" customWidth="1"/>
    <col min="4126" max="4126" width="1.1796875" style="28" customWidth="1"/>
    <col min="4127" max="4352" width="6.81640625" style="28" customWidth="1"/>
    <col min="4353" max="4353" width="1.1796875" style="28" customWidth="1"/>
    <col min="4354" max="4354" width="2.26953125" style="28" customWidth="1"/>
    <col min="4355" max="4355" width="1.1796875" style="28" customWidth="1"/>
    <col min="4356" max="4356" width="8" style="28" customWidth="1"/>
    <col min="4357" max="4357" width="1.1796875" style="28" customWidth="1"/>
    <col min="4358" max="4358" width="1.453125" style="28" customWidth="1"/>
    <col min="4359" max="4359" width="5.26953125" style="28" customWidth="1"/>
    <col min="4360" max="4360" width="1.26953125" style="28" customWidth="1"/>
    <col min="4361" max="4361" width="4.26953125" style="28" customWidth="1"/>
    <col min="4362" max="4362" width="23.26953125" style="28" customWidth="1"/>
    <col min="4363" max="4363" width="2.1796875" style="28" customWidth="1"/>
    <col min="4364" max="4364" width="3.54296875" style="28" customWidth="1"/>
    <col min="4365" max="4365" width="3.7265625" style="28" customWidth="1"/>
    <col min="4366" max="4367" width="1" style="28" customWidth="1"/>
    <col min="4368" max="4368" width="12" style="28" customWidth="1"/>
    <col min="4369" max="4369" width="1.26953125" style="28" customWidth="1"/>
    <col min="4370" max="4370" width="5.81640625" style="28" customWidth="1"/>
    <col min="4371" max="4371" width="4.7265625" style="28" customWidth="1"/>
    <col min="4372" max="4372" width="1" style="28" customWidth="1"/>
    <col min="4373" max="4373" width="1.453125" style="28" customWidth="1"/>
    <col min="4374" max="4374" width="2.54296875" style="28" customWidth="1"/>
    <col min="4375" max="4375" width="3.1796875" style="28" customWidth="1"/>
    <col min="4376" max="4376" width="1" style="28" customWidth="1"/>
    <col min="4377" max="4377" width="3.26953125" style="28" customWidth="1"/>
    <col min="4378" max="4378" width="1.453125" style="28" customWidth="1"/>
    <col min="4379" max="4379" width="1.81640625" style="28" customWidth="1"/>
    <col min="4380" max="4380" width="1.1796875" style="28" customWidth="1"/>
    <col min="4381" max="4381" width="3.1796875" style="28" customWidth="1"/>
    <col min="4382" max="4382" width="1.1796875" style="28" customWidth="1"/>
    <col min="4383" max="4608" width="6.81640625" style="28" customWidth="1"/>
    <col min="4609" max="4609" width="1.1796875" style="28" customWidth="1"/>
    <col min="4610" max="4610" width="2.26953125" style="28" customWidth="1"/>
    <col min="4611" max="4611" width="1.1796875" style="28" customWidth="1"/>
    <col min="4612" max="4612" width="8" style="28" customWidth="1"/>
    <col min="4613" max="4613" width="1.1796875" style="28" customWidth="1"/>
    <col min="4614" max="4614" width="1.453125" style="28" customWidth="1"/>
    <col min="4615" max="4615" width="5.26953125" style="28" customWidth="1"/>
    <col min="4616" max="4616" width="1.26953125" style="28" customWidth="1"/>
    <col min="4617" max="4617" width="4.26953125" style="28" customWidth="1"/>
    <col min="4618" max="4618" width="23.26953125" style="28" customWidth="1"/>
    <col min="4619" max="4619" width="2.1796875" style="28" customWidth="1"/>
    <col min="4620" max="4620" width="3.54296875" style="28" customWidth="1"/>
    <col min="4621" max="4621" width="3.7265625" style="28" customWidth="1"/>
    <col min="4622" max="4623" width="1" style="28" customWidth="1"/>
    <col min="4624" max="4624" width="12" style="28" customWidth="1"/>
    <col min="4625" max="4625" width="1.26953125" style="28" customWidth="1"/>
    <col min="4626" max="4626" width="5.81640625" style="28" customWidth="1"/>
    <col min="4627" max="4627" width="4.7265625" style="28" customWidth="1"/>
    <col min="4628" max="4628" width="1" style="28" customWidth="1"/>
    <col min="4629" max="4629" width="1.453125" style="28" customWidth="1"/>
    <col min="4630" max="4630" width="2.54296875" style="28" customWidth="1"/>
    <col min="4631" max="4631" width="3.1796875" style="28" customWidth="1"/>
    <col min="4632" max="4632" width="1" style="28" customWidth="1"/>
    <col min="4633" max="4633" width="3.26953125" style="28" customWidth="1"/>
    <col min="4634" max="4634" width="1.453125" style="28" customWidth="1"/>
    <col min="4635" max="4635" width="1.81640625" style="28" customWidth="1"/>
    <col min="4636" max="4636" width="1.1796875" style="28" customWidth="1"/>
    <col min="4637" max="4637" width="3.1796875" style="28" customWidth="1"/>
    <col min="4638" max="4638" width="1.1796875" style="28" customWidth="1"/>
    <col min="4639" max="4864" width="6.81640625" style="28" customWidth="1"/>
    <col min="4865" max="4865" width="1.1796875" style="28" customWidth="1"/>
    <col min="4866" max="4866" width="2.26953125" style="28" customWidth="1"/>
    <col min="4867" max="4867" width="1.1796875" style="28" customWidth="1"/>
    <col min="4868" max="4868" width="8" style="28" customWidth="1"/>
    <col min="4869" max="4869" width="1.1796875" style="28" customWidth="1"/>
    <col min="4870" max="4870" width="1.453125" style="28" customWidth="1"/>
    <col min="4871" max="4871" width="5.26953125" style="28" customWidth="1"/>
    <col min="4872" max="4872" width="1.26953125" style="28" customWidth="1"/>
    <col min="4873" max="4873" width="4.26953125" style="28" customWidth="1"/>
    <col min="4874" max="4874" width="23.26953125" style="28" customWidth="1"/>
    <col min="4875" max="4875" width="2.1796875" style="28" customWidth="1"/>
    <col min="4876" max="4876" width="3.54296875" style="28" customWidth="1"/>
    <col min="4877" max="4877" width="3.7265625" style="28" customWidth="1"/>
    <col min="4878" max="4879" width="1" style="28" customWidth="1"/>
    <col min="4880" max="4880" width="12" style="28" customWidth="1"/>
    <col min="4881" max="4881" width="1.26953125" style="28" customWidth="1"/>
    <col min="4882" max="4882" width="5.81640625" style="28" customWidth="1"/>
    <col min="4883" max="4883" width="4.7265625" style="28" customWidth="1"/>
    <col min="4884" max="4884" width="1" style="28" customWidth="1"/>
    <col min="4885" max="4885" width="1.453125" style="28" customWidth="1"/>
    <col min="4886" max="4886" width="2.54296875" style="28" customWidth="1"/>
    <col min="4887" max="4887" width="3.1796875" style="28" customWidth="1"/>
    <col min="4888" max="4888" width="1" style="28" customWidth="1"/>
    <col min="4889" max="4889" width="3.26953125" style="28" customWidth="1"/>
    <col min="4890" max="4890" width="1.453125" style="28" customWidth="1"/>
    <col min="4891" max="4891" width="1.81640625" style="28" customWidth="1"/>
    <col min="4892" max="4892" width="1.1796875" style="28" customWidth="1"/>
    <col min="4893" max="4893" width="3.1796875" style="28" customWidth="1"/>
    <col min="4894" max="4894" width="1.1796875" style="28" customWidth="1"/>
    <col min="4895" max="5120" width="6.81640625" style="28" customWidth="1"/>
    <col min="5121" max="5121" width="1.1796875" style="28" customWidth="1"/>
    <col min="5122" max="5122" width="2.26953125" style="28" customWidth="1"/>
    <col min="5123" max="5123" width="1.1796875" style="28" customWidth="1"/>
    <col min="5124" max="5124" width="8" style="28" customWidth="1"/>
    <col min="5125" max="5125" width="1.1796875" style="28" customWidth="1"/>
    <col min="5126" max="5126" width="1.453125" style="28" customWidth="1"/>
    <col min="5127" max="5127" width="5.26953125" style="28" customWidth="1"/>
    <col min="5128" max="5128" width="1.26953125" style="28" customWidth="1"/>
    <col min="5129" max="5129" width="4.26953125" style="28" customWidth="1"/>
    <col min="5130" max="5130" width="23.26953125" style="28" customWidth="1"/>
    <col min="5131" max="5131" width="2.1796875" style="28" customWidth="1"/>
    <col min="5132" max="5132" width="3.54296875" style="28" customWidth="1"/>
    <col min="5133" max="5133" width="3.7265625" style="28" customWidth="1"/>
    <col min="5134" max="5135" width="1" style="28" customWidth="1"/>
    <col min="5136" max="5136" width="12" style="28" customWidth="1"/>
    <col min="5137" max="5137" width="1.26953125" style="28" customWidth="1"/>
    <col min="5138" max="5138" width="5.81640625" style="28" customWidth="1"/>
    <col min="5139" max="5139" width="4.7265625" style="28" customWidth="1"/>
    <col min="5140" max="5140" width="1" style="28" customWidth="1"/>
    <col min="5141" max="5141" width="1.453125" style="28" customWidth="1"/>
    <col min="5142" max="5142" width="2.54296875" style="28" customWidth="1"/>
    <col min="5143" max="5143" width="3.1796875" style="28" customWidth="1"/>
    <col min="5144" max="5144" width="1" style="28" customWidth="1"/>
    <col min="5145" max="5145" width="3.26953125" style="28" customWidth="1"/>
    <col min="5146" max="5146" width="1.453125" style="28" customWidth="1"/>
    <col min="5147" max="5147" width="1.81640625" style="28" customWidth="1"/>
    <col min="5148" max="5148" width="1.1796875" style="28" customWidth="1"/>
    <col min="5149" max="5149" width="3.1796875" style="28" customWidth="1"/>
    <col min="5150" max="5150" width="1.1796875" style="28" customWidth="1"/>
    <col min="5151" max="5376" width="6.81640625" style="28" customWidth="1"/>
    <col min="5377" max="5377" width="1.1796875" style="28" customWidth="1"/>
    <col min="5378" max="5378" width="2.26953125" style="28" customWidth="1"/>
    <col min="5379" max="5379" width="1.1796875" style="28" customWidth="1"/>
    <col min="5380" max="5380" width="8" style="28" customWidth="1"/>
    <col min="5381" max="5381" width="1.1796875" style="28" customWidth="1"/>
    <col min="5382" max="5382" width="1.453125" style="28" customWidth="1"/>
    <col min="5383" max="5383" width="5.26953125" style="28" customWidth="1"/>
    <col min="5384" max="5384" width="1.26953125" style="28" customWidth="1"/>
    <col min="5385" max="5385" width="4.26953125" style="28" customWidth="1"/>
    <col min="5386" max="5386" width="23.26953125" style="28" customWidth="1"/>
    <col min="5387" max="5387" width="2.1796875" style="28" customWidth="1"/>
    <col min="5388" max="5388" width="3.54296875" style="28" customWidth="1"/>
    <col min="5389" max="5389" width="3.7265625" style="28" customWidth="1"/>
    <col min="5390" max="5391" width="1" style="28" customWidth="1"/>
    <col min="5392" max="5392" width="12" style="28" customWidth="1"/>
    <col min="5393" max="5393" width="1.26953125" style="28" customWidth="1"/>
    <col min="5394" max="5394" width="5.81640625" style="28" customWidth="1"/>
    <col min="5395" max="5395" width="4.7265625" style="28" customWidth="1"/>
    <col min="5396" max="5396" width="1" style="28" customWidth="1"/>
    <col min="5397" max="5397" width="1.453125" style="28" customWidth="1"/>
    <col min="5398" max="5398" width="2.54296875" style="28" customWidth="1"/>
    <col min="5399" max="5399" width="3.1796875" style="28" customWidth="1"/>
    <col min="5400" max="5400" width="1" style="28" customWidth="1"/>
    <col min="5401" max="5401" width="3.26953125" style="28" customWidth="1"/>
    <col min="5402" max="5402" width="1.453125" style="28" customWidth="1"/>
    <col min="5403" max="5403" width="1.81640625" style="28" customWidth="1"/>
    <col min="5404" max="5404" width="1.1796875" style="28" customWidth="1"/>
    <col min="5405" max="5405" width="3.1796875" style="28" customWidth="1"/>
    <col min="5406" max="5406" width="1.1796875" style="28" customWidth="1"/>
    <col min="5407" max="5632" width="6.81640625" style="28" customWidth="1"/>
    <col min="5633" max="5633" width="1.1796875" style="28" customWidth="1"/>
    <col min="5634" max="5634" width="2.26953125" style="28" customWidth="1"/>
    <col min="5635" max="5635" width="1.1796875" style="28" customWidth="1"/>
    <col min="5636" max="5636" width="8" style="28" customWidth="1"/>
    <col min="5637" max="5637" width="1.1796875" style="28" customWidth="1"/>
    <col min="5638" max="5638" width="1.453125" style="28" customWidth="1"/>
    <col min="5639" max="5639" width="5.26953125" style="28" customWidth="1"/>
    <col min="5640" max="5640" width="1.26953125" style="28" customWidth="1"/>
    <col min="5641" max="5641" width="4.26953125" style="28" customWidth="1"/>
    <col min="5642" max="5642" width="23.26953125" style="28" customWidth="1"/>
    <col min="5643" max="5643" width="2.1796875" style="28" customWidth="1"/>
    <col min="5644" max="5644" width="3.54296875" style="28" customWidth="1"/>
    <col min="5645" max="5645" width="3.7265625" style="28" customWidth="1"/>
    <col min="5646" max="5647" width="1" style="28" customWidth="1"/>
    <col min="5648" max="5648" width="12" style="28" customWidth="1"/>
    <col min="5649" max="5649" width="1.26953125" style="28" customWidth="1"/>
    <col min="5650" max="5650" width="5.81640625" style="28" customWidth="1"/>
    <col min="5651" max="5651" width="4.7265625" style="28" customWidth="1"/>
    <col min="5652" max="5652" width="1" style="28" customWidth="1"/>
    <col min="5653" max="5653" width="1.453125" style="28" customWidth="1"/>
    <col min="5654" max="5654" width="2.54296875" style="28" customWidth="1"/>
    <col min="5655" max="5655" width="3.1796875" style="28" customWidth="1"/>
    <col min="5656" max="5656" width="1" style="28" customWidth="1"/>
    <col min="5657" max="5657" width="3.26953125" style="28" customWidth="1"/>
    <col min="5658" max="5658" width="1.453125" style="28" customWidth="1"/>
    <col min="5659" max="5659" width="1.81640625" style="28" customWidth="1"/>
    <col min="5660" max="5660" width="1.1796875" style="28" customWidth="1"/>
    <col min="5661" max="5661" width="3.1796875" style="28" customWidth="1"/>
    <col min="5662" max="5662" width="1.1796875" style="28" customWidth="1"/>
    <col min="5663" max="5888" width="6.81640625" style="28" customWidth="1"/>
    <col min="5889" max="5889" width="1.1796875" style="28" customWidth="1"/>
    <col min="5890" max="5890" width="2.26953125" style="28" customWidth="1"/>
    <col min="5891" max="5891" width="1.1796875" style="28" customWidth="1"/>
    <col min="5892" max="5892" width="8" style="28" customWidth="1"/>
    <col min="5893" max="5893" width="1.1796875" style="28" customWidth="1"/>
    <col min="5894" max="5894" width="1.453125" style="28" customWidth="1"/>
    <col min="5895" max="5895" width="5.26953125" style="28" customWidth="1"/>
    <col min="5896" max="5896" width="1.26953125" style="28" customWidth="1"/>
    <col min="5897" max="5897" width="4.26953125" style="28" customWidth="1"/>
    <col min="5898" max="5898" width="23.26953125" style="28" customWidth="1"/>
    <col min="5899" max="5899" width="2.1796875" style="28" customWidth="1"/>
    <col min="5900" max="5900" width="3.54296875" style="28" customWidth="1"/>
    <col min="5901" max="5901" width="3.7265625" style="28" customWidth="1"/>
    <col min="5902" max="5903" width="1" style="28" customWidth="1"/>
    <col min="5904" max="5904" width="12" style="28" customWidth="1"/>
    <col min="5905" max="5905" width="1.26953125" style="28" customWidth="1"/>
    <col min="5906" max="5906" width="5.81640625" style="28" customWidth="1"/>
    <col min="5907" max="5907" width="4.7265625" style="28" customWidth="1"/>
    <col min="5908" max="5908" width="1" style="28" customWidth="1"/>
    <col min="5909" max="5909" width="1.453125" style="28" customWidth="1"/>
    <col min="5910" max="5910" width="2.54296875" style="28" customWidth="1"/>
    <col min="5911" max="5911" width="3.1796875" style="28" customWidth="1"/>
    <col min="5912" max="5912" width="1" style="28" customWidth="1"/>
    <col min="5913" max="5913" width="3.26953125" style="28" customWidth="1"/>
    <col min="5914" max="5914" width="1.453125" style="28" customWidth="1"/>
    <col min="5915" max="5915" width="1.81640625" style="28" customWidth="1"/>
    <col min="5916" max="5916" width="1.1796875" style="28" customWidth="1"/>
    <col min="5917" max="5917" width="3.1796875" style="28" customWidth="1"/>
    <col min="5918" max="5918" width="1.1796875" style="28" customWidth="1"/>
    <col min="5919" max="6144" width="6.81640625" style="28" customWidth="1"/>
    <col min="6145" max="6145" width="1.1796875" style="28" customWidth="1"/>
    <col min="6146" max="6146" width="2.26953125" style="28" customWidth="1"/>
    <col min="6147" max="6147" width="1.1796875" style="28" customWidth="1"/>
    <col min="6148" max="6148" width="8" style="28" customWidth="1"/>
    <col min="6149" max="6149" width="1.1796875" style="28" customWidth="1"/>
    <col min="6150" max="6150" width="1.453125" style="28" customWidth="1"/>
    <col min="6151" max="6151" width="5.26953125" style="28" customWidth="1"/>
    <col min="6152" max="6152" width="1.26953125" style="28" customWidth="1"/>
    <col min="6153" max="6153" width="4.26953125" style="28" customWidth="1"/>
    <col min="6154" max="6154" width="23.26953125" style="28" customWidth="1"/>
    <col min="6155" max="6155" width="2.1796875" style="28" customWidth="1"/>
    <col min="6156" max="6156" width="3.54296875" style="28" customWidth="1"/>
    <col min="6157" max="6157" width="3.7265625" style="28" customWidth="1"/>
    <col min="6158" max="6159" width="1" style="28" customWidth="1"/>
    <col min="6160" max="6160" width="12" style="28" customWidth="1"/>
    <col min="6161" max="6161" width="1.26953125" style="28" customWidth="1"/>
    <col min="6162" max="6162" width="5.81640625" style="28" customWidth="1"/>
    <col min="6163" max="6163" width="4.7265625" style="28" customWidth="1"/>
    <col min="6164" max="6164" width="1" style="28" customWidth="1"/>
    <col min="6165" max="6165" width="1.453125" style="28" customWidth="1"/>
    <col min="6166" max="6166" width="2.54296875" style="28" customWidth="1"/>
    <col min="6167" max="6167" width="3.1796875" style="28" customWidth="1"/>
    <col min="6168" max="6168" width="1" style="28" customWidth="1"/>
    <col min="6169" max="6169" width="3.26953125" style="28" customWidth="1"/>
    <col min="6170" max="6170" width="1.453125" style="28" customWidth="1"/>
    <col min="6171" max="6171" width="1.81640625" style="28" customWidth="1"/>
    <col min="6172" max="6172" width="1.1796875" style="28" customWidth="1"/>
    <col min="6173" max="6173" width="3.1796875" style="28" customWidth="1"/>
    <col min="6174" max="6174" width="1.1796875" style="28" customWidth="1"/>
    <col min="6175" max="6400" width="6.81640625" style="28" customWidth="1"/>
    <col min="6401" max="6401" width="1.1796875" style="28" customWidth="1"/>
    <col min="6402" max="6402" width="2.26953125" style="28" customWidth="1"/>
    <col min="6403" max="6403" width="1.1796875" style="28" customWidth="1"/>
    <col min="6404" max="6404" width="8" style="28" customWidth="1"/>
    <col min="6405" max="6405" width="1.1796875" style="28" customWidth="1"/>
    <col min="6406" max="6406" width="1.453125" style="28" customWidth="1"/>
    <col min="6407" max="6407" width="5.26953125" style="28" customWidth="1"/>
    <col min="6408" max="6408" width="1.26953125" style="28" customWidth="1"/>
    <col min="6409" max="6409" width="4.26953125" style="28" customWidth="1"/>
    <col min="6410" max="6410" width="23.26953125" style="28" customWidth="1"/>
    <col min="6411" max="6411" width="2.1796875" style="28" customWidth="1"/>
    <col min="6412" max="6412" width="3.54296875" style="28" customWidth="1"/>
    <col min="6413" max="6413" width="3.7265625" style="28" customWidth="1"/>
    <col min="6414" max="6415" width="1" style="28" customWidth="1"/>
    <col min="6416" max="6416" width="12" style="28" customWidth="1"/>
    <col min="6417" max="6417" width="1.26953125" style="28" customWidth="1"/>
    <col min="6418" max="6418" width="5.81640625" style="28" customWidth="1"/>
    <col min="6419" max="6419" width="4.7265625" style="28" customWidth="1"/>
    <col min="6420" max="6420" width="1" style="28" customWidth="1"/>
    <col min="6421" max="6421" width="1.453125" style="28" customWidth="1"/>
    <col min="6422" max="6422" width="2.54296875" style="28" customWidth="1"/>
    <col min="6423" max="6423" width="3.1796875" style="28" customWidth="1"/>
    <col min="6424" max="6424" width="1" style="28" customWidth="1"/>
    <col min="6425" max="6425" width="3.26953125" style="28" customWidth="1"/>
    <col min="6426" max="6426" width="1.453125" style="28" customWidth="1"/>
    <col min="6427" max="6427" width="1.81640625" style="28" customWidth="1"/>
    <col min="6428" max="6428" width="1.1796875" style="28" customWidth="1"/>
    <col min="6429" max="6429" width="3.1796875" style="28" customWidth="1"/>
    <col min="6430" max="6430" width="1.1796875" style="28" customWidth="1"/>
    <col min="6431" max="6656" width="6.81640625" style="28" customWidth="1"/>
    <col min="6657" max="6657" width="1.1796875" style="28" customWidth="1"/>
    <col min="6658" max="6658" width="2.26953125" style="28" customWidth="1"/>
    <col min="6659" max="6659" width="1.1796875" style="28" customWidth="1"/>
    <col min="6660" max="6660" width="8" style="28" customWidth="1"/>
    <col min="6661" max="6661" width="1.1796875" style="28" customWidth="1"/>
    <col min="6662" max="6662" width="1.453125" style="28" customWidth="1"/>
    <col min="6663" max="6663" width="5.26953125" style="28" customWidth="1"/>
    <col min="6664" max="6664" width="1.26953125" style="28" customWidth="1"/>
    <col min="6665" max="6665" width="4.26953125" style="28" customWidth="1"/>
    <col min="6666" max="6666" width="23.26953125" style="28" customWidth="1"/>
    <col min="6667" max="6667" width="2.1796875" style="28" customWidth="1"/>
    <col min="6668" max="6668" width="3.54296875" style="28" customWidth="1"/>
    <col min="6669" max="6669" width="3.7265625" style="28" customWidth="1"/>
    <col min="6670" max="6671" width="1" style="28" customWidth="1"/>
    <col min="6672" max="6672" width="12" style="28" customWidth="1"/>
    <col min="6673" max="6673" width="1.26953125" style="28" customWidth="1"/>
    <col min="6674" max="6674" width="5.81640625" style="28" customWidth="1"/>
    <col min="6675" max="6675" width="4.7265625" style="28" customWidth="1"/>
    <col min="6676" max="6676" width="1" style="28" customWidth="1"/>
    <col min="6677" max="6677" width="1.453125" style="28" customWidth="1"/>
    <col min="6678" max="6678" width="2.54296875" style="28" customWidth="1"/>
    <col min="6679" max="6679" width="3.1796875" style="28" customWidth="1"/>
    <col min="6680" max="6680" width="1" style="28" customWidth="1"/>
    <col min="6681" max="6681" width="3.26953125" style="28" customWidth="1"/>
    <col min="6682" max="6682" width="1.453125" style="28" customWidth="1"/>
    <col min="6683" max="6683" width="1.81640625" style="28" customWidth="1"/>
    <col min="6684" max="6684" width="1.1796875" style="28" customWidth="1"/>
    <col min="6685" max="6685" width="3.1796875" style="28" customWidth="1"/>
    <col min="6686" max="6686" width="1.1796875" style="28" customWidth="1"/>
    <col min="6687" max="6912" width="6.81640625" style="28" customWidth="1"/>
    <col min="6913" max="6913" width="1.1796875" style="28" customWidth="1"/>
    <col min="6914" max="6914" width="2.26953125" style="28" customWidth="1"/>
    <col min="6915" max="6915" width="1.1796875" style="28" customWidth="1"/>
    <col min="6916" max="6916" width="8" style="28" customWidth="1"/>
    <col min="6917" max="6917" width="1.1796875" style="28" customWidth="1"/>
    <col min="6918" max="6918" width="1.453125" style="28" customWidth="1"/>
    <col min="6919" max="6919" width="5.26953125" style="28" customWidth="1"/>
    <col min="6920" max="6920" width="1.26953125" style="28" customWidth="1"/>
    <col min="6921" max="6921" width="4.26953125" style="28" customWidth="1"/>
    <col min="6922" max="6922" width="23.26953125" style="28" customWidth="1"/>
    <col min="6923" max="6923" width="2.1796875" style="28" customWidth="1"/>
    <col min="6924" max="6924" width="3.54296875" style="28" customWidth="1"/>
    <col min="6925" max="6925" width="3.7265625" style="28" customWidth="1"/>
    <col min="6926" max="6927" width="1" style="28" customWidth="1"/>
    <col min="6928" max="6928" width="12" style="28" customWidth="1"/>
    <col min="6929" max="6929" width="1.26953125" style="28" customWidth="1"/>
    <col min="6930" max="6930" width="5.81640625" style="28" customWidth="1"/>
    <col min="6931" max="6931" width="4.7265625" style="28" customWidth="1"/>
    <col min="6932" max="6932" width="1" style="28" customWidth="1"/>
    <col min="6933" max="6933" width="1.453125" style="28" customWidth="1"/>
    <col min="6934" max="6934" width="2.54296875" style="28" customWidth="1"/>
    <col min="6935" max="6935" width="3.1796875" style="28" customWidth="1"/>
    <col min="6936" max="6936" width="1" style="28" customWidth="1"/>
    <col min="6937" max="6937" width="3.26953125" style="28" customWidth="1"/>
    <col min="6938" max="6938" width="1.453125" style="28" customWidth="1"/>
    <col min="6939" max="6939" width="1.81640625" style="28" customWidth="1"/>
    <col min="6940" max="6940" width="1.1796875" style="28" customWidth="1"/>
    <col min="6941" max="6941" width="3.1796875" style="28" customWidth="1"/>
    <col min="6942" max="6942" width="1.1796875" style="28" customWidth="1"/>
    <col min="6943" max="7168" width="6.81640625" style="28" customWidth="1"/>
    <col min="7169" max="7169" width="1.1796875" style="28" customWidth="1"/>
    <col min="7170" max="7170" width="2.26953125" style="28" customWidth="1"/>
    <col min="7171" max="7171" width="1.1796875" style="28" customWidth="1"/>
    <col min="7172" max="7172" width="8" style="28" customWidth="1"/>
    <col min="7173" max="7173" width="1.1796875" style="28" customWidth="1"/>
    <col min="7174" max="7174" width="1.453125" style="28" customWidth="1"/>
    <col min="7175" max="7175" width="5.26953125" style="28" customWidth="1"/>
    <col min="7176" max="7176" width="1.26953125" style="28" customWidth="1"/>
    <col min="7177" max="7177" width="4.26953125" style="28" customWidth="1"/>
    <col min="7178" max="7178" width="23.26953125" style="28" customWidth="1"/>
    <col min="7179" max="7179" width="2.1796875" style="28" customWidth="1"/>
    <col min="7180" max="7180" width="3.54296875" style="28" customWidth="1"/>
    <col min="7181" max="7181" width="3.7265625" style="28" customWidth="1"/>
    <col min="7182" max="7183" width="1" style="28" customWidth="1"/>
    <col min="7184" max="7184" width="12" style="28" customWidth="1"/>
    <col min="7185" max="7185" width="1.26953125" style="28" customWidth="1"/>
    <col min="7186" max="7186" width="5.81640625" style="28" customWidth="1"/>
    <col min="7187" max="7187" width="4.7265625" style="28" customWidth="1"/>
    <col min="7188" max="7188" width="1" style="28" customWidth="1"/>
    <col min="7189" max="7189" width="1.453125" style="28" customWidth="1"/>
    <col min="7190" max="7190" width="2.54296875" style="28" customWidth="1"/>
    <col min="7191" max="7191" width="3.1796875" style="28" customWidth="1"/>
    <col min="7192" max="7192" width="1" style="28" customWidth="1"/>
    <col min="7193" max="7193" width="3.26953125" style="28" customWidth="1"/>
    <col min="7194" max="7194" width="1.453125" style="28" customWidth="1"/>
    <col min="7195" max="7195" width="1.81640625" style="28" customWidth="1"/>
    <col min="7196" max="7196" width="1.1796875" style="28" customWidth="1"/>
    <col min="7197" max="7197" width="3.1796875" style="28" customWidth="1"/>
    <col min="7198" max="7198" width="1.1796875" style="28" customWidth="1"/>
    <col min="7199" max="7424" width="6.81640625" style="28" customWidth="1"/>
    <col min="7425" max="7425" width="1.1796875" style="28" customWidth="1"/>
    <col min="7426" max="7426" width="2.26953125" style="28" customWidth="1"/>
    <col min="7427" max="7427" width="1.1796875" style="28" customWidth="1"/>
    <col min="7428" max="7428" width="8" style="28" customWidth="1"/>
    <col min="7429" max="7429" width="1.1796875" style="28" customWidth="1"/>
    <col min="7430" max="7430" width="1.453125" style="28" customWidth="1"/>
    <col min="7431" max="7431" width="5.26953125" style="28" customWidth="1"/>
    <col min="7432" max="7432" width="1.26953125" style="28" customWidth="1"/>
    <col min="7433" max="7433" width="4.26953125" style="28" customWidth="1"/>
    <col min="7434" max="7434" width="23.26953125" style="28" customWidth="1"/>
    <col min="7435" max="7435" width="2.1796875" style="28" customWidth="1"/>
    <col min="7436" max="7436" width="3.54296875" style="28" customWidth="1"/>
    <col min="7437" max="7437" width="3.7265625" style="28" customWidth="1"/>
    <col min="7438" max="7439" width="1" style="28" customWidth="1"/>
    <col min="7440" max="7440" width="12" style="28" customWidth="1"/>
    <col min="7441" max="7441" width="1.26953125" style="28" customWidth="1"/>
    <col min="7442" max="7442" width="5.81640625" style="28" customWidth="1"/>
    <col min="7443" max="7443" width="4.7265625" style="28" customWidth="1"/>
    <col min="7444" max="7444" width="1" style="28" customWidth="1"/>
    <col min="7445" max="7445" width="1.453125" style="28" customWidth="1"/>
    <col min="7446" max="7446" width="2.54296875" style="28" customWidth="1"/>
    <col min="7447" max="7447" width="3.1796875" style="28" customWidth="1"/>
    <col min="7448" max="7448" width="1" style="28" customWidth="1"/>
    <col min="7449" max="7449" width="3.26953125" style="28" customWidth="1"/>
    <col min="7450" max="7450" width="1.453125" style="28" customWidth="1"/>
    <col min="7451" max="7451" width="1.81640625" style="28" customWidth="1"/>
    <col min="7452" max="7452" width="1.1796875" style="28" customWidth="1"/>
    <col min="7453" max="7453" width="3.1796875" style="28" customWidth="1"/>
    <col min="7454" max="7454" width="1.1796875" style="28" customWidth="1"/>
    <col min="7455" max="7680" width="6.81640625" style="28" customWidth="1"/>
    <col min="7681" max="7681" width="1.1796875" style="28" customWidth="1"/>
    <col min="7682" max="7682" width="2.26953125" style="28" customWidth="1"/>
    <col min="7683" max="7683" width="1.1796875" style="28" customWidth="1"/>
    <col min="7684" max="7684" width="8" style="28" customWidth="1"/>
    <col min="7685" max="7685" width="1.1796875" style="28" customWidth="1"/>
    <col min="7686" max="7686" width="1.453125" style="28" customWidth="1"/>
    <col min="7687" max="7687" width="5.26953125" style="28" customWidth="1"/>
    <col min="7688" max="7688" width="1.26953125" style="28" customWidth="1"/>
    <col min="7689" max="7689" width="4.26953125" style="28" customWidth="1"/>
    <col min="7690" max="7690" width="23.26953125" style="28" customWidth="1"/>
    <col min="7691" max="7691" width="2.1796875" style="28" customWidth="1"/>
    <col min="7692" max="7692" width="3.54296875" style="28" customWidth="1"/>
    <col min="7693" max="7693" width="3.7265625" style="28" customWidth="1"/>
    <col min="7694" max="7695" width="1" style="28" customWidth="1"/>
    <col min="7696" max="7696" width="12" style="28" customWidth="1"/>
    <col min="7697" max="7697" width="1.26953125" style="28" customWidth="1"/>
    <col min="7698" max="7698" width="5.81640625" style="28" customWidth="1"/>
    <col min="7699" max="7699" width="4.7265625" style="28" customWidth="1"/>
    <col min="7700" max="7700" width="1" style="28" customWidth="1"/>
    <col min="7701" max="7701" width="1.453125" style="28" customWidth="1"/>
    <col min="7702" max="7702" width="2.54296875" style="28" customWidth="1"/>
    <col min="7703" max="7703" width="3.1796875" style="28" customWidth="1"/>
    <col min="7704" max="7704" width="1" style="28" customWidth="1"/>
    <col min="7705" max="7705" width="3.26953125" style="28" customWidth="1"/>
    <col min="7706" max="7706" width="1.453125" style="28" customWidth="1"/>
    <col min="7707" max="7707" width="1.81640625" style="28" customWidth="1"/>
    <col min="7708" max="7708" width="1.1796875" style="28" customWidth="1"/>
    <col min="7709" max="7709" width="3.1796875" style="28" customWidth="1"/>
    <col min="7710" max="7710" width="1.1796875" style="28" customWidth="1"/>
    <col min="7711" max="7936" width="6.81640625" style="28" customWidth="1"/>
    <col min="7937" max="7937" width="1.1796875" style="28" customWidth="1"/>
    <col min="7938" max="7938" width="2.26953125" style="28" customWidth="1"/>
    <col min="7939" max="7939" width="1.1796875" style="28" customWidth="1"/>
    <col min="7940" max="7940" width="8" style="28" customWidth="1"/>
    <col min="7941" max="7941" width="1.1796875" style="28" customWidth="1"/>
    <col min="7942" max="7942" width="1.453125" style="28" customWidth="1"/>
    <col min="7943" max="7943" width="5.26953125" style="28" customWidth="1"/>
    <col min="7944" max="7944" width="1.26953125" style="28" customWidth="1"/>
    <col min="7945" max="7945" width="4.26953125" style="28" customWidth="1"/>
    <col min="7946" max="7946" width="23.26953125" style="28" customWidth="1"/>
    <col min="7947" max="7947" width="2.1796875" style="28" customWidth="1"/>
    <col min="7948" max="7948" width="3.54296875" style="28" customWidth="1"/>
    <col min="7949" max="7949" width="3.7265625" style="28" customWidth="1"/>
    <col min="7950" max="7951" width="1" style="28" customWidth="1"/>
    <col min="7952" max="7952" width="12" style="28" customWidth="1"/>
    <col min="7953" max="7953" width="1.26953125" style="28" customWidth="1"/>
    <col min="7954" max="7954" width="5.81640625" style="28" customWidth="1"/>
    <col min="7955" max="7955" width="4.7265625" style="28" customWidth="1"/>
    <col min="7956" max="7956" width="1" style="28" customWidth="1"/>
    <col min="7957" max="7957" width="1.453125" style="28" customWidth="1"/>
    <col min="7958" max="7958" width="2.54296875" style="28" customWidth="1"/>
    <col min="7959" max="7959" width="3.1796875" style="28" customWidth="1"/>
    <col min="7960" max="7960" width="1" style="28" customWidth="1"/>
    <col min="7961" max="7961" width="3.26953125" style="28" customWidth="1"/>
    <col min="7962" max="7962" width="1.453125" style="28" customWidth="1"/>
    <col min="7963" max="7963" width="1.81640625" style="28" customWidth="1"/>
    <col min="7964" max="7964" width="1.1796875" style="28" customWidth="1"/>
    <col min="7965" max="7965" width="3.1796875" style="28" customWidth="1"/>
    <col min="7966" max="7966" width="1.1796875" style="28" customWidth="1"/>
    <col min="7967" max="8192" width="6.81640625" style="28" customWidth="1"/>
    <col min="8193" max="8193" width="1.1796875" style="28" customWidth="1"/>
    <col min="8194" max="8194" width="2.26953125" style="28" customWidth="1"/>
    <col min="8195" max="8195" width="1.1796875" style="28" customWidth="1"/>
    <col min="8196" max="8196" width="8" style="28" customWidth="1"/>
    <col min="8197" max="8197" width="1.1796875" style="28" customWidth="1"/>
    <col min="8198" max="8198" width="1.453125" style="28" customWidth="1"/>
    <col min="8199" max="8199" width="5.26953125" style="28" customWidth="1"/>
    <col min="8200" max="8200" width="1.26953125" style="28" customWidth="1"/>
    <col min="8201" max="8201" width="4.26953125" style="28" customWidth="1"/>
    <col min="8202" max="8202" width="23.26953125" style="28" customWidth="1"/>
    <col min="8203" max="8203" width="2.1796875" style="28" customWidth="1"/>
    <col min="8204" max="8204" width="3.54296875" style="28" customWidth="1"/>
    <col min="8205" max="8205" width="3.7265625" style="28" customWidth="1"/>
    <col min="8206" max="8207" width="1" style="28" customWidth="1"/>
    <col min="8208" max="8208" width="12" style="28" customWidth="1"/>
    <col min="8209" max="8209" width="1.26953125" style="28" customWidth="1"/>
    <col min="8210" max="8210" width="5.81640625" style="28" customWidth="1"/>
    <col min="8211" max="8211" width="4.7265625" style="28" customWidth="1"/>
    <col min="8212" max="8212" width="1" style="28" customWidth="1"/>
    <col min="8213" max="8213" width="1.453125" style="28" customWidth="1"/>
    <col min="8214" max="8214" width="2.54296875" style="28" customWidth="1"/>
    <col min="8215" max="8215" width="3.1796875" style="28" customWidth="1"/>
    <col min="8216" max="8216" width="1" style="28" customWidth="1"/>
    <col min="8217" max="8217" width="3.26953125" style="28" customWidth="1"/>
    <col min="8218" max="8218" width="1.453125" style="28" customWidth="1"/>
    <col min="8219" max="8219" width="1.81640625" style="28" customWidth="1"/>
    <col min="8220" max="8220" width="1.1796875" style="28" customWidth="1"/>
    <col min="8221" max="8221" width="3.1796875" style="28" customWidth="1"/>
    <col min="8222" max="8222" width="1.1796875" style="28" customWidth="1"/>
    <col min="8223" max="8448" width="6.81640625" style="28" customWidth="1"/>
    <col min="8449" max="8449" width="1.1796875" style="28" customWidth="1"/>
    <col min="8450" max="8450" width="2.26953125" style="28" customWidth="1"/>
    <col min="8451" max="8451" width="1.1796875" style="28" customWidth="1"/>
    <col min="8452" max="8452" width="8" style="28" customWidth="1"/>
    <col min="8453" max="8453" width="1.1796875" style="28" customWidth="1"/>
    <col min="8454" max="8454" width="1.453125" style="28" customWidth="1"/>
    <col min="8455" max="8455" width="5.26953125" style="28" customWidth="1"/>
    <col min="8456" max="8456" width="1.26953125" style="28" customWidth="1"/>
    <col min="8457" max="8457" width="4.26953125" style="28" customWidth="1"/>
    <col min="8458" max="8458" width="23.26953125" style="28" customWidth="1"/>
    <col min="8459" max="8459" width="2.1796875" style="28" customWidth="1"/>
    <col min="8460" max="8460" width="3.54296875" style="28" customWidth="1"/>
    <col min="8461" max="8461" width="3.7265625" style="28" customWidth="1"/>
    <col min="8462" max="8463" width="1" style="28" customWidth="1"/>
    <col min="8464" max="8464" width="12" style="28" customWidth="1"/>
    <col min="8465" max="8465" width="1.26953125" style="28" customWidth="1"/>
    <col min="8466" max="8466" width="5.81640625" style="28" customWidth="1"/>
    <col min="8467" max="8467" width="4.7265625" style="28" customWidth="1"/>
    <col min="8468" max="8468" width="1" style="28" customWidth="1"/>
    <col min="8469" max="8469" width="1.453125" style="28" customWidth="1"/>
    <col min="8470" max="8470" width="2.54296875" style="28" customWidth="1"/>
    <col min="8471" max="8471" width="3.1796875" style="28" customWidth="1"/>
    <col min="8472" max="8472" width="1" style="28" customWidth="1"/>
    <col min="8473" max="8473" width="3.26953125" style="28" customWidth="1"/>
    <col min="8474" max="8474" width="1.453125" style="28" customWidth="1"/>
    <col min="8475" max="8475" width="1.81640625" style="28" customWidth="1"/>
    <col min="8476" max="8476" width="1.1796875" style="28" customWidth="1"/>
    <col min="8477" max="8477" width="3.1796875" style="28" customWidth="1"/>
    <col min="8478" max="8478" width="1.1796875" style="28" customWidth="1"/>
    <col min="8479" max="8704" width="6.81640625" style="28" customWidth="1"/>
    <col min="8705" max="8705" width="1.1796875" style="28" customWidth="1"/>
    <col min="8706" max="8706" width="2.26953125" style="28" customWidth="1"/>
    <col min="8707" max="8707" width="1.1796875" style="28" customWidth="1"/>
    <col min="8708" max="8708" width="8" style="28" customWidth="1"/>
    <col min="8709" max="8709" width="1.1796875" style="28" customWidth="1"/>
    <col min="8710" max="8710" width="1.453125" style="28" customWidth="1"/>
    <col min="8711" max="8711" width="5.26953125" style="28" customWidth="1"/>
    <col min="8712" max="8712" width="1.26953125" style="28" customWidth="1"/>
    <col min="8713" max="8713" width="4.26953125" style="28" customWidth="1"/>
    <col min="8714" max="8714" width="23.26953125" style="28" customWidth="1"/>
    <col min="8715" max="8715" width="2.1796875" style="28" customWidth="1"/>
    <col min="8716" max="8716" width="3.54296875" style="28" customWidth="1"/>
    <col min="8717" max="8717" width="3.7265625" style="28" customWidth="1"/>
    <col min="8718" max="8719" width="1" style="28" customWidth="1"/>
    <col min="8720" max="8720" width="12" style="28" customWidth="1"/>
    <col min="8721" max="8721" width="1.26953125" style="28" customWidth="1"/>
    <col min="8722" max="8722" width="5.81640625" style="28" customWidth="1"/>
    <col min="8723" max="8723" width="4.7265625" style="28" customWidth="1"/>
    <col min="8724" max="8724" width="1" style="28" customWidth="1"/>
    <col min="8725" max="8725" width="1.453125" style="28" customWidth="1"/>
    <col min="8726" max="8726" width="2.54296875" style="28" customWidth="1"/>
    <col min="8727" max="8727" width="3.1796875" style="28" customWidth="1"/>
    <col min="8728" max="8728" width="1" style="28" customWidth="1"/>
    <col min="8729" max="8729" width="3.26953125" style="28" customWidth="1"/>
    <col min="8730" max="8730" width="1.453125" style="28" customWidth="1"/>
    <col min="8731" max="8731" width="1.81640625" style="28" customWidth="1"/>
    <col min="8732" max="8732" width="1.1796875" style="28" customWidth="1"/>
    <col min="8733" max="8733" width="3.1796875" style="28" customWidth="1"/>
    <col min="8734" max="8734" width="1.1796875" style="28" customWidth="1"/>
    <col min="8735" max="8960" width="6.81640625" style="28" customWidth="1"/>
    <col min="8961" max="8961" width="1.1796875" style="28" customWidth="1"/>
    <col min="8962" max="8962" width="2.26953125" style="28" customWidth="1"/>
    <col min="8963" max="8963" width="1.1796875" style="28" customWidth="1"/>
    <col min="8964" max="8964" width="8" style="28" customWidth="1"/>
    <col min="8965" max="8965" width="1.1796875" style="28" customWidth="1"/>
    <col min="8966" max="8966" width="1.453125" style="28" customWidth="1"/>
    <col min="8967" max="8967" width="5.26953125" style="28" customWidth="1"/>
    <col min="8968" max="8968" width="1.26953125" style="28" customWidth="1"/>
    <col min="8969" max="8969" width="4.26953125" style="28" customWidth="1"/>
    <col min="8970" max="8970" width="23.26953125" style="28" customWidth="1"/>
    <col min="8971" max="8971" width="2.1796875" style="28" customWidth="1"/>
    <col min="8972" max="8972" width="3.54296875" style="28" customWidth="1"/>
    <col min="8973" max="8973" width="3.7265625" style="28" customWidth="1"/>
    <col min="8974" max="8975" width="1" style="28" customWidth="1"/>
    <col min="8976" max="8976" width="12" style="28" customWidth="1"/>
    <col min="8977" max="8977" width="1.26953125" style="28" customWidth="1"/>
    <col min="8978" max="8978" width="5.81640625" style="28" customWidth="1"/>
    <col min="8979" max="8979" width="4.7265625" style="28" customWidth="1"/>
    <col min="8980" max="8980" width="1" style="28" customWidth="1"/>
    <col min="8981" max="8981" width="1.453125" style="28" customWidth="1"/>
    <col min="8982" max="8982" width="2.54296875" style="28" customWidth="1"/>
    <col min="8983" max="8983" width="3.1796875" style="28" customWidth="1"/>
    <col min="8984" max="8984" width="1" style="28" customWidth="1"/>
    <col min="8985" max="8985" width="3.26953125" style="28" customWidth="1"/>
    <col min="8986" max="8986" width="1.453125" style="28" customWidth="1"/>
    <col min="8987" max="8987" width="1.81640625" style="28" customWidth="1"/>
    <col min="8988" max="8988" width="1.1796875" style="28" customWidth="1"/>
    <col min="8989" max="8989" width="3.1796875" style="28" customWidth="1"/>
    <col min="8990" max="8990" width="1.1796875" style="28" customWidth="1"/>
    <col min="8991" max="9216" width="6.81640625" style="28" customWidth="1"/>
    <col min="9217" max="9217" width="1.1796875" style="28" customWidth="1"/>
    <col min="9218" max="9218" width="2.26953125" style="28" customWidth="1"/>
    <col min="9219" max="9219" width="1.1796875" style="28" customWidth="1"/>
    <col min="9220" max="9220" width="8" style="28" customWidth="1"/>
    <col min="9221" max="9221" width="1.1796875" style="28" customWidth="1"/>
    <col min="9222" max="9222" width="1.453125" style="28" customWidth="1"/>
    <col min="9223" max="9223" width="5.26953125" style="28" customWidth="1"/>
    <col min="9224" max="9224" width="1.26953125" style="28" customWidth="1"/>
    <col min="9225" max="9225" width="4.26953125" style="28" customWidth="1"/>
    <col min="9226" max="9226" width="23.26953125" style="28" customWidth="1"/>
    <col min="9227" max="9227" width="2.1796875" style="28" customWidth="1"/>
    <col min="9228" max="9228" width="3.54296875" style="28" customWidth="1"/>
    <col min="9229" max="9229" width="3.7265625" style="28" customWidth="1"/>
    <col min="9230" max="9231" width="1" style="28" customWidth="1"/>
    <col min="9232" max="9232" width="12" style="28" customWidth="1"/>
    <col min="9233" max="9233" width="1.26953125" style="28" customWidth="1"/>
    <col min="9234" max="9234" width="5.81640625" style="28" customWidth="1"/>
    <col min="9235" max="9235" width="4.7265625" style="28" customWidth="1"/>
    <col min="9236" max="9236" width="1" style="28" customWidth="1"/>
    <col min="9237" max="9237" width="1.453125" style="28" customWidth="1"/>
    <col min="9238" max="9238" width="2.54296875" style="28" customWidth="1"/>
    <col min="9239" max="9239" width="3.1796875" style="28" customWidth="1"/>
    <col min="9240" max="9240" width="1" style="28" customWidth="1"/>
    <col min="9241" max="9241" width="3.26953125" style="28" customWidth="1"/>
    <col min="9242" max="9242" width="1.453125" style="28" customWidth="1"/>
    <col min="9243" max="9243" width="1.81640625" style="28" customWidth="1"/>
    <col min="9244" max="9244" width="1.1796875" style="28" customWidth="1"/>
    <col min="9245" max="9245" width="3.1796875" style="28" customWidth="1"/>
    <col min="9246" max="9246" width="1.1796875" style="28" customWidth="1"/>
    <col min="9247" max="9472" width="6.81640625" style="28" customWidth="1"/>
    <col min="9473" max="9473" width="1.1796875" style="28" customWidth="1"/>
    <col min="9474" max="9474" width="2.26953125" style="28" customWidth="1"/>
    <col min="9475" max="9475" width="1.1796875" style="28" customWidth="1"/>
    <col min="9476" max="9476" width="8" style="28" customWidth="1"/>
    <col min="9477" max="9477" width="1.1796875" style="28" customWidth="1"/>
    <col min="9478" max="9478" width="1.453125" style="28" customWidth="1"/>
    <col min="9479" max="9479" width="5.26953125" style="28" customWidth="1"/>
    <col min="9480" max="9480" width="1.26953125" style="28" customWidth="1"/>
    <col min="9481" max="9481" width="4.26953125" style="28" customWidth="1"/>
    <col min="9482" max="9482" width="23.26953125" style="28" customWidth="1"/>
    <col min="9483" max="9483" width="2.1796875" style="28" customWidth="1"/>
    <col min="9484" max="9484" width="3.54296875" style="28" customWidth="1"/>
    <col min="9485" max="9485" width="3.7265625" style="28" customWidth="1"/>
    <col min="9486" max="9487" width="1" style="28" customWidth="1"/>
    <col min="9488" max="9488" width="12" style="28" customWidth="1"/>
    <col min="9489" max="9489" width="1.26953125" style="28" customWidth="1"/>
    <col min="9490" max="9490" width="5.81640625" style="28" customWidth="1"/>
    <col min="9491" max="9491" width="4.7265625" style="28" customWidth="1"/>
    <col min="9492" max="9492" width="1" style="28" customWidth="1"/>
    <col min="9493" max="9493" width="1.453125" style="28" customWidth="1"/>
    <col min="9494" max="9494" width="2.54296875" style="28" customWidth="1"/>
    <col min="9495" max="9495" width="3.1796875" style="28" customWidth="1"/>
    <col min="9496" max="9496" width="1" style="28" customWidth="1"/>
    <col min="9497" max="9497" width="3.26953125" style="28" customWidth="1"/>
    <col min="9498" max="9498" width="1.453125" style="28" customWidth="1"/>
    <col min="9499" max="9499" width="1.81640625" style="28" customWidth="1"/>
    <col min="9500" max="9500" width="1.1796875" style="28" customWidth="1"/>
    <col min="9501" max="9501" width="3.1796875" style="28" customWidth="1"/>
    <col min="9502" max="9502" width="1.1796875" style="28" customWidth="1"/>
    <col min="9503" max="9728" width="6.81640625" style="28" customWidth="1"/>
    <col min="9729" max="9729" width="1.1796875" style="28" customWidth="1"/>
    <col min="9730" max="9730" width="2.26953125" style="28" customWidth="1"/>
    <col min="9731" max="9731" width="1.1796875" style="28" customWidth="1"/>
    <col min="9732" max="9732" width="8" style="28" customWidth="1"/>
    <col min="9733" max="9733" width="1.1796875" style="28" customWidth="1"/>
    <col min="9734" max="9734" width="1.453125" style="28" customWidth="1"/>
    <col min="9735" max="9735" width="5.26953125" style="28" customWidth="1"/>
    <col min="9736" max="9736" width="1.26953125" style="28" customWidth="1"/>
    <col min="9737" max="9737" width="4.26953125" style="28" customWidth="1"/>
    <col min="9738" max="9738" width="23.26953125" style="28" customWidth="1"/>
    <col min="9739" max="9739" width="2.1796875" style="28" customWidth="1"/>
    <col min="9740" max="9740" width="3.54296875" style="28" customWidth="1"/>
    <col min="9741" max="9741" width="3.7265625" style="28" customWidth="1"/>
    <col min="9742" max="9743" width="1" style="28" customWidth="1"/>
    <col min="9744" max="9744" width="12" style="28" customWidth="1"/>
    <col min="9745" max="9745" width="1.26953125" style="28" customWidth="1"/>
    <col min="9746" max="9746" width="5.81640625" style="28" customWidth="1"/>
    <col min="9747" max="9747" width="4.7265625" style="28" customWidth="1"/>
    <col min="9748" max="9748" width="1" style="28" customWidth="1"/>
    <col min="9749" max="9749" width="1.453125" style="28" customWidth="1"/>
    <col min="9750" max="9750" width="2.54296875" style="28" customWidth="1"/>
    <col min="9751" max="9751" width="3.1796875" style="28" customWidth="1"/>
    <col min="9752" max="9752" width="1" style="28" customWidth="1"/>
    <col min="9753" max="9753" width="3.26953125" style="28" customWidth="1"/>
    <col min="9754" max="9754" width="1.453125" style="28" customWidth="1"/>
    <col min="9755" max="9755" width="1.81640625" style="28" customWidth="1"/>
    <col min="9756" max="9756" width="1.1796875" style="28" customWidth="1"/>
    <col min="9757" max="9757" width="3.1796875" style="28" customWidth="1"/>
    <col min="9758" max="9758" width="1.1796875" style="28" customWidth="1"/>
    <col min="9759" max="9984" width="6.81640625" style="28" customWidth="1"/>
    <col min="9985" max="9985" width="1.1796875" style="28" customWidth="1"/>
    <col min="9986" max="9986" width="2.26953125" style="28" customWidth="1"/>
    <col min="9987" max="9987" width="1.1796875" style="28" customWidth="1"/>
    <col min="9988" max="9988" width="8" style="28" customWidth="1"/>
    <col min="9989" max="9989" width="1.1796875" style="28" customWidth="1"/>
    <col min="9990" max="9990" width="1.453125" style="28" customWidth="1"/>
    <col min="9991" max="9991" width="5.26953125" style="28" customWidth="1"/>
    <col min="9992" max="9992" width="1.26953125" style="28" customWidth="1"/>
    <col min="9993" max="9993" width="4.26953125" style="28" customWidth="1"/>
    <col min="9994" max="9994" width="23.26953125" style="28" customWidth="1"/>
    <col min="9995" max="9995" width="2.1796875" style="28" customWidth="1"/>
    <col min="9996" max="9996" width="3.54296875" style="28" customWidth="1"/>
    <col min="9997" max="9997" width="3.7265625" style="28" customWidth="1"/>
    <col min="9998" max="9999" width="1" style="28" customWidth="1"/>
    <col min="10000" max="10000" width="12" style="28" customWidth="1"/>
    <col min="10001" max="10001" width="1.26953125" style="28" customWidth="1"/>
    <col min="10002" max="10002" width="5.81640625" style="28" customWidth="1"/>
    <col min="10003" max="10003" width="4.7265625" style="28" customWidth="1"/>
    <col min="10004" max="10004" width="1" style="28" customWidth="1"/>
    <col min="10005" max="10005" width="1.453125" style="28" customWidth="1"/>
    <col min="10006" max="10006" width="2.54296875" style="28" customWidth="1"/>
    <col min="10007" max="10007" width="3.1796875" style="28" customWidth="1"/>
    <col min="10008" max="10008" width="1" style="28" customWidth="1"/>
    <col min="10009" max="10009" width="3.26953125" style="28" customWidth="1"/>
    <col min="10010" max="10010" width="1.453125" style="28" customWidth="1"/>
    <col min="10011" max="10011" width="1.81640625" style="28" customWidth="1"/>
    <col min="10012" max="10012" width="1.1796875" style="28" customWidth="1"/>
    <col min="10013" max="10013" width="3.1796875" style="28" customWidth="1"/>
    <col min="10014" max="10014" width="1.1796875" style="28" customWidth="1"/>
    <col min="10015" max="10240" width="6.81640625" style="28" customWidth="1"/>
    <col min="10241" max="10241" width="1.1796875" style="28" customWidth="1"/>
    <col min="10242" max="10242" width="2.26953125" style="28" customWidth="1"/>
    <col min="10243" max="10243" width="1.1796875" style="28" customWidth="1"/>
    <col min="10244" max="10244" width="8" style="28" customWidth="1"/>
    <col min="10245" max="10245" width="1.1796875" style="28" customWidth="1"/>
    <col min="10246" max="10246" width="1.453125" style="28" customWidth="1"/>
    <col min="10247" max="10247" width="5.26953125" style="28" customWidth="1"/>
    <col min="10248" max="10248" width="1.26953125" style="28" customWidth="1"/>
    <col min="10249" max="10249" width="4.26953125" style="28" customWidth="1"/>
    <col min="10250" max="10250" width="23.26953125" style="28" customWidth="1"/>
    <col min="10251" max="10251" width="2.1796875" style="28" customWidth="1"/>
    <col min="10252" max="10252" width="3.54296875" style="28" customWidth="1"/>
    <col min="10253" max="10253" width="3.7265625" style="28" customWidth="1"/>
    <col min="10254" max="10255" width="1" style="28" customWidth="1"/>
    <col min="10256" max="10256" width="12" style="28" customWidth="1"/>
    <col min="10257" max="10257" width="1.26953125" style="28" customWidth="1"/>
    <col min="10258" max="10258" width="5.81640625" style="28" customWidth="1"/>
    <col min="10259" max="10259" width="4.7265625" style="28" customWidth="1"/>
    <col min="10260" max="10260" width="1" style="28" customWidth="1"/>
    <col min="10261" max="10261" width="1.453125" style="28" customWidth="1"/>
    <col min="10262" max="10262" width="2.54296875" style="28" customWidth="1"/>
    <col min="10263" max="10263" width="3.1796875" style="28" customWidth="1"/>
    <col min="10264" max="10264" width="1" style="28" customWidth="1"/>
    <col min="10265" max="10265" width="3.26953125" style="28" customWidth="1"/>
    <col min="10266" max="10266" width="1.453125" style="28" customWidth="1"/>
    <col min="10267" max="10267" width="1.81640625" style="28" customWidth="1"/>
    <col min="10268" max="10268" width="1.1796875" style="28" customWidth="1"/>
    <col min="10269" max="10269" width="3.1796875" style="28" customWidth="1"/>
    <col min="10270" max="10270" width="1.1796875" style="28" customWidth="1"/>
    <col min="10271" max="10496" width="6.81640625" style="28" customWidth="1"/>
    <col min="10497" max="10497" width="1.1796875" style="28" customWidth="1"/>
    <col min="10498" max="10498" width="2.26953125" style="28" customWidth="1"/>
    <col min="10499" max="10499" width="1.1796875" style="28" customWidth="1"/>
    <col min="10500" max="10500" width="8" style="28" customWidth="1"/>
    <col min="10501" max="10501" width="1.1796875" style="28" customWidth="1"/>
    <col min="10502" max="10502" width="1.453125" style="28" customWidth="1"/>
    <col min="10503" max="10503" width="5.26953125" style="28" customWidth="1"/>
    <col min="10504" max="10504" width="1.26953125" style="28" customWidth="1"/>
    <col min="10505" max="10505" width="4.26953125" style="28" customWidth="1"/>
    <col min="10506" max="10506" width="23.26953125" style="28" customWidth="1"/>
    <col min="10507" max="10507" width="2.1796875" style="28" customWidth="1"/>
    <col min="10508" max="10508" width="3.54296875" style="28" customWidth="1"/>
    <col min="10509" max="10509" width="3.7265625" style="28" customWidth="1"/>
    <col min="10510" max="10511" width="1" style="28" customWidth="1"/>
    <col min="10512" max="10512" width="12" style="28" customWidth="1"/>
    <col min="10513" max="10513" width="1.26953125" style="28" customWidth="1"/>
    <col min="10514" max="10514" width="5.81640625" style="28" customWidth="1"/>
    <col min="10515" max="10515" width="4.7265625" style="28" customWidth="1"/>
    <col min="10516" max="10516" width="1" style="28" customWidth="1"/>
    <col min="10517" max="10517" width="1.453125" style="28" customWidth="1"/>
    <col min="10518" max="10518" width="2.54296875" style="28" customWidth="1"/>
    <col min="10519" max="10519" width="3.1796875" style="28" customWidth="1"/>
    <col min="10520" max="10520" width="1" style="28" customWidth="1"/>
    <col min="10521" max="10521" width="3.26953125" style="28" customWidth="1"/>
    <col min="10522" max="10522" width="1.453125" style="28" customWidth="1"/>
    <col min="10523" max="10523" width="1.81640625" style="28" customWidth="1"/>
    <col min="10524" max="10524" width="1.1796875" style="28" customWidth="1"/>
    <col min="10525" max="10525" width="3.1796875" style="28" customWidth="1"/>
    <col min="10526" max="10526" width="1.1796875" style="28" customWidth="1"/>
    <col min="10527" max="10752" width="6.81640625" style="28" customWidth="1"/>
    <col min="10753" max="10753" width="1.1796875" style="28" customWidth="1"/>
    <col min="10754" max="10754" width="2.26953125" style="28" customWidth="1"/>
    <col min="10755" max="10755" width="1.1796875" style="28" customWidth="1"/>
    <col min="10756" max="10756" width="8" style="28" customWidth="1"/>
    <col min="10757" max="10757" width="1.1796875" style="28" customWidth="1"/>
    <col min="10758" max="10758" width="1.453125" style="28" customWidth="1"/>
    <col min="10759" max="10759" width="5.26953125" style="28" customWidth="1"/>
    <col min="10760" max="10760" width="1.26953125" style="28" customWidth="1"/>
    <col min="10761" max="10761" width="4.26953125" style="28" customWidth="1"/>
    <col min="10762" max="10762" width="23.26953125" style="28" customWidth="1"/>
    <col min="10763" max="10763" width="2.1796875" style="28" customWidth="1"/>
    <col min="10764" max="10764" width="3.54296875" style="28" customWidth="1"/>
    <col min="10765" max="10765" width="3.7265625" style="28" customWidth="1"/>
    <col min="10766" max="10767" width="1" style="28" customWidth="1"/>
    <col min="10768" max="10768" width="12" style="28" customWidth="1"/>
    <col min="10769" max="10769" width="1.26953125" style="28" customWidth="1"/>
    <col min="10770" max="10770" width="5.81640625" style="28" customWidth="1"/>
    <col min="10771" max="10771" width="4.7265625" style="28" customWidth="1"/>
    <col min="10772" max="10772" width="1" style="28" customWidth="1"/>
    <col min="10773" max="10773" width="1.453125" style="28" customWidth="1"/>
    <col min="10774" max="10774" width="2.54296875" style="28" customWidth="1"/>
    <col min="10775" max="10775" width="3.1796875" style="28" customWidth="1"/>
    <col min="10776" max="10776" width="1" style="28" customWidth="1"/>
    <col min="10777" max="10777" width="3.26953125" style="28" customWidth="1"/>
    <col min="10778" max="10778" width="1.453125" style="28" customWidth="1"/>
    <col min="10779" max="10779" width="1.81640625" style="28" customWidth="1"/>
    <col min="10780" max="10780" width="1.1796875" style="28" customWidth="1"/>
    <col min="10781" max="10781" width="3.1796875" style="28" customWidth="1"/>
    <col min="10782" max="10782" width="1.1796875" style="28" customWidth="1"/>
    <col min="10783" max="11008" width="6.81640625" style="28" customWidth="1"/>
    <col min="11009" max="11009" width="1.1796875" style="28" customWidth="1"/>
    <col min="11010" max="11010" width="2.26953125" style="28" customWidth="1"/>
    <col min="11011" max="11011" width="1.1796875" style="28" customWidth="1"/>
    <col min="11012" max="11012" width="8" style="28" customWidth="1"/>
    <col min="11013" max="11013" width="1.1796875" style="28" customWidth="1"/>
    <col min="11014" max="11014" width="1.453125" style="28" customWidth="1"/>
    <col min="11015" max="11015" width="5.26953125" style="28" customWidth="1"/>
    <col min="11016" max="11016" width="1.26953125" style="28" customWidth="1"/>
    <col min="11017" max="11017" width="4.26953125" style="28" customWidth="1"/>
    <col min="11018" max="11018" width="23.26953125" style="28" customWidth="1"/>
    <col min="11019" max="11019" width="2.1796875" style="28" customWidth="1"/>
    <col min="11020" max="11020" width="3.54296875" style="28" customWidth="1"/>
    <col min="11021" max="11021" width="3.7265625" style="28" customWidth="1"/>
    <col min="11022" max="11023" width="1" style="28" customWidth="1"/>
    <col min="11024" max="11024" width="12" style="28" customWidth="1"/>
    <col min="11025" max="11025" width="1.26953125" style="28" customWidth="1"/>
    <col min="11026" max="11026" width="5.81640625" style="28" customWidth="1"/>
    <col min="11027" max="11027" width="4.7265625" style="28" customWidth="1"/>
    <col min="11028" max="11028" width="1" style="28" customWidth="1"/>
    <col min="11029" max="11029" width="1.453125" style="28" customWidth="1"/>
    <col min="11030" max="11030" width="2.54296875" style="28" customWidth="1"/>
    <col min="11031" max="11031" width="3.1796875" style="28" customWidth="1"/>
    <col min="11032" max="11032" width="1" style="28" customWidth="1"/>
    <col min="11033" max="11033" width="3.26953125" style="28" customWidth="1"/>
    <col min="11034" max="11034" width="1.453125" style="28" customWidth="1"/>
    <col min="11035" max="11035" width="1.81640625" style="28" customWidth="1"/>
    <col min="11036" max="11036" width="1.1796875" style="28" customWidth="1"/>
    <col min="11037" max="11037" width="3.1796875" style="28" customWidth="1"/>
    <col min="11038" max="11038" width="1.1796875" style="28" customWidth="1"/>
    <col min="11039" max="11264" width="6.81640625" style="28" customWidth="1"/>
    <col min="11265" max="11265" width="1.1796875" style="28" customWidth="1"/>
    <col min="11266" max="11266" width="2.26953125" style="28" customWidth="1"/>
    <col min="11267" max="11267" width="1.1796875" style="28" customWidth="1"/>
    <col min="11268" max="11268" width="8" style="28" customWidth="1"/>
    <col min="11269" max="11269" width="1.1796875" style="28" customWidth="1"/>
    <col min="11270" max="11270" width="1.453125" style="28" customWidth="1"/>
    <col min="11271" max="11271" width="5.26953125" style="28" customWidth="1"/>
    <col min="11272" max="11272" width="1.26953125" style="28" customWidth="1"/>
    <col min="11273" max="11273" width="4.26953125" style="28" customWidth="1"/>
    <col min="11274" max="11274" width="23.26953125" style="28" customWidth="1"/>
    <col min="11275" max="11275" width="2.1796875" style="28" customWidth="1"/>
    <col min="11276" max="11276" width="3.54296875" style="28" customWidth="1"/>
    <col min="11277" max="11277" width="3.7265625" style="28" customWidth="1"/>
    <col min="11278" max="11279" width="1" style="28" customWidth="1"/>
    <col min="11280" max="11280" width="12" style="28" customWidth="1"/>
    <col min="11281" max="11281" width="1.26953125" style="28" customWidth="1"/>
    <col min="11282" max="11282" width="5.81640625" style="28" customWidth="1"/>
    <col min="11283" max="11283" width="4.7265625" style="28" customWidth="1"/>
    <col min="11284" max="11284" width="1" style="28" customWidth="1"/>
    <col min="11285" max="11285" width="1.453125" style="28" customWidth="1"/>
    <col min="11286" max="11286" width="2.54296875" style="28" customWidth="1"/>
    <col min="11287" max="11287" width="3.1796875" style="28" customWidth="1"/>
    <col min="11288" max="11288" width="1" style="28" customWidth="1"/>
    <col min="11289" max="11289" width="3.26953125" style="28" customWidth="1"/>
    <col min="11290" max="11290" width="1.453125" style="28" customWidth="1"/>
    <col min="11291" max="11291" width="1.81640625" style="28" customWidth="1"/>
    <col min="11292" max="11292" width="1.1796875" style="28" customWidth="1"/>
    <col min="11293" max="11293" width="3.1796875" style="28" customWidth="1"/>
    <col min="11294" max="11294" width="1.1796875" style="28" customWidth="1"/>
    <col min="11295" max="11520" width="6.81640625" style="28" customWidth="1"/>
    <col min="11521" max="11521" width="1.1796875" style="28" customWidth="1"/>
    <col min="11522" max="11522" width="2.26953125" style="28" customWidth="1"/>
    <col min="11523" max="11523" width="1.1796875" style="28" customWidth="1"/>
    <col min="11524" max="11524" width="8" style="28" customWidth="1"/>
    <col min="11525" max="11525" width="1.1796875" style="28" customWidth="1"/>
    <col min="11526" max="11526" width="1.453125" style="28" customWidth="1"/>
    <col min="11527" max="11527" width="5.26953125" style="28" customWidth="1"/>
    <col min="11528" max="11528" width="1.26953125" style="28" customWidth="1"/>
    <col min="11529" max="11529" width="4.26953125" style="28" customWidth="1"/>
    <col min="11530" max="11530" width="23.26953125" style="28" customWidth="1"/>
    <col min="11531" max="11531" width="2.1796875" style="28" customWidth="1"/>
    <col min="11532" max="11532" width="3.54296875" style="28" customWidth="1"/>
    <col min="11533" max="11533" width="3.7265625" style="28" customWidth="1"/>
    <col min="11534" max="11535" width="1" style="28" customWidth="1"/>
    <col min="11536" max="11536" width="12" style="28" customWidth="1"/>
    <col min="11537" max="11537" width="1.26953125" style="28" customWidth="1"/>
    <col min="11538" max="11538" width="5.81640625" style="28" customWidth="1"/>
    <col min="11539" max="11539" width="4.7265625" style="28" customWidth="1"/>
    <col min="11540" max="11540" width="1" style="28" customWidth="1"/>
    <col min="11541" max="11541" width="1.453125" style="28" customWidth="1"/>
    <col min="11542" max="11542" width="2.54296875" style="28" customWidth="1"/>
    <col min="11543" max="11543" width="3.1796875" style="28" customWidth="1"/>
    <col min="11544" max="11544" width="1" style="28" customWidth="1"/>
    <col min="11545" max="11545" width="3.26953125" style="28" customWidth="1"/>
    <col min="11546" max="11546" width="1.453125" style="28" customWidth="1"/>
    <col min="11547" max="11547" width="1.81640625" style="28" customWidth="1"/>
    <col min="11548" max="11548" width="1.1796875" style="28" customWidth="1"/>
    <col min="11549" max="11549" width="3.1796875" style="28" customWidth="1"/>
    <col min="11550" max="11550" width="1.1796875" style="28" customWidth="1"/>
    <col min="11551" max="11776" width="6.81640625" style="28" customWidth="1"/>
    <col min="11777" max="11777" width="1.1796875" style="28" customWidth="1"/>
    <col min="11778" max="11778" width="2.26953125" style="28" customWidth="1"/>
    <col min="11779" max="11779" width="1.1796875" style="28" customWidth="1"/>
    <col min="11780" max="11780" width="8" style="28" customWidth="1"/>
    <col min="11781" max="11781" width="1.1796875" style="28" customWidth="1"/>
    <col min="11782" max="11782" width="1.453125" style="28" customWidth="1"/>
    <col min="11783" max="11783" width="5.26953125" style="28" customWidth="1"/>
    <col min="11784" max="11784" width="1.26953125" style="28" customWidth="1"/>
    <col min="11785" max="11785" width="4.26953125" style="28" customWidth="1"/>
    <col min="11786" max="11786" width="23.26953125" style="28" customWidth="1"/>
    <col min="11787" max="11787" width="2.1796875" style="28" customWidth="1"/>
    <col min="11788" max="11788" width="3.54296875" style="28" customWidth="1"/>
    <col min="11789" max="11789" width="3.7265625" style="28" customWidth="1"/>
    <col min="11790" max="11791" width="1" style="28" customWidth="1"/>
    <col min="11792" max="11792" width="12" style="28" customWidth="1"/>
    <col min="11793" max="11793" width="1.26953125" style="28" customWidth="1"/>
    <col min="11794" max="11794" width="5.81640625" style="28" customWidth="1"/>
    <col min="11795" max="11795" width="4.7265625" style="28" customWidth="1"/>
    <col min="11796" max="11796" width="1" style="28" customWidth="1"/>
    <col min="11797" max="11797" width="1.453125" style="28" customWidth="1"/>
    <col min="11798" max="11798" width="2.54296875" style="28" customWidth="1"/>
    <col min="11799" max="11799" width="3.1796875" style="28" customWidth="1"/>
    <col min="11800" max="11800" width="1" style="28" customWidth="1"/>
    <col min="11801" max="11801" width="3.26953125" style="28" customWidth="1"/>
    <col min="11802" max="11802" width="1.453125" style="28" customWidth="1"/>
    <col min="11803" max="11803" width="1.81640625" style="28" customWidth="1"/>
    <col min="11804" max="11804" width="1.1796875" style="28" customWidth="1"/>
    <col min="11805" max="11805" width="3.1796875" style="28" customWidth="1"/>
    <col min="11806" max="11806" width="1.1796875" style="28" customWidth="1"/>
    <col min="11807" max="12032" width="6.81640625" style="28" customWidth="1"/>
    <col min="12033" max="12033" width="1.1796875" style="28" customWidth="1"/>
    <col min="12034" max="12034" width="2.26953125" style="28" customWidth="1"/>
    <col min="12035" max="12035" width="1.1796875" style="28" customWidth="1"/>
    <col min="12036" max="12036" width="8" style="28" customWidth="1"/>
    <col min="12037" max="12037" width="1.1796875" style="28" customWidth="1"/>
    <col min="12038" max="12038" width="1.453125" style="28" customWidth="1"/>
    <col min="12039" max="12039" width="5.26953125" style="28" customWidth="1"/>
    <col min="12040" max="12040" width="1.26953125" style="28" customWidth="1"/>
    <col min="12041" max="12041" width="4.26953125" style="28" customWidth="1"/>
    <col min="12042" max="12042" width="23.26953125" style="28" customWidth="1"/>
    <col min="12043" max="12043" width="2.1796875" style="28" customWidth="1"/>
    <col min="12044" max="12044" width="3.54296875" style="28" customWidth="1"/>
    <col min="12045" max="12045" width="3.7265625" style="28" customWidth="1"/>
    <col min="12046" max="12047" width="1" style="28" customWidth="1"/>
    <col min="12048" max="12048" width="12" style="28" customWidth="1"/>
    <col min="12049" max="12049" width="1.26953125" style="28" customWidth="1"/>
    <col min="12050" max="12050" width="5.81640625" style="28" customWidth="1"/>
    <col min="12051" max="12051" width="4.7265625" style="28" customWidth="1"/>
    <col min="12052" max="12052" width="1" style="28" customWidth="1"/>
    <col min="12053" max="12053" width="1.453125" style="28" customWidth="1"/>
    <col min="12054" max="12054" width="2.54296875" style="28" customWidth="1"/>
    <col min="12055" max="12055" width="3.1796875" style="28" customWidth="1"/>
    <col min="12056" max="12056" width="1" style="28" customWidth="1"/>
    <col min="12057" max="12057" width="3.26953125" style="28" customWidth="1"/>
    <col min="12058" max="12058" width="1.453125" style="28" customWidth="1"/>
    <col min="12059" max="12059" width="1.81640625" style="28" customWidth="1"/>
    <col min="12060" max="12060" width="1.1796875" style="28" customWidth="1"/>
    <col min="12061" max="12061" width="3.1796875" style="28" customWidth="1"/>
    <col min="12062" max="12062" width="1.1796875" style="28" customWidth="1"/>
    <col min="12063" max="12288" width="6.81640625" style="28" customWidth="1"/>
    <col min="12289" max="12289" width="1.1796875" style="28" customWidth="1"/>
    <col min="12290" max="12290" width="2.26953125" style="28" customWidth="1"/>
    <col min="12291" max="12291" width="1.1796875" style="28" customWidth="1"/>
    <col min="12292" max="12292" width="8" style="28" customWidth="1"/>
    <col min="12293" max="12293" width="1.1796875" style="28" customWidth="1"/>
    <col min="12294" max="12294" width="1.453125" style="28" customWidth="1"/>
    <col min="12295" max="12295" width="5.26953125" style="28" customWidth="1"/>
    <col min="12296" max="12296" width="1.26953125" style="28" customWidth="1"/>
    <col min="12297" max="12297" width="4.26953125" style="28" customWidth="1"/>
    <col min="12298" max="12298" width="23.26953125" style="28" customWidth="1"/>
    <col min="12299" max="12299" width="2.1796875" style="28" customWidth="1"/>
    <col min="12300" max="12300" width="3.54296875" style="28" customWidth="1"/>
    <col min="12301" max="12301" width="3.7265625" style="28" customWidth="1"/>
    <col min="12302" max="12303" width="1" style="28" customWidth="1"/>
    <col min="12304" max="12304" width="12" style="28" customWidth="1"/>
    <col min="12305" max="12305" width="1.26953125" style="28" customWidth="1"/>
    <col min="12306" max="12306" width="5.81640625" style="28" customWidth="1"/>
    <col min="12307" max="12307" width="4.7265625" style="28" customWidth="1"/>
    <col min="12308" max="12308" width="1" style="28" customWidth="1"/>
    <col min="12309" max="12309" width="1.453125" style="28" customWidth="1"/>
    <col min="12310" max="12310" width="2.54296875" style="28" customWidth="1"/>
    <col min="12311" max="12311" width="3.1796875" style="28" customWidth="1"/>
    <col min="12312" max="12312" width="1" style="28" customWidth="1"/>
    <col min="12313" max="12313" width="3.26953125" style="28" customWidth="1"/>
    <col min="12314" max="12314" width="1.453125" style="28" customWidth="1"/>
    <col min="12315" max="12315" width="1.81640625" style="28" customWidth="1"/>
    <col min="12316" max="12316" width="1.1796875" style="28" customWidth="1"/>
    <col min="12317" max="12317" width="3.1796875" style="28" customWidth="1"/>
    <col min="12318" max="12318" width="1.1796875" style="28" customWidth="1"/>
    <col min="12319" max="12544" width="6.81640625" style="28" customWidth="1"/>
    <col min="12545" max="12545" width="1.1796875" style="28" customWidth="1"/>
    <col min="12546" max="12546" width="2.26953125" style="28" customWidth="1"/>
    <col min="12547" max="12547" width="1.1796875" style="28" customWidth="1"/>
    <col min="12548" max="12548" width="8" style="28" customWidth="1"/>
    <col min="12549" max="12549" width="1.1796875" style="28" customWidth="1"/>
    <col min="12550" max="12550" width="1.453125" style="28" customWidth="1"/>
    <col min="12551" max="12551" width="5.26953125" style="28" customWidth="1"/>
    <col min="12552" max="12552" width="1.26953125" style="28" customWidth="1"/>
    <col min="12553" max="12553" width="4.26953125" style="28" customWidth="1"/>
    <col min="12554" max="12554" width="23.26953125" style="28" customWidth="1"/>
    <col min="12555" max="12555" width="2.1796875" style="28" customWidth="1"/>
    <col min="12556" max="12556" width="3.54296875" style="28" customWidth="1"/>
    <col min="12557" max="12557" width="3.7265625" style="28" customWidth="1"/>
    <col min="12558" max="12559" width="1" style="28" customWidth="1"/>
    <col min="12560" max="12560" width="12" style="28" customWidth="1"/>
    <col min="12561" max="12561" width="1.26953125" style="28" customWidth="1"/>
    <col min="12562" max="12562" width="5.81640625" style="28" customWidth="1"/>
    <col min="12563" max="12563" width="4.7265625" style="28" customWidth="1"/>
    <col min="12564" max="12564" width="1" style="28" customWidth="1"/>
    <col min="12565" max="12565" width="1.453125" style="28" customWidth="1"/>
    <col min="12566" max="12566" width="2.54296875" style="28" customWidth="1"/>
    <col min="12567" max="12567" width="3.1796875" style="28" customWidth="1"/>
    <col min="12568" max="12568" width="1" style="28" customWidth="1"/>
    <col min="12569" max="12569" width="3.26953125" style="28" customWidth="1"/>
    <col min="12570" max="12570" width="1.453125" style="28" customWidth="1"/>
    <col min="12571" max="12571" width="1.81640625" style="28" customWidth="1"/>
    <col min="12572" max="12572" width="1.1796875" style="28" customWidth="1"/>
    <col min="12573" max="12573" width="3.1796875" style="28" customWidth="1"/>
    <col min="12574" max="12574" width="1.1796875" style="28" customWidth="1"/>
    <col min="12575" max="12800" width="6.81640625" style="28" customWidth="1"/>
    <col min="12801" max="12801" width="1.1796875" style="28" customWidth="1"/>
    <col min="12802" max="12802" width="2.26953125" style="28" customWidth="1"/>
    <col min="12803" max="12803" width="1.1796875" style="28" customWidth="1"/>
    <col min="12804" max="12804" width="8" style="28" customWidth="1"/>
    <col min="12805" max="12805" width="1.1796875" style="28" customWidth="1"/>
    <col min="12806" max="12806" width="1.453125" style="28" customWidth="1"/>
    <col min="12807" max="12807" width="5.26953125" style="28" customWidth="1"/>
    <col min="12808" max="12808" width="1.26953125" style="28" customWidth="1"/>
    <col min="12809" max="12809" width="4.26953125" style="28" customWidth="1"/>
    <col min="12810" max="12810" width="23.26953125" style="28" customWidth="1"/>
    <col min="12811" max="12811" width="2.1796875" style="28" customWidth="1"/>
    <col min="12812" max="12812" width="3.54296875" style="28" customWidth="1"/>
    <col min="12813" max="12813" width="3.7265625" style="28" customWidth="1"/>
    <col min="12814" max="12815" width="1" style="28" customWidth="1"/>
    <col min="12816" max="12816" width="12" style="28" customWidth="1"/>
    <col min="12817" max="12817" width="1.26953125" style="28" customWidth="1"/>
    <col min="12818" max="12818" width="5.81640625" style="28" customWidth="1"/>
    <col min="12819" max="12819" width="4.7265625" style="28" customWidth="1"/>
    <col min="12820" max="12820" width="1" style="28" customWidth="1"/>
    <col min="12821" max="12821" width="1.453125" style="28" customWidth="1"/>
    <col min="12822" max="12822" width="2.54296875" style="28" customWidth="1"/>
    <col min="12823" max="12823" width="3.1796875" style="28" customWidth="1"/>
    <col min="12824" max="12824" width="1" style="28" customWidth="1"/>
    <col min="12825" max="12825" width="3.26953125" style="28" customWidth="1"/>
    <col min="12826" max="12826" width="1.453125" style="28" customWidth="1"/>
    <col min="12827" max="12827" width="1.81640625" style="28" customWidth="1"/>
    <col min="12828" max="12828" width="1.1796875" style="28" customWidth="1"/>
    <col min="12829" max="12829" width="3.1796875" style="28" customWidth="1"/>
    <col min="12830" max="12830" width="1.1796875" style="28" customWidth="1"/>
    <col min="12831" max="13056" width="6.81640625" style="28" customWidth="1"/>
    <col min="13057" max="13057" width="1.1796875" style="28" customWidth="1"/>
    <col min="13058" max="13058" width="2.26953125" style="28" customWidth="1"/>
    <col min="13059" max="13059" width="1.1796875" style="28" customWidth="1"/>
    <col min="13060" max="13060" width="8" style="28" customWidth="1"/>
    <col min="13061" max="13061" width="1.1796875" style="28" customWidth="1"/>
    <col min="13062" max="13062" width="1.453125" style="28" customWidth="1"/>
    <col min="13063" max="13063" width="5.26953125" style="28" customWidth="1"/>
    <col min="13064" max="13064" width="1.26953125" style="28" customWidth="1"/>
    <col min="13065" max="13065" width="4.26953125" style="28" customWidth="1"/>
    <col min="13066" max="13066" width="23.26953125" style="28" customWidth="1"/>
    <col min="13067" max="13067" width="2.1796875" style="28" customWidth="1"/>
    <col min="13068" max="13068" width="3.54296875" style="28" customWidth="1"/>
    <col min="13069" max="13069" width="3.7265625" style="28" customWidth="1"/>
    <col min="13070" max="13071" width="1" style="28" customWidth="1"/>
    <col min="13072" max="13072" width="12" style="28" customWidth="1"/>
    <col min="13073" max="13073" width="1.26953125" style="28" customWidth="1"/>
    <col min="13074" max="13074" width="5.81640625" style="28" customWidth="1"/>
    <col min="13075" max="13075" width="4.7265625" style="28" customWidth="1"/>
    <col min="13076" max="13076" width="1" style="28" customWidth="1"/>
    <col min="13077" max="13077" width="1.453125" style="28" customWidth="1"/>
    <col min="13078" max="13078" width="2.54296875" style="28" customWidth="1"/>
    <col min="13079" max="13079" width="3.1796875" style="28" customWidth="1"/>
    <col min="13080" max="13080" width="1" style="28" customWidth="1"/>
    <col min="13081" max="13081" width="3.26953125" style="28" customWidth="1"/>
    <col min="13082" max="13082" width="1.453125" style="28" customWidth="1"/>
    <col min="13083" max="13083" width="1.81640625" style="28" customWidth="1"/>
    <col min="13084" max="13084" width="1.1796875" style="28" customWidth="1"/>
    <col min="13085" max="13085" width="3.1796875" style="28" customWidth="1"/>
    <col min="13086" max="13086" width="1.1796875" style="28" customWidth="1"/>
    <col min="13087" max="13312" width="6.81640625" style="28" customWidth="1"/>
    <col min="13313" max="13313" width="1.1796875" style="28" customWidth="1"/>
    <col min="13314" max="13314" width="2.26953125" style="28" customWidth="1"/>
    <col min="13315" max="13315" width="1.1796875" style="28" customWidth="1"/>
    <col min="13316" max="13316" width="8" style="28" customWidth="1"/>
    <col min="13317" max="13317" width="1.1796875" style="28" customWidth="1"/>
    <col min="13318" max="13318" width="1.453125" style="28" customWidth="1"/>
    <col min="13319" max="13319" width="5.26953125" style="28" customWidth="1"/>
    <col min="13320" max="13320" width="1.26953125" style="28" customWidth="1"/>
    <col min="13321" max="13321" width="4.26953125" style="28" customWidth="1"/>
    <col min="13322" max="13322" width="23.26953125" style="28" customWidth="1"/>
    <col min="13323" max="13323" width="2.1796875" style="28" customWidth="1"/>
    <col min="13324" max="13324" width="3.54296875" style="28" customWidth="1"/>
    <col min="13325" max="13325" width="3.7265625" style="28" customWidth="1"/>
    <col min="13326" max="13327" width="1" style="28" customWidth="1"/>
    <col min="13328" max="13328" width="12" style="28" customWidth="1"/>
    <col min="13329" max="13329" width="1.26953125" style="28" customWidth="1"/>
    <col min="13330" max="13330" width="5.81640625" style="28" customWidth="1"/>
    <col min="13331" max="13331" width="4.7265625" style="28" customWidth="1"/>
    <col min="13332" max="13332" width="1" style="28" customWidth="1"/>
    <col min="13333" max="13333" width="1.453125" style="28" customWidth="1"/>
    <col min="13334" max="13334" width="2.54296875" style="28" customWidth="1"/>
    <col min="13335" max="13335" width="3.1796875" style="28" customWidth="1"/>
    <col min="13336" max="13336" width="1" style="28" customWidth="1"/>
    <col min="13337" max="13337" width="3.26953125" style="28" customWidth="1"/>
    <col min="13338" max="13338" width="1.453125" style="28" customWidth="1"/>
    <col min="13339" max="13339" width="1.81640625" style="28" customWidth="1"/>
    <col min="13340" max="13340" width="1.1796875" style="28" customWidth="1"/>
    <col min="13341" max="13341" width="3.1796875" style="28" customWidth="1"/>
    <col min="13342" max="13342" width="1.1796875" style="28" customWidth="1"/>
    <col min="13343" max="13568" width="6.81640625" style="28" customWidth="1"/>
    <col min="13569" max="13569" width="1.1796875" style="28" customWidth="1"/>
    <col min="13570" max="13570" width="2.26953125" style="28" customWidth="1"/>
    <col min="13571" max="13571" width="1.1796875" style="28" customWidth="1"/>
    <col min="13572" max="13572" width="8" style="28" customWidth="1"/>
    <col min="13573" max="13573" width="1.1796875" style="28" customWidth="1"/>
    <col min="13574" max="13574" width="1.453125" style="28" customWidth="1"/>
    <col min="13575" max="13575" width="5.26953125" style="28" customWidth="1"/>
    <col min="13576" max="13576" width="1.26953125" style="28" customWidth="1"/>
    <col min="13577" max="13577" width="4.26953125" style="28" customWidth="1"/>
    <col min="13578" max="13578" width="23.26953125" style="28" customWidth="1"/>
    <col min="13579" max="13579" width="2.1796875" style="28" customWidth="1"/>
    <col min="13580" max="13580" width="3.54296875" style="28" customWidth="1"/>
    <col min="13581" max="13581" width="3.7265625" style="28" customWidth="1"/>
    <col min="13582" max="13583" width="1" style="28" customWidth="1"/>
    <col min="13584" max="13584" width="12" style="28" customWidth="1"/>
    <col min="13585" max="13585" width="1.26953125" style="28" customWidth="1"/>
    <col min="13586" max="13586" width="5.81640625" style="28" customWidth="1"/>
    <col min="13587" max="13587" width="4.7265625" style="28" customWidth="1"/>
    <col min="13588" max="13588" width="1" style="28" customWidth="1"/>
    <col min="13589" max="13589" width="1.453125" style="28" customWidth="1"/>
    <col min="13590" max="13590" width="2.54296875" style="28" customWidth="1"/>
    <col min="13591" max="13591" width="3.1796875" style="28" customWidth="1"/>
    <col min="13592" max="13592" width="1" style="28" customWidth="1"/>
    <col min="13593" max="13593" width="3.26953125" style="28" customWidth="1"/>
    <col min="13594" max="13594" width="1.453125" style="28" customWidth="1"/>
    <col min="13595" max="13595" width="1.81640625" style="28" customWidth="1"/>
    <col min="13596" max="13596" width="1.1796875" style="28" customWidth="1"/>
    <col min="13597" max="13597" width="3.1796875" style="28" customWidth="1"/>
    <col min="13598" max="13598" width="1.1796875" style="28" customWidth="1"/>
    <col min="13599" max="13824" width="6.81640625" style="28" customWidth="1"/>
    <col min="13825" max="13825" width="1.1796875" style="28" customWidth="1"/>
    <col min="13826" max="13826" width="2.26953125" style="28" customWidth="1"/>
    <col min="13827" max="13827" width="1.1796875" style="28" customWidth="1"/>
    <col min="13828" max="13828" width="8" style="28" customWidth="1"/>
    <col min="13829" max="13829" width="1.1796875" style="28" customWidth="1"/>
    <col min="13830" max="13830" width="1.453125" style="28" customWidth="1"/>
    <col min="13831" max="13831" width="5.26953125" style="28" customWidth="1"/>
    <col min="13832" max="13832" width="1.26953125" style="28" customWidth="1"/>
    <col min="13833" max="13833" width="4.26953125" style="28" customWidth="1"/>
    <col min="13834" max="13834" width="23.26953125" style="28" customWidth="1"/>
    <col min="13835" max="13835" width="2.1796875" style="28" customWidth="1"/>
    <col min="13836" max="13836" width="3.54296875" style="28" customWidth="1"/>
    <col min="13837" max="13837" width="3.7265625" style="28" customWidth="1"/>
    <col min="13838" max="13839" width="1" style="28" customWidth="1"/>
    <col min="13840" max="13840" width="12" style="28" customWidth="1"/>
    <col min="13841" max="13841" width="1.26953125" style="28" customWidth="1"/>
    <col min="13842" max="13842" width="5.81640625" style="28" customWidth="1"/>
    <col min="13843" max="13843" width="4.7265625" style="28" customWidth="1"/>
    <col min="13844" max="13844" width="1" style="28" customWidth="1"/>
    <col min="13845" max="13845" width="1.453125" style="28" customWidth="1"/>
    <col min="13846" max="13846" width="2.54296875" style="28" customWidth="1"/>
    <col min="13847" max="13847" width="3.1796875" style="28" customWidth="1"/>
    <col min="13848" max="13848" width="1" style="28" customWidth="1"/>
    <col min="13849" max="13849" width="3.26953125" style="28" customWidth="1"/>
    <col min="13850" max="13850" width="1.453125" style="28" customWidth="1"/>
    <col min="13851" max="13851" width="1.81640625" style="28" customWidth="1"/>
    <col min="13852" max="13852" width="1.1796875" style="28" customWidth="1"/>
    <col min="13853" max="13853" width="3.1796875" style="28" customWidth="1"/>
    <col min="13854" max="13854" width="1.1796875" style="28" customWidth="1"/>
    <col min="13855" max="14080" width="6.81640625" style="28" customWidth="1"/>
    <col min="14081" max="14081" width="1.1796875" style="28" customWidth="1"/>
    <col min="14082" max="14082" width="2.26953125" style="28" customWidth="1"/>
    <col min="14083" max="14083" width="1.1796875" style="28" customWidth="1"/>
    <col min="14084" max="14084" width="8" style="28" customWidth="1"/>
    <col min="14085" max="14085" width="1.1796875" style="28" customWidth="1"/>
    <col min="14086" max="14086" width="1.453125" style="28" customWidth="1"/>
    <col min="14087" max="14087" width="5.26953125" style="28" customWidth="1"/>
    <col min="14088" max="14088" width="1.26953125" style="28" customWidth="1"/>
    <col min="14089" max="14089" width="4.26953125" style="28" customWidth="1"/>
    <col min="14090" max="14090" width="23.26953125" style="28" customWidth="1"/>
    <col min="14091" max="14091" width="2.1796875" style="28" customWidth="1"/>
    <col min="14092" max="14092" width="3.54296875" style="28" customWidth="1"/>
    <col min="14093" max="14093" width="3.7265625" style="28" customWidth="1"/>
    <col min="14094" max="14095" width="1" style="28" customWidth="1"/>
    <col min="14096" max="14096" width="12" style="28" customWidth="1"/>
    <col min="14097" max="14097" width="1.26953125" style="28" customWidth="1"/>
    <col min="14098" max="14098" width="5.81640625" style="28" customWidth="1"/>
    <col min="14099" max="14099" width="4.7265625" style="28" customWidth="1"/>
    <col min="14100" max="14100" width="1" style="28" customWidth="1"/>
    <col min="14101" max="14101" width="1.453125" style="28" customWidth="1"/>
    <col min="14102" max="14102" width="2.54296875" style="28" customWidth="1"/>
    <col min="14103" max="14103" width="3.1796875" style="28" customWidth="1"/>
    <col min="14104" max="14104" width="1" style="28" customWidth="1"/>
    <col min="14105" max="14105" width="3.26953125" style="28" customWidth="1"/>
    <col min="14106" max="14106" width="1.453125" style="28" customWidth="1"/>
    <col min="14107" max="14107" width="1.81640625" style="28" customWidth="1"/>
    <col min="14108" max="14108" width="1.1796875" style="28" customWidth="1"/>
    <col min="14109" max="14109" width="3.1796875" style="28" customWidth="1"/>
    <col min="14110" max="14110" width="1.1796875" style="28" customWidth="1"/>
    <col min="14111" max="14336" width="6.81640625" style="28" customWidth="1"/>
    <col min="14337" max="14337" width="1.1796875" style="28" customWidth="1"/>
    <col min="14338" max="14338" width="2.26953125" style="28" customWidth="1"/>
    <col min="14339" max="14339" width="1.1796875" style="28" customWidth="1"/>
    <col min="14340" max="14340" width="8" style="28" customWidth="1"/>
    <col min="14341" max="14341" width="1.1796875" style="28" customWidth="1"/>
    <col min="14342" max="14342" width="1.453125" style="28" customWidth="1"/>
    <col min="14343" max="14343" width="5.26953125" style="28" customWidth="1"/>
    <col min="14344" max="14344" width="1.26953125" style="28" customWidth="1"/>
    <col min="14345" max="14345" width="4.26953125" style="28" customWidth="1"/>
    <col min="14346" max="14346" width="23.26953125" style="28" customWidth="1"/>
    <col min="14347" max="14347" width="2.1796875" style="28" customWidth="1"/>
    <col min="14348" max="14348" width="3.54296875" style="28" customWidth="1"/>
    <col min="14349" max="14349" width="3.7265625" style="28" customWidth="1"/>
    <col min="14350" max="14351" width="1" style="28" customWidth="1"/>
    <col min="14352" max="14352" width="12" style="28" customWidth="1"/>
    <col min="14353" max="14353" width="1.26953125" style="28" customWidth="1"/>
    <col min="14354" max="14354" width="5.81640625" style="28" customWidth="1"/>
    <col min="14355" max="14355" width="4.7265625" style="28" customWidth="1"/>
    <col min="14356" max="14356" width="1" style="28" customWidth="1"/>
    <col min="14357" max="14357" width="1.453125" style="28" customWidth="1"/>
    <col min="14358" max="14358" width="2.54296875" style="28" customWidth="1"/>
    <col min="14359" max="14359" width="3.1796875" style="28" customWidth="1"/>
    <col min="14360" max="14360" width="1" style="28" customWidth="1"/>
    <col min="14361" max="14361" width="3.26953125" style="28" customWidth="1"/>
    <col min="14362" max="14362" width="1.453125" style="28" customWidth="1"/>
    <col min="14363" max="14363" width="1.81640625" style="28" customWidth="1"/>
    <col min="14364" max="14364" width="1.1796875" style="28" customWidth="1"/>
    <col min="14365" max="14365" width="3.1796875" style="28" customWidth="1"/>
    <col min="14366" max="14366" width="1.1796875" style="28" customWidth="1"/>
    <col min="14367" max="14592" width="6.81640625" style="28" customWidth="1"/>
    <col min="14593" max="14593" width="1.1796875" style="28" customWidth="1"/>
    <col min="14594" max="14594" width="2.26953125" style="28" customWidth="1"/>
    <col min="14595" max="14595" width="1.1796875" style="28" customWidth="1"/>
    <col min="14596" max="14596" width="8" style="28" customWidth="1"/>
    <col min="14597" max="14597" width="1.1796875" style="28" customWidth="1"/>
    <col min="14598" max="14598" width="1.453125" style="28" customWidth="1"/>
    <col min="14599" max="14599" width="5.26953125" style="28" customWidth="1"/>
    <col min="14600" max="14600" width="1.26953125" style="28" customWidth="1"/>
    <col min="14601" max="14601" width="4.26953125" style="28" customWidth="1"/>
    <col min="14602" max="14602" width="23.26953125" style="28" customWidth="1"/>
    <col min="14603" max="14603" width="2.1796875" style="28" customWidth="1"/>
    <col min="14604" max="14604" width="3.54296875" style="28" customWidth="1"/>
    <col min="14605" max="14605" width="3.7265625" style="28" customWidth="1"/>
    <col min="14606" max="14607" width="1" style="28" customWidth="1"/>
    <col min="14608" max="14608" width="12" style="28" customWidth="1"/>
    <col min="14609" max="14609" width="1.26953125" style="28" customWidth="1"/>
    <col min="14610" max="14610" width="5.81640625" style="28" customWidth="1"/>
    <col min="14611" max="14611" width="4.7265625" style="28" customWidth="1"/>
    <col min="14612" max="14612" width="1" style="28" customWidth="1"/>
    <col min="14613" max="14613" width="1.453125" style="28" customWidth="1"/>
    <col min="14614" max="14614" width="2.54296875" style="28" customWidth="1"/>
    <col min="14615" max="14615" width="3.1796875" style="28" customWidth="1"/>
    <col min="14616" max="14616" width="1" style="28" customWidth="1"/>
    <col min="14617" max="14617" width="3.26953125" style="28" customWidth="1"/>
    <col min="14618" max="14618" width="1.453125" style="28" customWidth="1"/>
    <col min="14619" max="14619" width="1.81640625" style="28" customWidth="1"/>
    <col min="14620" max="14620" width="1.1796875" style="28" customWidth="1"/>
    <col min="14621" max="14621" width="3.1796875" style="28" customWidth="1"/>
    <col min="14622" max="14622" width="1.1796875" style="28" customWidth="1"/>
    <col min="14623" max="14848" width="6.81640625" style="28" customWidth="1"/>
    <col min="14849" max="14849" width="1.1796875" style="28" customWidth="1"/>
    <col min="14850" max="14850" width="2.26953125" style="28" customWidth="1"/>
    <col min="14851" max="14851" width="1.1796875" style="28" customWidth="1"/>
    <col min="14852" max="14852" width="8" style="28" customWidth="1"/>
    <col min="14853" max="14853" width="1.1796875" style="28" customWidth="1"/>
    <col min="14854" max="14854" width="1.453125" style="28" customWidth="1"/>
    <col min="14855" max="14855" width="5.26953125" style="28" customWidth="1"/>
    <col min="14856" max="14856" width="1.26953125" style="28" customWidth="1"/>
    <col min="14857" max="14857" width="4.26953125" style="28" customWidth="1"/>
    <col min="14858" max="14858" width="23.26953125" style="28" customWidth="1"/>
    <col min="14859" max="14859" width="2.1796875" style="28" customWidth="1"/>
    <col min="14860" max="14860" width="3.54296875" style="28" customWidth="1"/>
    <col min="14861" max="14861" width="3.7265625" style="28" customWidth="1"/>
    <col min="14862" max="14863" width="1" style="28" customWidth="1"/>
    <col min="14864" max="14864" width="12" style="28" customWidth="1"/>
    <col min="14865" max="14865" width="1.26953125" style="28" customWidth="1"/>
    <col min="14866" max="14866" width="5.81640625" style="28" customWidth="1"/>
    <col min="14867" max="14867" width="4.7265625" style="28" customWidth="1"/>
    <col min="14868" max="14868" width="1" style="28" customWidth="1"/>
    <col min="14869" max="14869" width="1.453125" style="28" customWidth="1"/>
    <col min="14870" max="14870" width="2.54296875" style="28" customWidth="1"/>
    <col min="14871" max="14871" width="3.1796875" style="28" customWidth="1"/>
    <col min="14872" max="14872" width="1" style="28" customWidth="1"/>
    <col min="14873" max="14873" width="3.26953125" style="28" customWidth="1"/>
    <col min="14874" max="14874" width="1.453125" style="28" customWidth="1"/>
    <col min="14875" max="14875" width="1.81640625" style="28" customWidth="1"/>
    <col min="14876" max="14876" width="1.1796875" style="28" customWidth="1"/>
    <col min="14877" max="14877" width="3.1796875" style="28" customWidth="1"/>
    <col min="14878" max="14878" width="1.1796875" style="28" customWidth="1"/>
    <col min="14879" max="15104" width="6.81640625" style="28" customWidth="1"/>
    <col min="15105" max="15105" width="1.1796875" style="28" customWidth="1"/>
    <col min="15106" max="15106" width="2.26953125" style="28" customWidth="1"/>
    <col min="15107" max="15107" width="1.1796875" style="28" customWidth="1"/>
    <col min="15108" max="15108" width="8" style="28" customWidth="1"/>
    <col min="15109" max="15109" width="1.1796875" style="28" customWidth="1"/>
    <col min="15110" max="15110" width="1.453125" style="28" customWidth="1"/>
    <col min="15111" max="15111" width="5.26953125" style="28" customWidth="1"/>
    <col min="15112" max="15112" width="1.26953125" style="28" customWidth="1"/>
    <col min="15113" max="15113" width="4.26953125" style="28" customWidth="1"/>
    <col min="15114" max="15114" width="23.26953125" style="28" customWidth="1"/>
    <col min="15115" max="15115" width="2.1796875" style="28" customWidth="1"/>
    <col min="15116" max="15116" width="3.54296875" style="28" customWidth="1"/>
    <col min="15117" max="15117" width="3.7265625" style="28" customWidth="1"/>
    <col min="15118" max="15119" width="1" style="28" customWidth="1"/>
    <col min="15120" max="15120" width="12" style="28" customWidth="1"/>
    <col min="15121" max="15121" width="1.26953125" style="28" customWidth="1"/>
    <col min="15122" max="15122" width="5.81640625" style="28" customWidth="1"/>
    <col min="15123" max="15123" width="4.7265625" style="28" customWidth="1"/>
    <col min="15124" max="15124" width="1" style="28" customWidth="1"/>
    <col min="15125" max="15125" width="1.453125" style="28" customWidth="1"/>
    <col min="15126" max="15126" width="2.54296875" style="28" customWidth="1"/>
    <col min="15127" max="15127" width="3.1796875" style="28" customWidth="1"/>
    <col min="15128" max="15128" width="1" style="28" customWidth="1"/>
    <col min="15129" max="15129" width="3.26953125" style="28" customWidth="1"/>
    <col min="15130" max="15130" width="1.453125" style="28" customWidth="1"/>
    <col min="15131" max="15131" width="1.81640625" style="28" customWidth="1"/>
    <col min="15132" max="15132" width="1.1796875" style="28" customWidth="1"/>
    <col min="15133" max="15133" width="3.1796875" style="28" customWidth="1"/>
    <col min="15134" max="15134" width="1.1796875" style="28" customWidth="1"/>
    <col min="15135" max="15360" width="6.81640625" style="28" customWidth="1"/>
    <col min="15361" max="15361" width="1.1796875" style="28" customWidth="1"/>
    <col min="15362" max="15362" width="2.26953125" style="28" customWidth="1"/>
    <col min="15363" max="15363" width="1.1796875" style="28" customWidth="1"/>
    <col min="15364" max="15364" width="8" style="28" customWidth="1"/>
    <col min="15365" max="15365" width="1.1796875" style="28" customWidth="1"/>
    <col min="15366" max="15366" width="1.453125" style="28" customWidth="1"/>
    <col min="15367" max="15367" width="5.26953125" style="28" customWidth="1"/>
    <col min="15368" max="15368" width="1.26953125" style="28" customWidth="1"/>
    <col min="15369" max="15369" width="4.26953125" style="28" customWidth="1"/>
    <col min="15370" max="15370" width="23.26953125" style="28" customWidth="1"/>
    <col min="15371" max="15371" width="2.1796875" style="28" customWidth="1"/>
    <col min="15372" max="15372" width="3.54296875" style="28" customWidth="1"/>
    <col min="15373" max="15373" width="3.7265625" style="28" customWidth="1"/>
    <col min="15374" max="15375" width="1" style="28" customWidth="1"/>
    <col min="15376" max="15376" width="12" style="28" customWidth="1"/>
    <col min="15377" max="15377" width="1.26953125" style="28" customWidth="1"/>
    <col min="15378" max="15378" width="5.81640625" style="28" customWidth="1"/>
    <col min="15379" max="15379" width="4.7265625" style="28" customWidth="1"/>
    <col min="15380" max="15380" width="1" style="28" customWidth="1"/>
    <col min="15381" max="15381" width="1.453125" style="28" customWidth="1"/>
    <col min="15382" max="15382" width="2.54296875" style="28" customWidth="1"/>
    <col min="15383" max="15383" width="3.1796875" style="28" customWidth="1"/>
    <col min="15384" max="15384" width="1" style="28" customWidth="1"/>
    <col min="15385" max="15385" width="3.26953125" style="28" customWidth="1"/>
    <col min="15386" max="15386" width="1.453125" style="28" customWidth="1"/>
    <col min="15387" max="15387" width="1.81640625" style="28" customWidth="1"/>
    <col min="15388" max="15388" width="1.1796875" style="28" customWidth="1"/>
    <col min="15389" max="15389" width="3.1796875" style="28" customWidth="1"/>
    <col min="15390" max="15390" width="1.1796875" style="28" customWidth="1"/>
    <col min="15391" max="15616" width="6.81640625" style="28" customWidth="1"/>
    <col min="15617" max="15617" width="1.1796875" style="28" customWidth="1"/>
    <col min="15618" max="15618" width="2.26953125" style="28" customWidth="1"/>
    <col min="15619" max="15619" width="1.1796875" style="28" customWidth="1"/>
    <col min="15620" max="15620" width="8" style="28" customWidth="1"/>
    <col min="15621" max="15621" width="1.1796875" style="28" customWidth="1"/>
    <col min="15622" max="15622" width="1.453125" style="28" customWidth="1"/>
    <col min="15623" max="15623" width="5.26953125" style="28" customWidth="1"/>
    <col min="15624" max="15624" width="1.26953125" style="28" customWidth="1"/>
    <col min="15625" max="15625" width="4.26953125" style="28" customWidth="1"/>
    <col min="15626" max="15626" width="23.26953125" style="28" customWidth="1"/>
    <col min="15627" max="15627" width="2.1796875" style="28" customWidth="1"/>
    <col min="15628" max="15628" width="3.54296875" style="28" customWidth="1"/>
    <col min="15629" max="15629" width="3.7265625" style="28" customWidth="1"/>
    <col min="15630" max="15631" width="1" style="28" customWidth="1"/>
    <col min="15632" max="15632" width="12" style="28" customWidth="1"/>
    <col min="15633" max="15633" width="1.26953125" style="28" customWidth="1"/>
    <col min="15634" max="15634" width="5.81640625" style="28" customWidth="1"/>
    <col min="15635" max="15635" width="4.7265625" style="28" customWidth="1"/>
    <col min="15636" max="15636" width="1" style="28" customWidth="1"/>
    <col min="15637" max="15637" width="1.453125" style="28" customWidth="1"/>
    <col min="15638" max="15638" width="2.54296875" style="28" customWidth="1"/>
    <col min="15639" max="15639" width="3.1796875" style="28" customWidth="1"/>
    <col min="15640" max="15640" width="1" style="28" customWidth="1"/>
    <col min="15641" max="15641" width="3.26953125" style="28" customWidth="1"/>
    <col min="15642" max="15642" width="1.453125" style="28" customWidth="1"/>
    <col min="15643" max="15643" width="1.81640625" style="28" customWidth="1"/>
    <col min="15644" max="15644" width="1.1796875" style="28" customWidth="1"/>
    <col min="15645" max="15645" width="3.1796875" style="28" customWidth="1"/>
    <col min="15646" max="15646" width="1.1796875" style="28" customWidth="1"/>
    <col min="15647" max="15872" width="6.81640625" style="28" customWidth="1"/>
    <col min="15873" max="15873" width="1.1796875" style="28" customWidth="1"/>
    <col min="15874" max="15874" width="2.26953125" style="28" customWidth="1"/>
    <col min="15875" max="15875" width="1.1796875" style="28" customWidth="1"/>
    <col min="15876" max="15876" width="8" style="28" customWidth="1"/>
    <col min="15877" max="15877" width="1.1796875" style="28" customWidth="1"/>
    <col min="15878" max="15878" width="1.453125" style="28" customWidth="1"/>
    <col min="15879" max="15879" width="5.26953125" style="28" customWidth="1"/>
    <col min="15880" max="15880" width="1.26953125" style="28" customWidth="1"/>
    <col min="15881" max="15881" width="4.26953125" style="28" customWidth="1"/>
    <col min="15882" max="15882" width="23.26953125" style="28" customWidth="1"/>
    <col min="15883" max="15883" width="2.1796875" style="28" customWidth="1"/>
    <col min="15884" max="15884" width="3.54296875" style="28" customWidth="1"/>
    <col min="15885" max="15885" width="3.7265625" style="28" customWidth="1"/>
    <col min="15886" max="15887" width="1" style="28" customWidth="1"/>
    <col min="15888" max="15888" width="12" style="28" customWidth="1"/>
    <col min="15889" max="15889" width="1.26953125" style="28" customWidth="1"/>
    <col min="15890" max="15890" width="5.81640625" style="28" customWidth="1"/>
    <col min="15891" max="15891" width="4.7265625" style="28" customWidth="1"/>
    <col min="15892" max="15892" width="1" style="28" customWidth="1"/>
    <col min="15893" max="15893" width="1.453125" style="28" customWidth="1"/>
    <col min="15894" max="15894" width="2.54296875" style="28" customWidth="1"/>
    <col min="15895" max="15895" width="3.1796875" style="28" customWidth="1"/>
    <col min="15896" max="15896" width="1" style="28" customWidth="1"/>
    <col min="15897" max="15897" width="3.26953125" style="28" customWidth="1"/>
    <col min="15898" max="15898" width="1.453125" style="28" customWidth="1"/>
    <col min="15899" max="15899" width="1.81640625" style="28" customWidth="1"/>
    <col min="15900" max="15900" width="1.1796875" style="28" customWidth="1"/>
    <col min="15901" max="15901" width="3.1796875" style="28" customWidth="1"/>
    <col min="15902" max="15902" width="1.1796875" style="28" customWidth="1"/>
    <col min="15903" max="16128" width="6.81640625" style="28" customWidth="1"/>
    <col min="16129" max="16129" width="1.1796875" style="28" customWidth="1"/>
    <col min="16130" max="16130" width="2.26953125" style="28" customWidth="1"/>
    <col min="16131" max="16131" width="1.1796875" style="28" customWidth="1"/>
    <col min="16132" max="16132" width="8" style="28" customWidth="1"/>
    <col min="16133" max="16133" width="1.1796875" style="28" customWidth="1"/>
    <col min="16134" max="16134" width="1.453125" style="28" customWidth="1"/>
    <col min="16135" max="16135" width="5.26953125" style="28" customWidth="1"/>
    <col min="16136" max="16136" width="1.26953125" style="28" customWidth="1"/>
    <col min="16137" max="16137" width="4.26953125" style="28" customWidth="1"/>
    <col min="16138" max="16138" width="23.26953125" style="28" customWidth="1"/>
    <col min="16139" max="16139" width="2.1796875" style="28" customWidth="1"/>
    <col min="16140" max="16140" width="3.54296875" style="28" customWidth="1"/>
    <col min="16141" max="16141" width="3.7265625" style="28" customWidth="1"/>
    <col min="16142" max="16143" width="1" style="28" customWidth="1"/>
    <col min="16144" max="16144" width="12" style="28" customWidth="1"/>
    <col min="16145" max="16145" width="1.26953125" style="28" customWidth="1"/>
    <col min="16146" max="16146" width="5.81640625" style="28" customWidth="1"/>
    <col min="16147" max="16147" width="4.7265625" style="28" customWidth="1"/>
    <col min="16148" max="16148" width="1" style="28" customWidth="1"/>
    <col min="16149" max="16149" width="1.453125" style="28" customWidth="1"/>
    <col min="16150" max="16150" width="2.54296875" style="28" customWidth="1"/>
    <col min="16151" max="16151" width="3.1796875" style="28" customWidth="1"/>
    <col min="16152" max="16152" width="1" style="28" customWidth="1"/>
    <col min="16153" max="16153" width="3.26953125" style="28" customWidth="1"/>
    <col min="16154" max="16154" width="1.453125" style="28" customWidth="1"/>
    <col min="16155" max="16155" width="1.81640625" style="28" customWidth="1"/>
    <col min="16156" max="16156" width="1.1796875" style="28" customWidth="1"/>
    <col min="16157" max="16157" width="3.1796875" style="28" customWidth="1"/>
    <col min="16158" max="16158" width="1.1796875" style="28" customWidth="1"/>
    <col min="16159" max="16384" width="6.81640625" style="28" customWidth="1"/>
  </cols>
  <sheetData>
    <row r="1" spans="2:30" ht="4.5" customHeight="1" x14ac:dyDescent="0.25"/>
    <row r="2" spans="2:30" ht="15.75" customHeight="1" x14ac:dyDescent="0.25">
      <c r="D2" s="29" t="s">
        <v>631</v>
      </c>
      <c r="F2" s="42" t="s">
        <v>2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Y2" s="43" t="s">
        <v>632</v>
      </c>
      <c r="Z2" s="43"/>
      <c r="AA2" s="43"/>
      <c r="AC2" s="30">
        <v>1</v>
      </c>
    </row>
    <row r="3" spans="2:30" ht="12" customHeight="1" x14ac:dyDescent="0.25">
      <c r="C3" s="35" t="s">
        <v>633</v>
      </c>
      <c r="D3" s="35"/>
      <c r="E3" s="35"/>
      <c r="F3" s="35"/>
      <c r="R3" s="43" t="s">
        <v>634</v>
      </c>
      <c r="S3" s="44">
        <v>45633</v>
      </c>
      <c r="T3" s="44"/>
      <c r="U3" s="44"/>
      <c r="V3" s="44"/>
      <c r="X3" s="43" t="s">
        <v>635</v>
      </c>
      <c r="Y3" s="43"/>
      <c r="AA3" s="45">
        <v>0.42173611111111109</v>
      </c>
      <c r="AB3" s="45"/>
      <c r="AC3" s="45"/>
    </row>
    <row r="4" spans="2:30" ht="6" customHeight="1" x14ac:dyDescent="0.25">
      <c r="R4" s="43"/>
      <c r="X4" s="43"/>
      <c r="Y4" s="43"/>
    </row>
    <row r="5" spans="2:30" ht="21" customHeight="1" x14ac:dyDescent="0.25">
      <c r="B5" s="46" t="s">
        <v>636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2:30" ht="6" customHeight="1" x14ac:dyDescent="0.25"/>
    <row r="7" spans="2:30" ht="19.5" customHeight="1" x14ac:dyDescent="0.25">
      <c r="D7" s="47" t="s">
        <v>637</v>
      </c>
      <c r="E7" s="47"/>
      <c r="F7" s="47"/>
      <c r="G7" s="47"/>
      <c r="I7" s="48" t="s">
        <v>638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2:30" ht="12.5" x14ac:dyDescent="0.25"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2:30" ht="19.5" customHeight="1" x14ac:dyDescent="0.25">
      <c r="D9" s="49" t="s">
        <v>639</v>
      </c>
      <c r="E9" s="49"/>
      <c r="F9" s="49"/>
      <c r="G9" s="49"/>
      <c r="I9" s="50" t="s">
        <v>640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</row>
    <row r="10" spans="2:30" ht="13" x14ac:dyDescent="0.25">
      <c r="L10" s="37" t="s">
        <v>641</v>
      </c>
      <c r="M10" s="37"/>
      <c r="N10" s="37"/>
      <c r="O10" s="37"/>
      <c r="P10" s="37"/>
      <c r="Q10" s="37"/>
      <c r="R10" s="37"/>
      <c r="S10" s="37"/>
      <c r="U10" s="37" t="s">
        <v>642</v>
      </c>
      <c r="V10" s="37"/>
      <c r="W10" s="37"/>
      <c r="X10" s="37"/>
      <c r="Y10" s="37"/>
      <c r="Z10" s="37"/>
      <c r="AA10" s="37"/>
      <c r="AB10" s="37"/>
      <c r="AC10" s="37"/>
    </row>
    <row r="11" spans="2:30" ht="13" x14ac:dyDescent="0.25">
      <c r="L11" s="37" t="s">
        <v>643</v>
      </c>
      <c r="M11" s="37"/>
      <c r="N11" s="37"/>
      <c r="O11" s="37"/>
      <c r="P11" s="37"/>
      <c r="Q11" s="37"/>
      <c r="R11" s="37"/>
      <c r="S11" s="37"/>
      <c r="U11" s="37" t="s">
        <v>642</v>
      </c>
      <c r="V11" s="37"/>
      <c r="W11" s="37"/>
      <c r="X11" s="37"/>
      <c r="Y11" s="37"/>
      <c r="Z11" s="37"/>
      <c r="AA11" s="37"/>
      <c r="AB11" s="37"/>
      <c r="AC11" s="37"/>
    </row>
    <row r="12" spans="2:30" ht="6" customHeight="1" x14ac:dyDescent="0.25"/>
    <row r="13" spans="2:30" ht="13" x14ac:dyDescent="0.25">
      <c r="B13" s="38" t="s">
        <v>644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2:30" ht="14.25" customHeight="1" x14ac:dyDescent="0.25">
      <c r="G14" s="39" t="s">
        <v>645</v>
      </c>
      <c r="H14" s="39"/>
      <c r="I14" s="39"/>
      <c r="J14" s="39"/>
      <c r="K14" s="39"/>
      <c r="L14" s="39"/>
      <c r="M14" s="39"/>
      <c r="P14" s="31" t="s">
        <v>646</v>
      </c>
      <c r="R14" s="40" t="s">
        <v>647</v>
      </c>
      <c r="S14" s="40"/>
      <c r="Y14" s="41" t="s">
        <v>648</v>
      </c>
      <c r="Z14" s="41"/>
      <c r="AA14" s="41"/>
      <c r="AB14" s="41"/>
      <c r="AC14" s="41"/>
      <c r="AD14" s="41"/>
    </row>
    <row r="15" spans="2:30" ht="6" customHeight="1" x14ac:dyDescent="0.25"/>
    <row r="16" spans="2:30" ht="12.5" x14ac:dyDescent="0.25">
      <c r="B16" s="33" t="s">
        <v>649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2:29" ht="11.25" customHeight="1" x14ac:dyDescent="0.25"/>
    <row r="18" spans="2:29" ht="10.5" customHeight="1" x14ac:dyDescent="0.25">
      <c r="B18" s="34" t="s">
        <v>650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2:29" ht="14.25" customHeight="1" x14ac:dyDescent="0.25">
      <c r="G19" s="35" t="s">
        <v>625</v>
      </c>
      <c r="H19" s="35"/>
      <c r="I19" s="35"/>
      <c r="J19" s="35"/>
      <c r="K19" s="35"/>
      <c r="L19" s="35"/>
      <c r="M19" s="35"/>
      <c r="Y19" s="36" t="s">
        <v>651</v>
      </c>
      <c r="Z19" s="36"/>
      <c r="AA19" s="36"/>
      <c r="AB19" s="36"/>
      <c r="AC19" s="36"/>
    </row>
    <row r="20" spans="2:29" ht="9" customHeight="1" x14ac:dyDescent="0.25"/>
    <row r="21" spans="2:29" ht="12.5" x14ac:dyDescent="0.25">
      <c r="B21" s="33" t="s">
        <v>652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2:29" ht="11.25" customHeight="1" x14ac:dyDescent="0.25"/>
    <row r="23" spans="2:29" ht="10.5" customHeight="1" x14ac:dyDescent="0.25">
      <c r="B23" s="34" t="s">
        <v>14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2:29" ht="14.25" customHeight="1" x14ac:dyDescent="0.25">
      <c r="G24" s="35" t="s">
        <v>15</v>
      </c>
      <c r="H24" s="35"/>
      <c r="I24" s="35"/>
      <c r="J24" s="35"/>
      <c r="K24" s="35"/>
      <c r="L24" s="35"/>
      <c r="M24" s="35"/>
      <c r="Y24" s="36" t="s">
        <v>651</v>
      </c>
      <c r="Z24" s="36"/>
      <c r="AA24" s="36"/>
      <c r="AB24" s="36"/>
      <c r="AC24" s="36"/>
    </row>
    <row r="25" spans="2:29" ht="9" customHeight="1" x14ac:dyDescent="0.25"/>
    <row r="26" spans="2:29" ht="12.5" x14ac:dyDescent="0.25">
      <c r="B26" s="33" t="s">
        <v>653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2:29" ht="11.25" customHeight="1" x14ac:dyDescent="0.25"/>
    <row r="28" spans="2:29" ht="10.5" customHeight="1" x14ac:dyDescent="0.25">
      <c r="B28" s="34" t="s">
        <v>79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2:29" ht="14.25" customHeight="1" x14ac:dyDescent="0.25">
      <c r="G29" s="35" t="s">
        <v>80</v>
      </c>
      <c r="H29" s="35"/>
      <c r="I29" s="35"/>
      <c r="J29" s="35"/>
      <c r="K29" s="35"/>
      <c r="L29" s="35"/>
      <c r="M29" s="35"/>
      <c r="Y29" s="36" t="s">
        <v>651</v>
      </c>
      <c r="Z29" s="36"/>
      <c r="AA29" s="36"/>
      <c r="AB29" s="36"/>
      <c r="AC29" s="36"/>
    </row>
    <row r="30" spans="2:29" ht="9" customHeight="1" x14ac:dyDescent="0.25"/>
    <row r="31" spans="2:29" ht="12.5" x14ac:dyDescent="0.25">
      <c r="B31" s="33" t="s">
        <v>654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2" spans="2:29" ht="11.25" customHeight="1" x14ac:dyDescent="0.25"/>
    <row r="33" spans="2:29" ht="10.5" customHeight="1" x14ac:dyDescent="0.25">
      <c r="B33" s="34" t="s">
        <v>99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2:29" ht="14.25" customHeight="1" x14ac:dyDescent="0.25">
      <c r="G34" s="35" t="s">
        <v>100</v>
      </c>
      <c r="H34" s="35"/>
      <c r="I34" s="35"/>
      <c r="J34" s="35"/>
      <c r="K34" s="35"/>
      <c r="L34" s="35"/>
      <c r="M34" s="35"/>
      <c r="Y34" s="36" t="s">
        <v>651</v>
      </c>
      <c r="Z34" s="36"/>
      <c r="AA34" s="36"/>
      <c r="AB34" s="36"/>
      <c r="AC34" s="36"/>
    </row>
    <row r="35" spans="2:29" ht="9" customHeight="1" x14ac:dyDescent="0.25"/>
    <row r="36" spans="2:29" ht="12.5" x14ac:dyDescent="0.25">
      <c r="B36" s="33" t="s">
        <v>655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2:29" ht="11.25" customHeight="1" x14ac:dyDescent="0.25"/>
    <row r="38" spans="2:29" ht="10.5" customHeight="1" x14ac:dyDescent="0.25">
      <c r="B38" s="34" t="s">
        <v>310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2:29" ht="14.25" customHeight="1" x14ac:dyDescent="0.25">
      <c r="G39" s="35" t="s">
        <v>311</v>
      </c>
      <c r="H39" s="35"/>
      <c r="I39" s="35"/>
      <c r="J39" s="35"/>
      <c r="K39" s="35"/>
      <c r="L39" s="35"/>
      <c r="M39" s="35"/>
      <c r="Y39" s="36" t="s">
        <v>651</v>
      </c>
      <c r="Z39" s="36"/>
      <c r="AA39" s="36"/>
      <c r="AB39" s="36"/>
      <c r="AC39" s="36"/>
    </row>
    <row r="40" spans="2:29" ht="9" customHeight="1" x14ac:dyDescent="0.25"/>
    <row r="41" spans="2:29" ht="12.5" x14ac:dyDescent="0.25">
      <c r="B41" s="33" t="s">
        <v>656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2:29" ht="11.25" customHeight="1" x14ac:dyDescent="0.25"/>
    <row r="43" spans="2:29" ht="10.5" customHeight="1" x14ac:dyDescent="0.25">
      <c r="B43" s="34" t="s">
        <v>422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2:29" ht="14.25" customHeight="1" x14ac:dyDescent="0.25">
      <c r="G44" s="35" t="s">
        <v>423</v>
      </c>
      <c r="H44" s="35"/>
      <c r="I44" s="35"/>
      <c r="J44" s="35"/>
      <c r="K44" s="35"/>
      <c r="L44" s="35"/>
      <c r="M44" s="35"/>
      <c r="Y44" s="36" t="s">
        <v>651</v>
      </c>
      <c r="Z44" s="36"/>
      <c r="AA44" s="36"/>
      <c r="AB44" s="36"/>
      <c r="AC44" s="36"/>
    </row>
    <row r="45" spans="2:29" ht="9" customHeight="1" x14ac:dyDescent="0.25"/>
    <row r="46" spans="2:29" ht="12.5" x14ac:dyDescent="0.25">
      <c r="B46" s="33" t="s">
        <v>657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29" ht="11.25" customHeight="1" x14ac:dyDescent="0.25"/>
    <row r="48" spans="2:29" ht="10.5" customHeight="1" x14ac:dyDescent="0.25">
      <c r="B48" s="34" t="s">
        <v>452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2:29" ht="14.25" customHeight="1" x14ac:dyDescent="0.25">
      <c r="G49" s="35" t="s">
        <v>453</v>
      </c>
      <c r="H49" s="35"/>
      <c r="I49" s="35"/>
      <c r="J49" s="35"/>
      <c r="K49" s="35"/>
      <c r="L49" s="35"/>
      <c r="M49" s="35"/>
      <c r="Y49" s="36" t="s">
        <v>651</v>
      </c>
      <c r="Z49" s="36"/>
      <c r="AA49" s="36"/>
      <c r="AB49" s="36"/>
      <c r="AC49" s="36"/>
    </row>
    <row r="50" spans="2:29" ht="9" customHeight="1" x14ac:dyDescent="0.25"/>
    <row r="51" spans="2:29" ht="12.5" x14ac:dyDescent="0.25">
      <c r="B51" s="33" t="s">
        <v>658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2:29" ht="11.25" customHeight="1" x14ac:dyDescent="0.25"/>
    <row r="53" spans="2:29" ht="10.5" customHeight="1" x14ac:dyDescent="0.25">
      <c r="B53" s="34" t="s">
        <v>492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2:29" ht="14.25" customHeight="1" x14ac:dyDescent="0.25">
      <c r="G54" s="35" t="s">
        <v>493</v>
      </c>
      <c r="H54" s="35"/>
      <c r="I54" s="35"/>
      <c r="J54" s="35"/>
      <c r="K54" s="35"/>
      <c r="L54" s="35"/>
      <c r="M54" s="35"/>
      <c r="Y54" s="36" t="s">
        <v>651</v>
      </c>
      <c r="Z54" s="36"/>
      <c r="AA54" s="36"/>
      <c r="AB54" s="36"/>
      <c r="AC54" s="36"/>
    </row>
    <row r="55" spans="2:29" ht="9" customHeight="1" x14ac:dyDescent="0.25"/>
    <row r="56" spans="2:29" ht="12.5" x14ac:dyDescent="0.25">
      <c r="B56" s="33" t="s">
        <v>659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</row>
    <row r="57" spans="2:29" ht="11.25" customHeight="1" x14ac:dyDescent="0.25"/>
    <row r="58" spans="2:29" ht="10.5" customHeight="1" x14ac:dyDescent="0.25">
      <c r="B58" s="34" t="s">
        <v>556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2:29" ht="14.25" customHeight="1" x14ac:dyDescent="0.25">
      <c r="G59" s="35" t="s">
        <v>557</v>
      </c>
      <c r="H59" s="35"/>
      <c r="I59" s="35"/>
      <c r="J59" s="35"/>
      <c r="K59" s="35"/>
      <c r="L59" s="35"/>
      <c r="M59" s="35"/>
      <c r="Y59" s="36" t="s">
        <v>651</v>
      </c>
      <c r="Z59" s="36"/>
      <c r="AA59" s="36"/>
      <c r="AB59" s="36"/>
      <c r="AC59" s="36"/>
    </row>
    <row r="60" spans="2:29" ht="9" customHeight="1" x14ac:dyDescent="0.25"/>
    <row r="61" spans="2:29" ht="12.5" x14ac:dyDescent="0.25">
      <c r="B61" s="33" t="s">
        <v>660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2:29" ht="11.25" customHeight="1" x14ac:dyDescent="0.25"/>
    <row r="63" spans="2:29" ht="10.5" customHeight="1" x14ac:dyDescent="0.25">
      <c r="B63" s="34" t="s">
        <v>562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2:29" ht="14.25" customHeight="1" x14ac:dyDescent="0.25">
      <c r="G64" s="35" t="s">
        <v>563</v>
      </c>
      <c r="H64" s="35"/>
      <c r="I64" s="35"/>
      <c r="J64" s="35"/>
      <c r="K64" s="35"/>
      <c r="L64" s="35"/>
      <c r="M64" s="35"/>
      <c r="Y64" s="36" t="s">
        <v>651</v>
      </c>
      <c r="Z64" s="36"/>
      <c r="AA64" s="36"/>
      <c r="AB64" s="36"/>
      <c r="AC64" s="36"/>
    </row>
    <row r="65" s="28" customFormat="1" ht="9" customHeight="1" x14ac:dyDescent="0.25"/>
  </sheetData>
  <mergeCells count="60">
    <mergeCell ref="L10:S10"/>
    <mergeCell ref="U10:AC10"/>
    <mergeCell ref="F2:W2"/>
    <mergeCell ref="Y2:AA2"/>
    <mergeCell ref="C3:F3"/>
    <mergeCell ref="R3:R4"/>
    <mergeCell ref="S3:V3"/>
    <mergeCell ref="X3:Y4"/>
    <mergeCell ref="AA3:AC3"/>
    <mergeCell ref="B5:AC5"/>
    <mergeCell ref="D7:G7"/>
    <mergeCell ref="I7:AB8"/>
    <mergeCell ref="D9:G9"/>
    <mergeCell ref="I9:AB9"/>
    <mergeCell ref="B23:M23"/>
    <mergeCell ref="L11:S11"/>
    <mergeCell ref="U11:AC11"/>
    <mergeCell ref="B13:M13"/>
    <mergeCell ref="G14:M14"/>
    <mergeCell ref="R14:S14"/>
    <mergeCell ref="Y14:AD14"/>
    <mergeCell ref="B16:N16"/>
    <mergeCell ref="B18:M18"/>
    <mergeCell ref="G19:M19"/>
    <mergeCell ref="Y19:AC19"/>
    <mergeCell ref="B21:N21"/>
    <mergeCell ref="B38:M38"/>
    <mergeCell ref="G24:M24"/>
    <mergeCell ref="Y24:AC24"/>
    <mergeCell ref="B26:N26"/>
    <mergeCell ref="B28:M28"/>
    <mergeCell ref="G29:M29"/>
    <mergeCell ref="Y29:AC29"/>
    <mergeCell ref="B31:N31"/>
    <mergeCell ref="B33:M33"/>
    <mergeCell ref="G34:M34"/>
    <mergeCell ref="Y34:AC34"/>
    <mergeCell ref="B36:N36"/>
    <mergeCell ref="B53:M53"/>
    <mergeCell ref="G39:M39"/>
    <mergeCell ref="Y39:AC39"/>
    <mergeCell ref="B41:N41"/>
    <mergeCell ref="B43:M43"/>
    <mergeCell ref="G44:M44"/>
    <mergeCell ref="Y44:AC44"/>
    <mergeCell ref="B46:N46"/>
    <mergeCell ref="B48:M48"/>
    <mergeCell ref="G49:M49"/>
    <mergeCell ref="Y49:AC49"/>
    <mergeCell ref="B51:N51"/>
    <mergeCell ref="B61:N61"/>
    <mergeCell ref="B63:M63"/>
    <mergeCell ref="G64:M64"/>
    <mergeCell ref="Y64:AC64"/>
    <mergeCell ref="G54:M54"/>
    <mergeCell ref="Y54:AC54"/>
    <mergeCell ref="B56:N56"/>
    <mergeCell ref="B58:M58"/>
    <mergeCell ref="G59:M59"/>
    <mergeCell ref="Y59:AC59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workbookViewId="0">
      <pane ySplit="7" topLeftCell="A32" activePane="bottomLeft" state="frozen"/>
      <selection pane="bottomLeft" activeCell="H44" sqref="H44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14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14</v>
      </c>
      <c r="D4" s="55"/>
      <c r="E4" s="10" t="s">
        <v>15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12.5" x14ac:dyDescent="0.25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12.5" x14ac:dyDescent="0.25">
      <c r="A10" s="21" t="s">
        <v>40</v>
      </c>
      <c r="E10" s="22" t="s">
        <v>41</v>
      </c>
    </row>
    <row r="11" spans="1:18" ht="13" x14ac:dyDescent="0.25">
      <c r="A11" s="23" t="s">
        <v>42</v>
      </c>
      <c r="E11" s="24" t="s">
        <v>43</v>
      </c>
    </row>
    <row r="12" spans="1:18" ht="62.5" x14ac:dyDescent="0.25">
      <c r="A12" t="s">
        <v>44</v>
      </c>
      <c r="E12" s="22" t="s">
        <v>45</v>
      </c>
    </row>
    <row r="13" spans="1:18" ht="12.5" x14ac:dyDescent="0.25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1</v>
      </c>
      <c r="H13" s="20">
        <v>0</v>
      </c>
      <c r="I13" s="20">
        <f>ROUND(ROUND(H13,2)*ROUND(G13,3),2)</f>
        <v>0</v>
      </c>
      <c r="O13">
        <f>(I13*21)/100</f>
        <v>0</v>
      </c>
      <c r="P13" t="s">
        <v>13</v>
      </c>
    </row>
    <row r="14" spans="1:18" ht="12.5" x14ac:dyDescent="0.25">
      <c r="A14" s="21" t="s">
        <v>40</v>
      </c>
      <c r="E14" s="22" t="s">
        <v>48</v>
      </c>
    </row>
    <row r="15" spans="1:18" ht="13" x14ac:dyDescent="0.25">
      <c r="A15" s="23" t="s">
        <v>42</v>
      </c>
      <c r="E15" s="24" t="s">
        <v>43</v>
      </c>
    </row>
    <row r="16" spans="1:18" ht="87.5" x14ac:dyDescent="0.25">
      <c r="A16" t="s">
        <v>44</v>
      </c>
      <c r="E16" s="22" t="s">
        <v>49</v>
      </c>
    </row>
    <row r="17" spans="1:16" ht="12.5" x14ac:dyDescent="0.25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51</v>
      </c>
      <c r="F17" s="18" t="s">
        <v>39</v>
      </c>
      <c r="G17" s="19">
        <v>1</v>
      </c>
      <c r="H17" s="20">
        <v>0</v>
      </c>
      <c r="I17" s="20">
        <f>ROUND(ROUND(H17,2)*ROUND(G17,3),2)</f>
        <v>0</v>
      </c>
      <c r="O17">
        <f>(I17*21)/100</f>
        <v>0</v>
      </c>
      <c r="P17" t="s">
        <v>13</v>
      </c>
    </row>
    <row r="18" spans="1:16" ht="12.5" x14ac:dyDescent="0.25">
      <c r="A18" s="21" t="s">
        <v>40</v>
      </c>
      <c r="E18" s="22" t="s">
        <v>52</v>
      </c>
    </row>
    <row r="19" spans="1:16" ht="13" x14ac:dyDescent="0.25">
      <c r="A19" s="23" t="s">
        <v>42</v>
      </c>
      <c r="E19" s="24" t="s">
        <v>43</v>
      </c>
    </row>
    <row r="20" spans="1:16" ht="50" x14ac:dyDescent="0.25">
      <c r="A20" t="s">
        <v>44</v>
      </c>
      <c r="E20" s="22" t="s">
        <v>53</v>
      </c>
    </row>
    <row r="21" spans="1:16" ht="12.5" x14ac:dyDescent="0.25">
      <c r="A21" s="12" t="s">
        <v>35</v>
      </c>
      <c r="B21" s="16" t="s">
        <v>23</v>
      </c>
      <c r="C21" s="16" t="s">
        <v>54</v>
      </c>
      <c r="D21" s="12" t="s">
        <v>37</v>
      </c>
      <c r="E21" s="17" t="s">
        <v>55</v>
      </c>
      <c r="F21" s="18" t="s">
        <v>39</v>
      </c>
      <c r="G21" s="19">
        <v>1</v>
      </c>
      <c r="H21" s="20">
        <v>0</v>
      </c>
      <c r="I21" s="20">
        <f>ROUND(ROUND(H21,2)*ROUND(G21,3),2)</f>
        <v>0</v>
      </c>
      <c r="O21">
        <f>(I21*21)/100</f>
        <v>0</v>
      </c>
      <c r="P21" t="s">
        <v>13</v>
      </c>
    </row>
    <row r="22" spans="1:16" ht="12.5" x14ac:dyDescent="0.25">
      <c r="A22" s="21" t="s">
        <v>40</v>
      </c>
      <c r="E22" s="22" t="s">
        <v>52</v>
      </c>
    </row>
    <row r="23" spans="1:16" ht="13" x14ac:dyDescent="0.25">
      <c r="A23" s="23" t="s">
        <v>42</v>
      </c>
      <c r="E23" s="24" t="s">
        <v>43</v>
      </c>
    </row>
    <row r="24" spans="1:16" ht="50" x14ac:dyDescent="0.25">
      <c r="A24" t="s">
        <v>44</v>
      </c>
      <c r="E24" s="22" t="s">
        <v>53</v>
      </c>
    </row>
    <row r="25" spans="1:16" ht="12.5" x14ac:dyDescent="0.25">
      <c r="A25" s="12" t="s">
        <v>35</v>
      </c>
      <c r="B25" s="16" t="s">
        <v>25</v>
      </c>
      <c r="C25" s="16" t="s">
        <v>56</v>
      </c>
      <c r="D25" s="12" t="s">
        <v>37</v>
      </c>
      <c r="E25" s="17" t="s">
        <v>57</v>
      </c>
      <c r="F25" s="18" t="s">
        <v>58</v>
      </c>
      <c r="G25" s="19">
        <v>16</v>
      </c>
      <c r="H25" s="20">
        <v>0</v>
      </c>
      <c r="I25" s="20">
        <f>ROUND(ROUND(H25,2)*ROUND(G25,3),2)</f>
        <v>0</v>
      </c>
      <c r="O25">
        <f>(I25*21)/100</f>
        <v>0</v>
      </c>
      <c r="P25" t="s">
        <v>13</v>
      </c>
    </row>
    <row r="26" spans="1:16" ht="25" x14ac:dyDescent="0.25">
      <c r="A26" s="21" t="s">
        <v>40</v>
      </c>
      <c r="E26" s="22" t="s">
        <v>59</v>
      </c>
    </row>
    <row r="27" spans="1:16" ht="13" x14ac:dyDescent="0.25">
      <c r="A27" s="23" t="s">
        <v>42</v>
      </c>
      <c r="E27" s="24" t="s">
        <v>60</v>
      </c>
    </row>
    <row r="28" spans="1:16" ht="100" x14ac:dyDescent="0.25">
      <c r="A28" t="s">
        <v>44</v>
      </c>
      <c r="E28" s="22" t="s">
        <v>61</v>
      </c>
    </row>
    <row r="29" spans="1:16" ht="12.5" x14ac:dyDescent="0.25">
      <c r="A29" s="12" t="s">
        <v>35</v>
      </c>
      <c r="B29" s="16" t="s">
        <v>27</v>
      </c>
      <c r="C29" s="16" t="s">
        <v>62</v>
      </c>
      <c r="D29" s="12" t="s">
        <v>19</v>
      </c>
      <c r="E29" s="17" t="s">
        <v>63</v>
      </c>
      <c r="F29" s="18" t="s">
        <v>39</v>
      </c>
      <c r="G29" s="19">
        <v>1</v>
      </c>
      <c r="H29" s="20">
        <v>0</v>
      </c>
      <c r="I29" s="20">
        <f>ROUND(ROUND(H29,2)*ROUND(G29,3),2)</f>
        <v>0</v>
      </c>
      <c r="O29">
        <f>(I29*21)/100</f>
        <v>0</v>
      </c>
      <c r="P29" t="s">
        <v>13</v>
      </c>
    </row>
    <row r="30" spans="1:16" ht="12.5" x14ac:dyDescent="0.25">
      <c r="A30" s="21" t="s">
        <v>40</v>
      </c>
      <c r="E30" s="22" t="s">
        <v>64</v>
      </c>
    </row>
    <row r="31" spans="1:16" ht="13" x14ac:dyDescent="0.25">
      <c r="A31" s="23" t="s">
        <v>42</v>
      </c>
      <c r="E31" s="24" t="s">
        <v>43</v>
      </c>
    </row>
    <row r="32" spans="1:16" ht="150" x14ac:dyDescent="0.25">
      <c r="A32" t="s">
        <v>44</v>
      </c>
      <c r="E32" s="22" t="s">
        <v>65</v>
      </c>
    </row>
    <row r="33" spans="1:16" ht="12.5" x14ac:dyDescent="0.25">
      <c r="A33" s="12" t="s">
        <v>35</v>
      </c>
      <c r="B33" s="16" t="s">
        <v>66</v>
      </c>
      <c r="C33" s="16" t="s">
        <v>62</v>
      </c>
      <c r="D33" s="12" t="s">
        <v>13</v>
      </c>
      <c r="E33" s="17" t="s">
        <v>63</v>
      </c>
      <c r="F33" s="18" t="s">
        <v>39</v>
      </c>
      <c r="G33" s="19">
        <v>1</v>
      </c>
      <c r="H33" s="20">
        <v>0</v>
      </c>
      <c r="I33" s="20">
        <f>ROUND(ROUND(H33,2)*ROUND(G33,3),2)</f>
        <v>0</v>
      </c>
      <c r="O33">
        <f>(I33*21)/100</f>
        <v>0</v>
      </c>
      <c r="P33" t="s">
        <v>13</v>
      </c>
    </row>
    <row r="34" spans="1:16" ht="50" x14ac:dyDescent="0.25">
      <c r="A34" s="21" t="s">
        <v>40</v>
      </c>
      <c r="E34" s="22" t="s">
        <v>67</v>
      </c>
    </row>
    <row r="35" spans="1:16" ht="13" x14ac:dyDescent="0.25">
      <c r="A35" s="23" t="s">
        <v>42</v>
      </c>
      <c r="E35" s="24" t="s">
        <v>43</v>
      </c>
    </row>
    <row r="36" spans="1:16" ht="50" x14ac:dyDescent="0.25">
      <c r="A36" t="s">
        <v>44</v>
      </c>
      <c r="E36" s="22" t="s">
        <v>53</v>
      </c>
    </row>
    <row r="37" spans="1:16" ht="12.5" x14ac:dyDescent="0.25">
      <c r="A37" s="12" t="s">
        <v>35</v>
      </c>
      <c r="B37" s="16" t="s">
        <v>68</v>
      </c>
      <c r="C37" s="16" t="s">
        <v>69</v>
      </c>
      <c r="D37" s="12" t="s">
        <v>37</v>
      </c>
      <c r="E37" s="17" t="s">
        <v>70</v>
      </c>
      <c r="F37" s="18" t="s">
        <v>39</v>
      </c>
      <c r="G37" s="19">
        <v>3</v>
      </c>
      <c r="H37" s="20">
        <v>0</v>
      </c>
      <c r="I37" s="20">
        <f>ROUND(ROUND(H37,2)*ROUND(G37,3),2)</f>
        <v>0</v>
      </c>
      <c r="O37">
        <f>(I37*21)/100</f>
        <v>0</v>
      </c>
      <c r="P37" t="s">
        <v>13</v>
      </c>
    </row>
    <row r="38" spans="1:16" ht="12.5" x14ac:dyDescent="0.25">
      <c r="A38" s="21" t="s">
        <v>40</v>
      </c>
      <c r="E38" s="22" t="s">
        <v>71</v>
      </c>
    </row>
    <row r="39" spans="1:16" ht="13" x14ac:dyDescent="0.25">
      <c r="A39" s="23" t="s">
        <v>42</v>
      </c>
      <c r="E39" s="24" t="s">
        <v>72</v>
      </c>
    </row>
    <row r="40" spans="1:16" ht="112.5" x14ac:dyDescent="0.25">
      <c r="A40" t="s">
        <v>44</v>
      </c>
      <c r="E40" s="22" t="s">
        <v>73</v>
      </c>
    </row>
    <row r="41" spans="1:16" ht="12.5" x14ac:dyDescent="0.25">
      <c r="A41" s="12" t="s">
        <v>35</v>
      </c>
      <c r="B41" s="16" t="s">
        <v>30</v>
      </c>
      <c r="C41" s="16" t="s">
        <v>74</v>
      </c>
      <c r="D41" s="12" t="s">
        <v>37</v>
      </c>
      <c r="E41" s="17" t="s">
        <v>75</v>
      </c>
      <c r="F41" s="18" t="s">
        <v>76</v>
      </c>
      <c r="G41" s="19">
        <v>6</v>
      </c>
      <c r="H41" s="20">
        <v>0</v>
      </c>
      <c r="I41" s="20">
        <f>ROUND(ROUND(H41,2)*ROUND(G41,3),2)</f>
        <v>0</v>
      </c>
      <c r="O41">
        <f>(I41*21)/100</f>
        <v>0</v>
      </c>
      <c r="P41" t="s">
        <v>13</v>
      </c>
    </row>
    <row r="42" spans="1:16" ht="12.5" x14ac:dyDescent="0.25">
      <c r="A42" s="21" t="s">
        <v>40</v>
      </c>
      <c r="E42" s="22" t="s">
        <v>661</v>
      </c>
    </row>
    <row r="43" spans="1:16" ht="13" x14ac:dyDescent="0.25">
      <c r="A43" s="23" t="s">
        <v>42</v>
      </c>
      <c r="E43" s="24" t="s">
        <v>662</v>
      </c>
    </row>
    <row r="44" spans="1:16" ht="62.5" x14ac:dyDescent="0.25">
      <c r="A44" t="s">
        <v>44</v>
      </c>
      <c r="E44" s="22" t="s">
        <v>78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79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79</v>
      </c>
      <c r="D4" s="55"/>
      <c r="E4" s="10" t="s">
        <v>80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19</v>
      </c>
      <c r="D8" s="11"/>
      <c r="E8" s="14" t="s">
        <v>81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82</v>
      </c>
      <c r="D9" s="12" t="s">
        <v>37</v>
      </c>
      <c r="E9" s="17" t="s">
        <v>83</v>
      </c>
      <c r="F9" s="18" t="s">
        <v>84</v>
      </c>
      <c r="G9" s="19">
        <v>141.744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137.5" x14ac:dyDescent="0.25">
      <c r="A10" s="21" t="s">
        <v>40</v>
      </c>
      <c r="E10" s="22" t="s">
        <v>85</v>
      </c>
    </row>
    <row r="11" spans="1:18" ht="13" x14ac:dyDescent="0.25">
      <c r="A11" s="23" t="s">
        <v>42</v>
      </c>
      <c r="E11" s="24" t="s">
        <v>86</v>
      </c>
    </row>
    <row r="12" spans="1:18" ht="87.5" x14ac:dyDescent="0.25">
      <c r="A12" t="s">
        <v>44</v>
      </c>
      <c r="E12" s="22" t="s">
        <v>87</v>
      </c>
    </row>
    <row r="13" spans="1:18" ht="12.75" customHeight="1" x14ac:dyDescent="0.3">
      <c r="A13" s="2" t="s">
        <v>33</v>
      </c>
      <c r="B13" s="2"/>
      <c r="C13" s="26" t="s">
        <v>25</v>
      </c>
      <c r="D13" s="2"/>
      <c r="E13" s="14" t="s">
        <v>88</v>
      </c>
      <c r="F13" s="2"/>
      <c r="G13" s="2"/>
      <c r="H13" s="2"/>
      <c r="I13" s="27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ht="12.5" x14ac:dyDescent="0.25">
      <c r="A14" s="12" t="s">
        <v>35</v>
      </c>
      <c r="B14" s="16" t="s">
        <v>19</v>
      </c>
      <c r="C14" s="16" t="s">
        <v>89</v>
      </c>
      <c r="D14" s="12" t="s">
        <v>37</v>
      </c>
      <c r="E14" s="17" t="s">
        <v>90</v>
      </c>
      <c r="F14" s="18" t="s">
        <v>91</v>
      </c>
      <c r="G14" s="19">
        <v>2953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50" x14ac:dyDescent="0.25">
      <c r="A15" s="21" t="s">
        <v>40</v>
      </c>
      <c r="E15" s="22" t="s">
        <v>92</v>
      </c>
    </row>
    <row r="16" spans="1:18" ht="13" x14ac:dyDescent="0.25">
      <c r="A16" s="23" t="s">
        <v>42</v>
      </c>
      <c r="E16" s="24" t="s">
        <v>93</v>
      </c>
    </row>
    <row r="17" spans="1:16" ht="12.5" x14ac:dyDescent="0.25">
      <c r="A17" t="s">
        <v>44</v>
      </c>
      <c r="E17" s="22" t="s">
        <v>37</v>
      </c>
    </row>
    <row r="18" spans="1:16" ht="12.5" x14ac:dyDescent="0.25">
      <c r="A18" s="12" t="s">
        <v>35</v>
      </c>
      <c r="B18" s="16" t="s">
        <v>13</v>
      </c>
      <c r="C18" s="16" t="s">
        <v>94</v>
      </c>
      <c r="D18" s="12" t="s">
        <v>37</v>
      </c>
      <c r="E18" s="17" t="s">
        <v>95</v>
      </c>
      <c r="F18" s="18" t="s">
        <v>84</v>
      </c>
      <c r="G18" s="19">
        <v>141.744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137.5" x14ac:dyDescent="0.25">
      <c r="A19" s="21" t="s">
        <v>40</v>
      </c>
      <c r="E19" s="22" t="s">
        <v>96</v>
      </c>
    </row>
    <row r="20" spans="1:16" ht="13" x14ac:dyDescent="0.25">
      <c r="A20" s="23" t="s">
        <v>42</v>
      </c>
      <c r="E20" s="24" t="s">
        <v>97</v>
      </c>
    </row>
    <row r="21" spans="1:16" ht="162.5" x14ac:dyDescent="0.25">
      <c r="A21" t="s">
        <v>44</v>
      </c>
      <c r="E21" s="22" t="s">
        <v>98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F1F2-D295-43A6-8CE9-28425E45A061}">
  <sheetPr>
    <pageSetUpPr fitToPage="1"/>
  </sheetPr>
  <dimension ref="A1:R208"/>
  <sheetViews>
    <sheetView tabSelected="1" workbookViewId="0">
      <pane ySplit="7" topLeftCell="A23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0" width="20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J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J2" s="3"/>
      <c r="O2">
        <f>0+O8+O21+O74+O147+O152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99</v>
      </c>
      <c r="I3" s="25">
        <f>0+I8+I21+I74+I147+I152</f>
        <v>0</v>
      </c>
      <c r="J3" s="32"/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99</v>
      </c>
      <c r="D4" s="55"/>
      <c r="E4" s="10" t="s">
        <v>100</v>
      </c>
      <c r="F4" s="2"/>
      <c r="G4" s="2"/>
      <c r="H4" s="11"/>
      <c r="I4" s="11"/>
      <c r="J4" s="2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J5" s="51" t="s">
        <v>663</v>
      </c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  <c r="J6" s="51"/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  <c r="J7" s="1" t="s">
        <v>156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J8" s="11"/>
      <c r="O8">
        <f>0+R8</f>
        <v>0</v>
      </c>
      <c r="Q8">
        <f>0+I9+I13+I17</f>
        <v>0</v>
      </c>
      <c r="R8">
        <f>0+O9+O13+O17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27.689</v>
      </c>
      <c r="H9" s="20">
        <v>0</v>
      </c>
      <c r="I9" s="20">
        <f>ROUND(ROUND(H9,2)*ROUND(G9,3),2)</f>
        <v>0</v>
      </c>
      <c r="J9" s="18" t="s">
        <v>664</v>
      </c>
      <c r="O9">
        <f>(I9*0)/100</f>
        <v>0</v>
      </c>
      <c r="P9" t="s">
        <v>17</v>
      </c>
    </row>
    <row r="10" spans="1:18" ht="87.5" x14ac:dyDescent="0.25">
      <c r="A10" s="21" t="s">
        <v>40</v>
      </c>
      <c r="E10" s="22" t="s">
        <v>104</v>
      </c>
    </row>
    <row r="11" spans="1:18" ht="52" x14ac:dyDescent="0.25">
      <c r="A11" s="23" t="s">
        <v>42</v>
      </c>
      <c r="E11" s="24" t="s">
        <v>105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25189.281999999999</v>
      </c>
      <c r="H13" s="20">
        <v>0</v>
      </c>
      <c r="I13" s="20">
        <f>ROUND(ROUND(H13,2)*ROUND(G13,3),2)</f>
        <v>0</v>
      </c>
      <c r="J13" s="18" t="s">
        <v>664</v>
      </c>
      <c r="O13">
        <f>(I13*0)/100</f>
        <v>0</v>
      </c>
      <c r="P13" t="s">
        <v>17</v>
      </c>
    </row>
    <row r="14" spans="1:18" ht="175" x14ac:dyDescent="0.25">
      <c r="A14" s="21" t="s">
        <v>40</v>
      </c>
      <c r="E14" s="22" t="s">
        <v>666</v>
      </c>
    </row>
    <row r="15" spans="1:18" ht="130" x14ac:dyDescent="0.25">
      <c r="A15" s="23" t="s">
        <v>42</v>
      </c>
      <c r="E15" s="24" t="s">
        <v>667</v>
      </c>
    </row>
    <row r="16" spans="1:18" ht="112.5" x14ac:dyDescent="0.25">
      <c r="A16" t="s">
        <v>44</v>
      </c>
      <c r="E16" s="22" t="s">
        <v>108</v>
      </c>
    </row>
    <row r="17" spans="1:18" ht="12.5" x14ac:dyDescent="0.25">
      <c r="A17" s="12" t="s">
        <v>35</v>
      </c>
      <c r="B17" s="16" t="s">
        <v>12</v>
      </c>
      <c r="C17" s="16" t="s">
        <v>109</v>
      </c>
      <c r="D17" s="12" t="s">
        <v>37</v>
      </c>
      <c r="E17" s="17" t="s">
        <v>110</v>
      </c>
      <c r="F17" s="18" t="s">
        <v>103</v>
      </c>
      <c r="G17" s="19">
        <v>0.51800000000000002</v>
      </c>
      <c r="H17" s="20">
        <v>0</v>
      </c>
      <c r="I17" s="20">
        <f>ROUND(ROUND(H17,2)*ROUND(G17,3),2)</f>
        <v>0</v>
      </c>
      <c r="J17" s="18" t="s">
        <v>664</v>
      </c>
      <c r="O17">
        <f>(I17*21)/100</f>
        <v>0</v>
      </c>
      <c r="P17" t="s">
        <v>13</v>
      </c>
    </row>
    <row r="18" spans="1:18" ht="25" x14ac:dyDescent="0.25">
      <c r="A18" s="21" t="s">
        <v>40</v>
      </c>
      <c r="E18" s="22" t="s">
        <v>111</v>
      </c>
    </row>
    <row r="19" spans="1:18" ht="13" x14ac:dyDescent="0.25">
      <c r="A19" s="23" t="s">
        <v>42</v>
      </c>
      <c r="E19" s="24" t="s">
        <v>112</v>
      </c>
    </row>
    <row r="20" spans="1:18" ht="137.5" x14ac:dyDescent="0.25">
      <c r="A20" t="s">
        <v>44</v>
      </c>
      <c r="E20" s="22" t="s">
        <v>113</v>
      </c>
    </row>
    <row r="21" spans="1:18" ht="12.75" customHeight="1" x14ac:dyDescent="0.3">
      <c r="A21" s="2" t="s">
        <v>33</v>
      </c>
      <c r="B21" s="2"/>
      <c r="C21" s="26" t="s">
        <v>19</v>
      </c>
      <c r="D21" s="2"/>
      <c r="E21" s="14" t="s">
        <v>81</v>
      </c>
      <c r="F21" s="2"/>
      <c r="G21" s="2"/>
      <c r="H21" s="2"/>
      <c r="I21" s="27">
        <f>0+Q21</f>
        <v>0</v>
      </c>
      <c r="J21" s="2"/>
      <c r="O21">
        <f>0+R21</f>
        <v>0</v>
      </c>
      <c r="Q21">
        <f>0+I22+I26+I30+I34+I38+I42+I46+I50+I54+I58+I62+I66+I70</f>
        <v>0</v>
      </c>
      <c r="R21">
        <f>0+O22+O26+O30+O34+O38+O42+O46+O50+O54+O58+O62+O66+O70</f>
        <v>0</v>
      </c>
    </row>
    <row r="22" spans="1:18" ht="12.5" x14ac:dyDescent="0.25">
      <c r="A22" s="12" t="s">
        <v>35</v>
      </c>
      <c r="B22" s="16" t="s">
        <v>19</v>
      </c>
      <c r="C22" s="16" t="s">
        <v>114</v>
      </c>
      <c r="D22" s="12" t="s">
        <v>37</v>
      </c>
      <c r="E22" s="17" t="s">
        <v>115</v>
      </c>
      <c r="F22" s="18" t="s">
        <v>91</v>
      </c>
      <c r="G22" s="19">
        <v>33.6</v>
      </c>
      <c r="H22" s="20">
        <v>0</v>
      </c>
      <c r="I22" s="20">
        <f>ROUND(ROUND(H22,2)*ROUND(G22,3),2)</f>
        <v>0</v>
      </c>
      <c r="J22" s="18" t="s">
        <v>664</v>
      </c>
      <c r="O22">
        <f>(I22*0)/100</f>
        <v>0</v>
      </c>
      <c r="P22" t="s">
        <v>17</v>
      </c>
    </row>
    <row r="23" spans="1:18" ht="50" x14ac:dyDescent="0.25">
      <c r="A23" s="21" t="s">
        <v>40</v>
      </c>
      <c r="E23" s="22" t="s">
        <v>116</v>
      </c>
    </row>
    <row r="24" spans="1:18" ht="13" x14ac:dyDescent="0.25">
      <c r="A24" s="23" t="s">
        <v>42</v>
      </c>
      <c r="E24" s="24" t="s">
        <v>117</v>
      </c>
    </row>
    <row r="25" spans="1:18" ht="112.5" x14ac:dyDescent="0.25">
      <c r="A25" t="s">
        <v>44</v>
      </c>
      <c r="E25" s="22" t="s">
        <v>118</v>
      </c>
    </row>
    <row r="26" spans="1:18" ht="25" x14ac:dyDescent="0.25">
      <c r="A26" s="12" t="s">
        <v>35</v>
      </c>
      <c r="B26" s="16" t="s">
        <v>13</v>
      </c>
      <c r="C26" s="16" t="s">
        <v>665</v>
      </c>
      <c r="D26" s="12" t="s">
        <v>37</v>
      </c>
      <c r="E26" s="17" t="s">
        <v>668</v>
      </c>
      <c r="F26" s="18" t="s">
        <v>84</v>
      </c>
      <c r="G26" s="19">
        <v>7796.63</v>
      </c>
      <c r="H26" s="20">
        <v>0</v>
      </c>
      <c r="I26" s="20">
        <f>ROUND(ROUND(H26,2)*ROUND(G26,3),2)</f>
        <v>0</v>
      </c>
      <c r="J26" s="18" t="s">
        <v>664</v>
      </c>
      <c r="O26">
        <f>(I26*0)/100</f>
        <v>0</v>
      </c>
      <c r="P26" t="s">
        <v>17</v>
      </c>
    </row>
    <row r="27" spans="1:18" ht="287.5" x14ac:dyDescent="0.25">
      <c r="A27" s="21" t="s">
        <v>40</v>
      </c>
      <c r="E27" s="22" t="s">
        <v>669</v>
      </c>
    </row>
    <row r="28" spans="1:18" ht="39" x14ac:dyDescent="0.25">
      <c r="A28" s="23" t="s">
        <v>42</v>
      </c>
      <c r="E28" s="24" t="s">
        <v>670</v>
      </c>
    </row>
    <row r="29" spans="1:18" ht="87.5" x14ac:dyDescent="0.25">
      <c r="A29" t="s">
        <v>44</v>
      </c>
      <c r="E29" s="22" t="s">
        <v>87</v>
      </c>
    </row>
    <row r="30" spans="1:18" ht="25" x14ac:dyDescent="0.25">
      <c r="A30" s="12" t="s">
        <v>35</v>
      </c>
      <c r="B30" s="16" t="s">
        <v>12</v>
      </c>
      <c r="C30" s="16" t="s">
        <v>119</v>
      </c>
      <c r="D30" s="12" t="s">
        <v>37</v>
      </c>
      <c r="E30" s="17" t="s">
        <v>120</v>
      </c>
      <c r="F30" s="18" t="s">
        <v>84</v>
      </c>
      <c r="G30" s="19">
        <v>5136.12</v>
      </c>
      <c r="H30" s="20">
        <v>0</v>
      </c>
      <c r="I30" s="20">
        <f>ROUND(ROUND(H30,2)*ROUND(G30,3),2)</f>
        <v>0</v>
      </c>
      <c r="J30" s="18" t="s">
        <v>664</v>
      </c>
      <c r="O30">
        <f>(I30*0)/100</f>
        <v>0</v>
      </c>
      <c r="P30" t="s">
        <v>17</v>
      </c>
    </row>
    <row r="31" spans="1:18" ht="262.5" x14ac:dyDescent="0.25">
      <c r="A31" s="21" t="s">
        <v>40</v>
      </c>
      <c r="E31" s="22" t="s">
        <v>671</v>
      </c>
    </row>
    <row r="32" spans="1:18" ht="39" x14ac:dyDescent="0.25">
      <c r="A32" s="23" t="s">
        <v>42</v>
      </c>
      <c r="E32" s="24" t="s">
        <v>672</v>
      </c>
    </row>
    <row r="33" spans="1:16" ht="87.5" x14ac:dyDescent="0.25">
      <c r="A33" t="s">
        <v>44</v>
      </c>
      <c r="E33" s="22" t="s">
        <v>87</v>
      </c>
    </row>
    <row r="34" spans="1:16" ht="25" x14ac:dyDescent="0.25">
      <c r="A34" s="12" t="s">
        <v>35</v>
      </c>
      <c r="B34" s="16" t="s">
        <v>23</v>
      </c>
      <c r="C34" s="16" t="s">
        <v>121</v>
      </c>
      <c r="D34" s="12" t="s">
        <v>37</v>
      </c>
      <c r="E34" s="17" t="s">
        <v>122</v>
      </c>
      <c r="F34" s="18" t="s">
        <v>84</v>
      </c>
      <c r="G34" s="19">
        <v>21.87</v>
      </c>
      <c r="H34" s="20">
        <v>0</v>
      </c>
      <c r="I34" s="20">
        <f>ROUND(ROUND(H34,2)*ROUND(G34,3),2)</f>
        <v>0</v>
      </c>
      <c r="J34" s="18" t="s">
        <v>664</v>
      </c>
      <c r="O34">
        <f>(I34*21)/100</f>
        <v>0</v>
      </c>
      <c r="P34" t="s">
        <v>13</v>
      </c>
    </row>
    <row r="35" spans="1:16" ht="75" x14ac:dyDescent="0.25">
      <c r="A35" s="21" t="s">
        <v>40</v>
      </c>
      <c r="E35" s="22" t="s">
        <v>123</v>
      </c>
    </row>
    <row r="36" spans="1:16" ht="13" x14ac:dyDescent="0.25">
      <c r="A36" s="23" t="s">
        <v>42</v>
      </c>
      <c r="E36" s="24" t="s">
        <v>124</v>
      </c>
    </row>
    <row r="37" spans="1:16" ht="62.5" x14ac:dyDescent="0.25">
      <c r="A37" t="s">
        <v>44</v>
      </c>
      <c r="E37" s="22" t="s">
        <v>125</v>
      </c>
    </row>
    <row r="38" spans="1:16" ht="25" x14ac:dyDescent="0.25">
      <c r="A38" s="12" t="s">
        <v>35</v>
      </c>
      <c r="B38" s="16" t="s">
        <v>25</v>
      </c>
      <c r="C38" s="16" t="s">
        <v>126</v>
      </c>
      <c r="D38" s="12" t="s">
        <v>37</v>
      </c>
      <c r="E38" s="17" t="s">
        <v>127</v>
      </c>
      <c r="F38" s="18" t="s">
        <v>128</v>
      </c>
      <c r="G38" s="19">
        <v>24.9</v>
      </c>
      <c r="H38" s="20">
        <v>0</v>
      </c>
      <c r="I38" s="20">
        <f>ROUND(ROUND(H38,2)*ROUND(G38,3),2)</f>
        <v>0</v>
      </c>
      <c r="J38" s="18" t="s">
        <v>664</v>
      </c>
      <c r="O38">
        <f>(I38*21)/100</f>
        <v>0</v>
      </c>
      <c r="P38" t="s">
        <v>13</v>
      </c>
    </row>
    <row r="39" spans="1:16" ht="100" x14ac:dyDescent="0.25">
      <c r="A39" s="21" t="s">
        <v>40</v>
      </c>
      <c r="E39" s="22" t="s">
        <v>129</v>
      </c>
    </row>
    <row r="40" spans="1:16" ht="39" x14ac:dyDescent="0.25">
      <c r="A40" s="23" t="s">
        <v>42</v>
      </c>
      <c r="E40" s="24" t="s">
        <v>130</v>
      </c>
    </row>
    <row r="41" spans="1:16" ht="62.5" x14ac:dyDescent="0.25">
      <c r="A41" t="s">
        <v>44</v>
      </c>
      <c r="E41" s="22" t="s">
        <v>125</v>
      </c>
    </row>
    <row r="42" spans="1:16" ht="12.5" x14ac:dyDescent="0.25">
      <c r="A42" s="12" t="s">
        <v>35</v>
      </c>
      <c r="B42" s="16" t="s">
        <v>27</v>
      </c>
      <c r="C42" s="16" t="s">
        <v>131</v>
      </c>
      <c r="D42" s="12" t="s">
        <v>37</v>
      </c>
      <c r="E42" s="17" t="s">
        <v>132</v>
      </c>
      <c r="F42" s="18" t="s">
        <v>128</v>
      </c>
      <c r="G42" s="19">
        <v>50.4</v>
      </c>
      <c r="H42" s="20">
        <v>0</v>
      </c>
      <c r="I42" s="20">
        <f>ROUND(ROUND(H42,2)*ROUND(G42,3),2)</f>
        <v>0</v>
      </c>
      <c r="J42" s="18" t="s">
        <v>664</v>
      </c>
      <c r="O42">
        <f>(I42*0)/100</f>
        <v>0</v>
      </c>
      <c r="P42" t="s">
        <v>17</v>
      </c>
    </row>
    <row r="43" spans="1:16" ht="50" x14ac:dyDescent="0.25">
      <c r="A43" s="21" t="s">
        <v>40</v>
      </c>
      <c r="E43" s="22" t="s">
        <v>133</v>
      </c>
    </row>
    <row r="44" spans="1:16" ht="13" x14ac:dyDescent="0.25">
      <c r="A44" s="23" t="s">
        <v>42</v>
      </c>
      <c r="E44" s="24" t="s">
        <v>134</v>
      </c>
    </row>
    <row r="45" spans="1:16" ht="87.5" x14ac:dyDescent="0.25">
      <c r="A45" t="s">
        <v>44</v>
      </c>
      <c r="E45" s="22" t="s">
        <v>87</v>
      </c>
    </row>
    <row r="46" spans="1:16" ht="12.5" x14ac:dyDescent="0.25">
      <c r="A46" s="12" t="s">
        <v>35</v>
      </c>
      <c r="B46" s="16" t="s">
        <v>66</v>
      </c>
      <c r="C46" s="16" t="s">
        <v>82</v>
      </c>
      <c r="D46" s="12" t="s">
        <v>37</v>
      </c>
      <c r="E46" s="17" t="s">
        <v>83</v>
      </c>
      <c r="F46" s="18" t="s">
        <v>84</v>
      </c>
      <c r="G46" s="19">
        <v>17078.400000000001</v>
      </c>
      <c r="H46" s="20">
        <v>0</v>
      </c>
      <c r="I46" s="20">
        <f>ROUND(ROUND(H46,2)*ROUND(G46,3),2)</f>
        <v>0</v>
      </c>
      <c r="J46" s="18" t="s">
        <v>664</v>
      </c>
      <c r="O46">
        <f>(I46*21)/100</f>
        <v>0</v>
      </c>
      <c r="P46" t="s">
        <v>13</v>
      </c>
    </row>
    <row r="47" spans="1:16" ht="125" x14ac:dyDescent="0.25">
      <c r="A47" s="21" t="s">
        <v>40</v>
      </c>
      <c r="E47" s="22" t="s">
        <v>135</v>
      </c>
    </row>
    <row r="48" spans="1:16" ht="13" x14ac:dyDescent="0.25">
      <c r="A48" s="23" t="s">
        <v>42</v>
      </c>
      <c r="E48" s="24" t="s">
        <v>136</v>
      </c>
    </row>
    <row r="49" spans="1:16" ht="87.5" x14ac:dyDescent="0.25">
      <c r="A49" t="s">
        <v>44</v>
      </c>
      <c r="E49" s="22" t="s">
        <v>87</v>
      </c>
    </row>
    <row r="50" spans="1:16" ht="12.5" x14ac:dyDescent="0.25">
      <c r="A50" s="12" t="s">
        <v>35</v>
      </c>
      <c r="B50" s="16" t="s">
        <v>68</v>
      </c>
      <c r="C50" s="16" t="s">
        <v>137</v>
      </c>
      <c r="D50" s="12" t="s">
        <v>37</v>
      </c>
      <c r="E50" s="17" t="s">
        <v>138</v>
      </c>
      <c r="F50" s="18" t="s">
        <v>84</v>
      </c>
      <c r="G50" s="19">
        <v>2668.5</v>
      </c>
      <c r="H50" s="20">
        <v>0</v>
      </c>
      <c r="I50" s="20">
        <f>ROUND(ROUND(H50,2)*ROUND(G50,3),2)</f>
        <v>0</v>
      </c>
      <c r="J50" s="18" t="s">
        <v>664</v>
      </c>
      <c r="O50">
        <f>(I50*21)/100</f>
        <v>0</v>
      </c>
      <c r="P50" t="s">
        <v>13</v>
      </c>
    </row>
    <row r="51" spans="1:16" ht="62.5" x14ac:dyDescent="0.25">
      <c r="A51" s="21" t="s">
        <v>40</v>
      </c>
      <c r="E51" s="22" t="s">
        <v>139</v>
      </c>
    </row>
    <row r="52" spans="1:16" ht="13" x14ac:dyDescent="0.25">
      <c r="A52" s="23" t="s">
        <v>42</v>
      </c>
      <c r="E52" s="24" t="s">
        <v>140</v>
      </c>
    </row>
    <row r="53" spans="1:16" ht="362.5" x14ac:dyDescent="0.25">
      <c r="A53" t="s">
        <v>44</v>
      </c>
      <c r="E53" s="22" t="s">
        <v>141</v>
      </c>
    </row>
    <row r="54" spans="1:16" ht="12.5" x14ac:dyDescent="0.25">
      <c r="A54" s="12" t="s">
        <v>35</v>
      </c>
      <c r="B54" s="16" t="s">
        <v>30</v>
      </c>
      <c r="C54" s="16" t="s">
        <v>142</v>
      </c>
      <c r="D54" s="12" t="s">
        <v>37</v>
      </c>
      <c r="E54" s="17" t="s">
        <v>143</v>
      </c>
      <c r="F54" s="18" t="s">
        <v>84</v>
      </c>
      <c r="G54" s="19">
        <v>1920.45</v>
      </c>
      <c r="H54" s="20">
        <v>0</v>
      </c>
      <c r="I54" s="20">
        <f>ROUND(ROUND(H54,2)*ROUND(G54,3),2)</f>
        <v>0</v>
      </c>
      <c r="J54" s="18" t="s">
        <v>664</v>
      </c>
      <c r="O54">
        <f>(I54*21)/100</f>
        <v>0</v>
      </c>
      <c r="P54" t="s">
        <v>13</v>
      </c>
    </row>
    <row r="55" spans="1:16" ht="37.5" x14ac:dyDescent="0.25">
      <c r="A55" s="21" t="s">
        <v>40</v>
      </c>
      <c r="E55" s="22" t="s">
        <v>144</v>
      </c>
    </row>
    <row r="56" spans="1:16" ht="13" x14ac:dyDescent="0.25">
      <c r="A56" s="23" t="s">
        <v>42</v>
      </c>
      <c r="E56" s="24" t="s">
        <v>145</v>
      </c>
    </row>
    <row r="57" spans="1:16" ht="87.5" x14ac:dyDescent="0.25">
      <c r="A57" t="s">
        <v>44</v>
      </c>
      <c r="E57" s="22" t="s">
        <v>146</v>
      </c>
    </row>
    <row r="58" spans="1:16" ht="12.5" x14ac:dyDescent="0.25">
      <c r="A58" s="12" t="s">
        <v>35</v>
      </c>
      <c r="B58" s="16" t="s">
        <v>32</v>
      </c>
      <c r="C58" s="16" t="s">
        <v>147</v>
      </c>
      <c r="D58" s="12" t="s">
        <v>37</v>
      </c>
      <c r="E58" s="17" t="s">
        <v>148</v>
      </c>
      <c r="F58" s="18" t="s">
        <v>128</v>
      </c>
      <c r="G58" s="19">
        <v>1659</v>
      </c>
      <c r="H58" s="20">
        <v>0</v>
      </c>
      <c r="I58" s="20">
        <f>ROUND(ROUND(H58,2)*ROUND(G58,3),2)</f>
        <v>0</v>
      </c>
      <c r="J58" s="18" t="s">
        <v>664</v>
      </c>
      <c r="O58">
        <f>(I58*21)/100</f>
        <v>0</v>
      </c>
      <c r="P58" t="s">
        <v>13</v>
      </c>
    </row>
    <row r="59" spans="1:16" ht="37.5" x14ac:dyDescent="0.25">
      <c r="A59" s="21" t="s">
        <v>40</v>
      </c>
      <c r="E59" s="22" t="s">
        <v>149</v>
      </c>
    </row>
    <row r="60" spans="1:16" ht="13" x14ac:dyDescent="0.25">
      <c r="A60" s="23" t="s">
        <v>42</v>
      </c>
      <c r="E60" s="24" t="s">
        <v>150</v>
      </c>
    </row>
    <row r="61" spans="1:16" ht="62.5" x14ac:dyDescent="0.25">
      <c r="A61" t="s">
        <v>44</v>
      </c>
      <c r="E61" s="22" t="s">
        <v>151</v>
      </c>
    </row>
    <row r="62" spans="1:16" ht="12.5" x14ac:dyDescent="0.25">
      <c r="A62" s="12" t="s">
        <v>35</v>
      </c>
      <c r="B62" s="16" t="s">
        <v>156</v>
      </c>
      <c r="C62" s="16" t="s">
        <v>152</v>
      </c>
      <c r="D62" s="12" t="s">
        <v>37</v>
      </c>
      <c r="E62" s="17" t="s">
        <v>153</v>
      </c>
      <c r="F62" s="18" t="s">
        <v>154</v>
      </c>
      <c r="G62" s="19">
        <v>8</v>
      </c>
      <c r="H62" s="20">
        <v>0</v>
      </c>
      <c r="I62" s="20">
        <f>ROUND(ROUND(H62,2)*ROUND(G62,3),2)</f>
        <v>0</v>
      </c>
      <c r="J62" s="18" t="s">
        <v>664</v>
      </c>
      <c r="O62">
        <f>(I62*0)/100</f>
        <v>0</v>
      </c>
      <c r="P62" t="s">
        <v>17</v>
      </c>
    </row>
    <row r="63" spans="1:16" ht="37.5" x14ac:dyDescent="0.25">
      <c r="A63" s="21" t="s">
        <v>40</v>
      </c>
      <c r="E63" s="22" t="s">
        <v>155</v>
      </c>
    </row>
    <row r="64" spans="1:16" ht="13" x14ac:dyDescent="0.25">
      <c r="A64" s="23" t="s">
        <v>42</v>
      </c>
      <c r="E64" s="24" t="s">
        <v>77</v>
      </c>
    </row>
    <row r="65" spans="1:18" ht="87.5" x14ac:dyDescent="0.25">
      <c r="A65" t="s">
        <v>44</v>
      </c>
      <c r="E65" s="22" t="s">
        <v>146</v>
      </c>
    </row>
    <row r="66" spans="1:18" ht="12.5" x14ac:dyDescent="0.25">
      <c r="A66" s="12" t="s">
        <v>35</v>
      </c>
      <c r="B66" s="16" t="s">
        <v>161</v>
      </c>
      <c r="C66" s="16" t="s">
        <v>157</v>
      </c>
      <c r="D66" s="12" t="s">
        <v>37</v>
      </c>
      <c r="E66" s="17" t="s">
        <v>158</v>
      </c>
      <c r="F66" s="18" t="s">
        <v>84</v>
      </c>
      <c r="G66" s="19">
        <v>2668.5</v>
      </c>
      <c r="H66" s="20">
        <v>0</v>
      </c>
      <c r="I66" s="20">
        <f>ROUND(ROUND(H66,2)*ROUND(G66,3),2)</f>
        <v>0</v>
      </c>
      <c r="J66" s="18" t="s">
        <v>664</v>
      </c>
      <c r="O66">
        <f>(I66*21)/100</f>
        <v>0</v>
      </c>
      <c r="P66" t="s">
        <v>13</v>
      </c>
    </row>
    <row r="67" spans="1:18" ht="37.5" x14ac:dyDescent="0.25">
      <c r="A67" s="21" t="s">
        <v>40</v>
      </c>
      <c r="E67" s="22" t="s">
        <v>159</v>
      </c>
    </row>
    <row r="68" spans="1:18" ht="13" x14ac:dyDescent="0.25">
      <c r="A68" s="23" t="s">
        <v>42</v>
      </c>
      <c r="E68" s="24" t="s">
        <v>140</v>
      </c>
    </row>
    <row r="69" spans="1:18" ht="275" x14ac:dyDescent="0.25">
      <c r="A69" t="s">
        <v>44</v>
      </c>
      <c r="E69" s="22" t="s">
        <v>160</v>
      </c>
    </row>
    <row r="70" spans="1:18" ht="12.5" x14ac:dyDescent="0.25">
      <c r="A70" s="12" t="s">
        <v>35</v>
      </c>
      <c r="B70" s="16" t="s">
        <v>204</v>
      </c>
      <c r="C70" s="16" t="s">
        <v>162</v>
      </c>
      <c r="D70" s="12" t="s">
        <v>37</v>
      </c>
      <c r="E70" s="17" t="s">
        <v>163</v>
      </c>
      <c r="F70" s="18" t="s">
        <v>91</v>
      </c>
      <c r="G70" s="19">
        <v>28534</v>
      </c>
      <c r="H70" s="20">
        <v>0</v>
      </c>
      <c r="I70" s="20">
        <f>ROUND(ROUND(H70,2)*ROUND(G70,3),2)</f>
        <v>0</v>
      </c>
      <c r="J70" s="18" t="s">
        <v>664</v>
      </c>
      <c r="O70">
        <f>(I70*21)/100</f>
        <v>0</v>
      </c>
      <c r="P70" t="s">
        <v>13</v>
      </c>
    </row>
    <row r="71" spans="1:18" ht="112.5" x14ac:dyDescent="0.25">
      <c r="A71" s="21" t="s">
        <v>40</v>
      </c>
      <c r="E71" s="22" t="s">
        <v>673</v>
      </c>
    </row>
    <row r="72" spans="1:18" ht="39" x14ac:dyDescent="0.25">
      <c r="A72" s="23" t="s">
        <v>42</v>
      </c>
      <c r="E72" s="24" t="s">
        <v>674</v>
      </c>
    </row>
    <row r="73" spans="1:18" ht="25" x14ac:dyDescent="0.25">
      <c r="A73" t="s">
        <v>44</v>
      </c>
      <c r="E73" s="22" t="s">
        <v>164</v>
      </c>
    </row>
    <row r="74" spans="1:18" ht="12.75" customHeight="1" x14ac:dyDescent="0.3">
      <c r="A74" s="2" t="s">
        <v>33</v>
      </c>
      <c r="B74" s="2"/>
      <c r="C74" s="26" t="s">
        <v>25</v>
      </c>
      <c r="D74" s="2"/>
      <c r="E74" s="14" t="s">
        <v>88</v>
      </c>
      <c r="F74" s="2"/>
      <c r="G74" s="2"/>
      <c r="H74" s="2"/>
      <c r="I74" s="27">
        <f>0+Q74</f>
        <v>0</v>
      </c>
      <c r="J74" s="2"/>
      <c r="O74">
        <f>0+R74</f>
        <v>0</v>
      </c>
      <c r="Q74">
        <f>0+I75+I79+I83+I87+I91+I95+I99+I103+I107+I111+I115+I119+I123+I127+I131+I135+I139+I143</f>
        <v>0</v>
      </c>
      <c r="R74">
        <f>0+O75+O79+O83+O87+O91+O95+O99+O103+O107+O111+O115+O119+O123+O127+O131+O135+O139+O143</f>
        <v>0</v>
      </c>
    </row>
    <row r="75" spans="1:18" ht="12.5" x14ac:dyDescent="0.25">
      <c r="A75" s="12" t="s">
        <v>35</v>
      </c>
      <c r="B75" s="16" t="s">
        <v>19</v>
      </c>
      <c r="C75" s="16" t="s">
        <v>165</v>
      </c>
      <c r="D75" s="12" t="s">
        <v>37</v>
      </c>
      <c r="E75" s="17" t="s">
        <v>166</v>
      </c>
      <c r="F75" s="18" t="s">
        <v>91</v>
      </c>
      <c r="G75" s="19">
        <v>26685</v>
      </c>
      <c r="H75" s="20">
        <v>0</v>
      </c>
      <c r="I75" s="20">
        <f>ROUND(ROUND(H75,2)*ROUND(G75,3),2)</f>
        <v>0</v>
      </c>
      <c r="J75" s="18" t="s">
        <v>664</v>
      </c>
      <c r="O75">
        <f>(I75*21)/100</f>
        <v>0</v>
      </c>
      <c r="P75" t="s">
        <v>13</v>
      </c>
    </row>
    <row r="76" spans="1:18" ht="37.5" x14ac:dyDescent="0.25">
      <c r="A76" s="21" t="s">
        <v>40</v>
      </c>
      <c r="E76" s="22" t="s">
        <v>167</v>
      </c>
    </row>
    <row r="77" spans="1:18" ht="13" x14ac:dyDescent="0.25">
      <c r="A77" s="23" t="s">
        <v>42</v>
      </c>
      <c r="E77" s="24" t="s">
        <v>168</v>
      </c>
    </row>
    <row r="78" spans="1:18" ht="125" x14ac:dyDescent="0.25">
      <c r="A78" t="s">
        <v>44</v>
      </c>
      <c r="E78" s="22" t="s">
        <v>169</v>
      </c>
    </row>
    <row r="79" spans="1:18" ht="12.5" x14ac:dyDescent="0.25">
      <c r="A79" s="12" t="s">
        <v>35</v>
      </c>
      <c r="B79" s="16" t="s">
        <v>13</v>
      </c>
      <c r="C79" s="16" t="s">
        <v>170</v>
      </c>
      <c r="D79" s="12" t="s">
        <v>37</v>
      </c>
      <c r="E79" s="17" t="s">
        <v>171</v>
      </c>
      <c r="F79" s="18" t="s">
        <v>84</v>
      </c>
      <c r="G79" s="19">
        <v>465.94799999999998</v>
      </c>
      <c r="H79" s="20">
        <v>0</v>
      </c>
      <c r="I79" s="20">
        <f>ROUND(ROUND(H79,2)*ROUND(G79,3),2)</f>
        <v>0</v>
      </c>
      <c r="J79" s="18" t="s">
        <v>664</v>
      </c>
      <c r="O79">
        <f>(I79*21)/100</f>
        <v>0</v>
      </c>
      <c r="P79" t="s">
        <v>13</v>
      </c>
    </row>
    <row r="80" spans="1:18" ht="62.5" x14ac:dyDescent="0.25">
      <c r="A80" s="21" t="s">
        <v>40</v>
      </c>
      <c r="E80" s="22" t="s">
        <v>675</v>
      </c>
    </row>
    <row r="81" spans="1:16" ht="13" x14ac:dyDescent="0.25">
      <c r="A81" s="23" t="s">
        <v>42</v>
      </c>
      <c r="E81" s="24" t="s">
        <v>676</v>
      </c>
    </row>
    <row r="82" spans="1:16" ht="50" x14ac:dyDescent="0.25">
      <c r="A82" t="s">
        <v>44</v>
      </c>
      <c r="E82" s="22" t="s">
        <v>172</v>
      </c>
    </row>
    <row r="83" spans="1:16" ht="12.5" x14ac:dyDescent="0.25">
      <c r="A83" s="12" t="s">
        <v>35</v>
      </c>
      <c r="B83" s="16" t="s">
        <v>12</v>
      </c>
      <c r="C83" s="16" t="s">
        <v>173</v>
      </c>
      <c r="D83" s="12" t="s">
        <v>37</v>
      </c>
      <c r="E83" s="17" t="s">
        <v>174</v>
      </c>
      <c r="F83" s="18" t="s">
        <v>91</v>
      </c>
      <c r="G83" s="19">
        <v>26685</v>
      </c>
      <c r="H83" s="20">
        <v>0</v>
      </c>
      <c r="I83" s="20">
        <f>ROUND(ROUND(H83,2)*ROUND(G83,3),2)</f>
        <v>0</v>
      </c>
      <c r="J83" s="18" t="s">
        <v>664</v>
      </c>
      <c r="O83">
        <f>(I83*21)/100</f>
        <v>0</v>
      </c>
      <c r="P83" t="s">
        <v>13</v>
      </c>
    </row>
    <row r="84" spans="1:16" ht="37.5" x14ac:dyDescent="0.25">
      <c r="A84" s="21" t="s">
        <v>40</v>
      </c>
      <c r="E84" s="22" t="s">
        <v>167</v>
      </c>
    </row>
    <row r="85" spans="1:16" ht="13" x14ac:dyDescent="0.25">
      <c r="A85" s="23" t="s">
        <v>42</v>
      </c>
      <c r="E85" s="24" t="s">
        <v>168</v>
      </c>
    </row>
    <row r="86" spans="1:16" ht="50" x14ac:dyDescent="0.25">
      <c r="A86" t="s">
        <v>44</v>
      </c>
      <c r="E86" s="22" t="s">
        <v>172</v>
      </c>
    </row>
    <row r="87" spans="1:16" ht="12.5" x14ac:dyDescent="0.25">
      <c r="A87" s="12" t="s">
        <v>35</v>
      </c>
      <c r="B87" s="16" t="s">
        <v>23</v>
      </c>
      <c r="C87" s="16" t="s">
        <v>175</v>
      </c>
      <c r="D87" s="12" t="s">
        <v>37</v>
      </c>
      <c r="E87" s="17" t="s">
        <v>176</v>
      </c>
      <c r="F87" s="18" t="s">
        <v>84</v>
      </c>
      <c r="G87" s="19">
        <v>310.63200000000001</v>
      </c>
      <c r="H87" s="20">
        <v>0</v>
      </c>
      <c r="I87" s="20">
        <f>ROUND(ROUND(H87,2)*ROUND(G87,3),2)</f>
        <v>0</v>
      </c>
      <c r="J87" s="18" t="s">
        <v>664</v>
      </c>
      <c r="O87">
        <f>(I87*21)/100</f>
        <v>0</v>
      </c>
      <c r="P87" t="s">
        <v>13</v>
      </c>
    </row>
    <row r="88" spans="1:16" ht="62.5" x14ac:dyDescent="0.25">
      <c r="A88" s="21" t="s">
        <v>40</v>
      </c>
      <c r="E88" s="22" t="s">
        <v>677</v>
      </c>
    </row>
    <row r="89" spans="1:16" ht="13" x14ac:dyDescent="0.25">
      <c r="A89" s="23" t="s">
        <v>42</v>
      </c>
      <c r="E89" s="24" t="s">
        <v>678</v>
      </c>
    </row>
    <row r="90" spans="1:16" ht="100" x14ac:dyDescent="0.25">
      <c r="A90" t="s">
        <v>44</v>
      </c>
      <c r="E90" s="22" t="s">
        <v>177</v>
      </c>
    </row>
    <row r="91" spans="1:16" ht="12.5" x14ac:dyDescent="0.25">
      <c r="A91" s="12" t="s">
        <v>35</v>
      </c>
      <c r="B91" s="16" t="s">
        <v>25</v>
      </c>
      <c r="C91" s="16" t="s">
        <v>178</v>
      </c>
      <c r="D91" s="12" t="s">
        <v>37</v>
      </c>
      <c r="E91" s="17" t="s">
        <v>179</v>
      </c>
      <c r="F91" s="18" t="s">
        <v>91</v>
      </c>
      <c r="G91" s="19">
        <v>12804</v>
      </c>
      <c r="H91" s="20">
        <v>0</v>
      </c>
      <c r="I91" s="20">
        <f>ROUND(ROUND(H91,2)*ROUND(G91,3),2)</f>
        <v>0</v>
      </c>
      <c r="J91" s="18" t="s">
        <v>664</v>
      </c>
      <c r="O91">
        <f>(I91*21)/100</f>
        <v>0</v>
      </c>
      <c r="P91" t="s">
        <v>13</v>
      </c>
    </row>
    <row r="92" spans="1:16" ht="12.5" x14ac:dyDescent="0.25">
      <c r="A92" s="21" t="s">
        <v>40</v>
      </c>
      <c r="E92" s="22" t="s">
        <v>180</v>
      </c>
    </row>
    <row r="93" spans="1:16" ht="13" x14ac:dyDescent="0.25">
      <c r="A93" s="23" t="s">
        <v>42</v>
      </c>
      <c r="E93" s="24" t="s">
        <v>181</v>
      </c>
    </row>
    <row r="94" spans="1:16" ht="100" x14ac:dyDescent="0.25">
      <c r="A94" t="s">
        <v>44</v>
      </c>
      <c r="E94" s="22" t="s">
        <v>177</v>
      </c>
    </row>
    <row r="95" spans="1:16" ht="12.5" x14ac:dyDescent="0.25">
      <c r="A95" s="12" t="s">
        <v>35</v>
      </c>
      <c r="B95" s="16" t="s">
        <v>27</v>
      </c>
      <c r="C95" s="16" t="s">
        <v>182</v>
      </c>
      <c r="D95" s="12" t="s">
        <v>37</v>
      </c>
      <c r="E95" s="17" t="s">
        <v>183</v>
      </c>
      <c r="F95" s="18" t="s">
        <v>91</v>
      </c>
      <c r="G95" s="19">
        <v>1849</v>
      </c>
      <c r="H95" s="20">
        <v>0</v>
      </c>
      <c r="I95" s="20">
        <f>ROUND(ROUND(H95,2)*ROUND(G95,3),2)</f>
        <v>0</v>
      </c>
      <c r="J95" s="18" t="s">
        <v>664</v>
      </c>
      <c r="O95">
        <f>(I95*21)/100</f>
        <v>0</v>
      </c>
      <c r="P95" t="s">
        <v>13</v>
      </c>
    </row>
    <row r="96" spans="1:16" ht="62.5" x14ac:dyDescent="0.25">
      <c r="A96" s="21" t="s">
        <v>40</v>
      </c>
      <c r="E96" s="22" t="s">
        <v>679</v>
      </c>
    </row>
    <row r="97" spans="1:16" ht="13" x14ac:dyDescent="0.25">
      <c r="A97" s="23" t="s">
        <v>42</v>
      </c>
      <c r="E97" s="24" t="s">
        <v>680</v>
      </c>
    </row>
    <row r="98" spans="1:16" ht="50" x14ac:dyDescent="0.25">
      <c r="A98" t="s">
        <v>44</v>
      </c>
      <c r="E98" s="22" t="s">
        <v>184</v>
      </c>
    </row>
    <row r="99" spans="1:16" ht="12.5" x14ac:dyDescent="0.25">
      <c r="A99" s="12" t="s">
        <v>35</v>
      </c>
      <c r="B99" s="16" t="s">
        <v>66</v>
      </c>
      <c r="C99" s="16" t="s">
        <v>89</v>
      </c>
      <c r="D99" s="12" t="s">
        <v>37</v>
      </c>
      <c r="E99" s="17" t="s">
        <v>90</v>
      </c>
      <c r="F99" s="18" t="s">
        <v>91</v>
      </c>
      <c r="G99" s="19">
        <v>266850</v>
      </c>
      <c r="H99" s="20">
        <v>0</v>
      </c>
      <c r="I99" s="20">
        <f>ROUND(ROUND(H99,2)*ROUND(G99,3),2)</f>
        <v>0</v>
      </c>
      <c r="J99" s="18" t="s">
        <v>664</v>
      </c>
      <c r="O99">
        <f>(I99*21)/100</f>
        <v>0</v>
      </c>
      <c r="P99" t="s">
        <v>13</v>
      </c>
    </row>
    <row r="100" spans="1:16" ht="100" x14ac:dyDescent="0.25">
      <c r="A100" s="21" t="s">
        <v>40</v>
      </c>
      <c r="E100" s="22" t="s">
        <v>185</v>
      </c>
    </row>
    <row r="101" spans="1:16" ht="52" x14ac:dyDescent="0.25">
      <c r="A101" s="23" t="s">
        <v>42</v>
      </c>
      <c r="E101" s="24" t="s">
        <v>186</v>
      </c>
    </row>
    <row r="102" spans="1:16" ht="50" x14ac:dyDescent="0.25">
      <c r="A102" t="s">
        <v>44</v>
      </c>
      <c r="E102" s="22" t="s">
        <v>184</v>
      </c>
    </row>
    <row r="103" spans="1:16" ht="12.5" x14ac:dyDescent="0.25">
      <c r="A103" s="12" t="s">
        <v>35</v>
      </c>
      <c r="B103" s="16" t="s">
        <v>68</v>
      </c>
      <c r="C103" s="16" t="s">
        <v>187</v>
      </c>
      <c r="D103" s="12" t="s">
        <v>37</v>
      </c>
      <c r="E103" s="17" t="s">
        <v>188</v>
      </c>
      <c r="F103" s="18" t="s">
        <v>91</v>
      </c>
      <c r="G103" s="19">
        <v>6447.5</v>
      </c>
      <c r="H103" s="20">
        <v>0</v>
      </c>
      <c r="I103" s="20">
        <f>ROUND(ROUND(H103,2)*ROUND(G103,3),2)</f>
        <v>0</v>
      </c>
      <c r="J103" s="18" t="s">
        <v>664</v>
      </c>
      <c r="O103">
        <f>(I103*0)/100</f>
        <v>0</v>
      </c>
      <c r="P103" t="s">
        <v>17</v>
      </c>
    </row>
    <row r="104" spans="1:16" ht="37.5" x14ac:dyDescent="0.25">
      <c r="A104" s="21" t="s">
        <v>40</v>
      </c>
      <c r="E104" s="22" t="s">
        <v>681</v>
      </c>
    </row>
    <row r="105" spans="1:16" ht="65" x14ac:dyDescent="0.25">
      <c r="A105" s="23" t="s">
        <v>42</v>
      </c>
      <c r="E105" s="24" t="s">
        <v>682</v>
      </c>
    </row>
    <row r="106" spans="1:16" ht="87.5" x14ac:dyDescent="0.25">
      <c r="A106" t="s">
        <v>44</v>
      </c>
      <c r="E106" s="22" t="s">
        <v>189</v>
      </c>
    </row>
    <row r="107" spans="1:16" ht="12.5" x14ac:dyDescent="0.25">
      <c r="A107" s="12" t="s">
        <v>35</v>
      </c>
      <c r="B107" s="16" t="s">
        <v>30</v>
      </c>
      <c r="C107" s="16" t="s">
        <v>190</v>
      </c>
      <c r="D107" s="12" t="s">
        <v>37</v>
      </c>
      <c r="E107" s="17" t="s">
        <v>191</v>
      </c>
      <c r="F107" s="18" t="s">
        <v>91</v>
      </c>
      <c r="G107" s="19">
        <v>88950</v>
      </c>
      <c r="H107" s="20">
        <v>0</v>
      </c>
      <c r="I107" s="20">
        <f>ROUND(ROUND(H107,2)*ROUND(G107,3),2)</f>
        <v>0</v>
      </c>
      <c r="J107" s="18" t="s">
        <v>664</v>
      </c>
      <c r="O107">
        <f>(I107*21)/100</f>
        <v>0</v>
      </c>
      <c r="P107" t="s">
        <v>13</v>
      </c>
    </row>
    <row r="108" spans="1:16" ht="100" x14ac:dyDescent="0.25">
      <c r="A108" s="21" t="s">
        <v>40</v>
      </c>
      <c r="E108" s="22" t="s">
        <v>192</v>
      </c>
    </row>
    <row r="109" spans="1:16" ht="13" x14ac:dyDescent="0.25">
      <c r="A109" s="23" t="s">
        <v>42</v>
      </c>
      <c r="E109" s="24" t="s">
        <v>193</v>
      </c>
    </row>
    <row r="110" spans="1:16" ht="137.5" x14ac:dyDescent="0.25">
      <c r="A110" t="s">
        <v>44</v>
      </c>
      <c r="E110" s="22" t="s">
        <v>194</v>
      </c>
    </row>
    <row r="111" spans="1:16" ht="12.5" x14ac:dyDescent="0.25">
      <c r="A111" s="12" t="s">
        <v>35</v>
      </c>
      <c r="B111" s="16" t="s">
        <v>32</v>
      </c>
      <c r="C111" s="16" t="s">
        <v>195</v>
      </c>
      <c r="D111" s="12" t="s">
        <v>37</v>
      </c>
      <c r="E111" s="17" t="s">
        <v>196</v>
      </c>
      <c r="F111" s="18" t="s">
        <v>84</v>
      </c>
      <c r="G111" s="19">
        <v>6404.4</v>
      </c>
      <c r="H111" s="20">
        <v>0</v>
      </c>
      <c r="I111" s="20">
        <f>ROUND(ROUND(H111,2)*ROUND(G111,3),2)</f>
        <v>0</v>
      </c>
      <c r="J111" s="18" t="s">
        <v>664</v>
      </c>
      <c r="O111">
        <f>(I111*21)/100</f>
        <v>0</v>
      </c>
      <c r="P111" t="s">
        <v>13</v>
      </c>
    </row>
    <row r="112" spans="1:16" ht="125" x14ac:dyDescent="0.25">
      <c r="A112" s="21" t="s">
        <v>40</v>
      </c>
      <c r="E112" s="22" t="s">
        <v>197</v>
      </c>
    </row>
    <row r="113" spans="1:16" ht="13" x14ac:dyDescent="0.25">
      <c r="A113" s="23" t="s">
        <v>42</v>
      </c>
      <c r="E113" s="24" t="s">
        <v>198</v>
      </c>
    </row>
    <row r="114" spans="1:16" ht="162.5" x14ac:dyDescent="0.25">
      <c r="A114" t="s">
        <v>44</v>
      </c>
      <c r="E114" s="22" t="s">
        <v>98</v>
      </c>
    </row>
    <row r="115" spans="1:16" ht="12.5" x14ac:dyDescent="0.25">
      <c r="A115" s="12" t="s">
        <v>35</v>
      </c>
      <c r="B115" s="16" t="s">
        <v>156</v>
      </c>
      <c r="C115" s="16" t="s">
        <v>199</v>
      </c>
      <c r="D115" s="12" t="s">
        <v>37</v>
      </c>
      <c r="E115" s="17" t="s">
        <v>200</v>
      </c>
      <c r="F115" s="18" t="s">
        <v>91</v>
      </c>
      <c r="G115" s="19">
        <v>1849</v>
      </c>
      <c r="H115" s="20">
        <v>0</v>
      </c>
      <c r="I115" s="20">
        <f>ROUND(ROUND(H115,2)*ROUND(G115,3),2)</f>
        <v>0</v>
      </c>
      <c r="J115" s="18" t="s">
        <v>664</v>
      </c>
      <c r="O115">
        <f>(I115*21)/100</f>
        <v>0</v>
      </c>
      <c r="P115" t="s">
        <v>13</v>
      </c>
    </row>
    <row r="116" spans="1:16" ht="112.5" x14ac:dyDescent="0.25">
      <c r="A116" s="21" t="s">
        <v>40</v>
      </c>
      <c r="E116" s="22" t="s">
        <v>683</v>
      </c>
    </row>
    <row r="117" spans="1:16" ht="13" x14ac:dyDescent="0.25">
      <c r="A117" s="23" t="s">
        <v>42</v>
      </c>
      <c r="E117" s="24" t="s">
        <v>684</v>
      </c>
    </row>
    <row r="118" spans="1:16" ht="137.5" x14ac:dyDescent="0.25">
      <c r="A118" t="s">
        <v>44</v>
      </c>
      <c r="E118" s="22" t="s">
        <v>194</v>
      </c>
    </row>
    <row r="119" spans="1:16" ht="12.5" x14ac:dyDescent="0.25">
      <c r="A119" s="12" t="s">
        <v>35</v>
      </c>
      <c r="B119" s="16" t="s">
        <v>161</v>
      </c>
      <c r="C119" s="16" t="s">
        <v>201</v>
      </c>
      <c r="D119" s="12" t="s">
        <v>37</v>
      </c>
      <c r="E119" s="17" t="s">
        <v>202</v>
      </c>
      <c r="F119" s="18" t="s">
        <v>91</v>
      </c>
      <c r="G119" s="19">
        <v>88950</v>
      </c>
      <c r="H119" s="20">
        <v>0</v>
      </c>
      <c r="I119" s="20">
        <f>ROUND(ROUND(H119,2)*ROUND(G119,3),2)</f>
        <v>0</v>
      </c>
      <c r="J119" s="18" t="s">
        <v>664</v>
      </c>
      <c r="O119">
        <f>(I119*21)/100</f>
        <v>0</v>
      </c>
      <c r="P119" t="s">
        <v>13</v>
      </c>
    </row>
    <row r="120" spans="1:16" ht="100" x14ac:dyDescent="0.25">
      <c r="A120" s="21" t="s">
        <v>40</v>
      </c>
      <c r="E120" s="22" t="s">
        <v>203</v>
      </c>
    </row>
    <row r="121" spans="1:16" ht="13" x14ac:dyDescent="0.25">
      <c r="A121" s="23" t="s">
        <v>42</v>
      </c>
      <c r="E121" s="24" t="s">
        <v>193</v>
      </c>
    </row>
    <row r="122" spans="1:16" ht="137.5" x14ac:dyDescent="0.25">
      <c r="A122" t="s">
        <v>44</v>
      </c>
      <c r="E122" s="22" t="s">
        <v>194</v>
      </c>
    </row>
    <row r="123" spans="1:16" ht="12.5" x14ac:dyDescent="0.25">
      <c r="A123" s="12" t="s">
        <v>35</v>
      </c>
      <c r="B123" s="16" t="s">
        <v>204</v>
      </c>
      <c r="C123" s="16" t="s">
        <v>205</v>
      </c>
      <c r="D123" s="12" t="s">
        <v>37</v>
      </c>
      <c r="E123" s="17" t="s">
        <v>206</v>
      </c>
      <c r="F123" s="18" t="s">
        <v>91</v>
      </c>
      <c r="G123" s="19">
        <v>88950</v>
      </c>
      <c r="H123" s="20">
        <v>0</v>
      </c>
      <c r="I123" s="20">
        <f>ROUND(ROUND(H123,2)*ROUND(G123,3),2)</f>
        <v>0</v>
      </c>
      <c r="J123" s="18" t="s">
        <v>664</v>
      </c>
      <c r="O123">
        <f>(I123*0)/100</f>
        <v>0</v>
      </c>
      <c r="P123" t="s">
        <v>17</v>
      </c>
    </row>
    <row r="124" spans="1:16" ht="12.5" x14ac:dyDescent="0.25">
      <c r="A124" s="21" t="s">
        <v>40</v>
      </c>
      <c r="E124" s="22" t="s">
        <v>207</v>
      </c>
    </row>
    <row r="125" spans="1:16" ht="13" x14ac:dyDescent="0.25">
      <c r="A125" s="23" t="s">
        <v>42</v>
      </c>
      <c r="E125" s="24" t="s">
        <v>193</v>
      </c>
    </row>
    <row r="126" spans="1:16" ht="25" x14ac:dyDescent="0.25">
      <c r="A126" t="s">
        <v>44</v>
      </c>
      <c r="E126" s="22" t="s">
        <v>208</v>
      </c>
    </row>
    <row r="127" spans="1:16" ht="12.5" x14ac:dyDescent="0.25">
      <c r="A127" s="12" t="s">
        <v>35</v>
      </c>
      <c r="B127" s="16" t="s">
        <v>209</v>
      </c>
      <c r="C127" s="16" t="s">
        <v>210</v>
      </c>
      <c r="D127" s="12" t="s">
        <v>37</v>
      </c>
      <c r="E127" s="17" t="s">
        <v>211</v>
      </c>
      <c r="F127" s="18" t="s">
        <v>128</v>
      </c>
      <c r="G127" s="19">
        <v>1386.75</v>
      </c>
      <c r="H127" s="20">
        <v>0</v>
      </c>
      <c r="I127" s="20">
        <f>ROUND(ROUND(H127,2)*ROUND(G127,3),2)</f>
        <v>0</v>
      </c>
      <c r="J127" s="18" t="s">
        <v>664</v>
      </c>
      <c r="O127">
        <f>(I127*21)/100</f>
        <v>0</v>
      </c>
      <c r="P127" t="s">
        <v>13</v>
      </c>
    </row>
    <row r="128" spans="1:16" ht="50" x14ac:dyDescent="0.25">
      <c r="A128" s="21" t="s">
        <v>40</v>
      </c>
      <c r="E128" s="22" t="s">
        <v>212</v>
      </c>
    </row>
    <row r="129" spans="1:16" ht="13" x14ac:dyDescent="0.25">
      <c r="A129" s="23" t="s">
        <v>42</v>
      </c>
      <c r="E129" s="24" t="s">
        <v>213</v>
      </c>
    </row>
    <row r="130" spans="1:16" ht="50" x14ac:dyDescent="0.25">
      <c r="A130" t="s">
        <v>44</v>
      </c>
      <c r="E130" s="22" t="s">
        <v>214</v>
      </c>
    </row>
    <row r="131" spans="1:16" ht="12.5" x14ac:dyDescent="0.25">
      <c r="A131" s="12" t="s">
        <v>35</v>
      </c>
      <c r="B131" s="16" t="s">
        <v>215</v>
      </c>
      <c r="C131" s="16" t="s">
        <v>216</v>
      </c>
      <c r="D131" s="12" t="s">
        <v>37</v>
      </c>
      <c r="E131" s="17" t="s">
        <v>217</v>
      </c>
      <c r="F131" s="18" t="s">
        <v>91</v>
      </c>
      <c r="G131" s="19">
        <v>81</v>
      </c>
      <c r="H131" s="20">
        <v>0</v>
      </c>
      <c r="I131" s="20">
        <f>ROUND(ROUND(H131,2)*ROUND(G131,3),2)</f>
        <v>0</v>
      </c>
      <c r="J131" s="18" t="s">
        <v>664</v>
      </c>
      <c r="O131">
        <f>(I131*21)/100</f>
        <v>0</v>
      </c>
      <c r="P131" t="s">
        <v>13</v>
      </c>
    </row>
    <row r="132" spans="1:16" ht="50" x14ac:dyDescent="0.25">
      <c r="A132" s="21" t="s">
        <v>40</v>
      </c>
      <c r="E132" s="22" t="s">
        <v>218</v>
      </c>
    </row>
    <row r="133" spans="1:16" ht="13" x14ac:dyDescent="0.25">
      <c r="A133" s="23" t="s">
        <v>42</v>
      </c>
      <c r="E133" s="24" t="s">
        <v>219</v>
      </c>
    </row>
    <row r="134" spans="1:16" ht="137.5" x14ac:dyDescent="0.25">
      <c r="A134" t="s">
        <v>44</v>
      </c>
      <c r="E134" s="22" t="s">
        <v>220</v>
      </c>
    </row>
    <row r="135" spans="1:16" ht="12.5" x14ac:dyDescent="0.25">
      <c r="A135" s="12" t="s">
        <v>35</v>
      </c>
      <c r="B135" s="16" t="s">
        <v>221</v>
      </c>
      <c r="C135" s="16" t="s">
        <v>222</v>
      </c>
      <c r="D135" s="12" t="s">
        <v>37</v>
      </c>
      <c r="E135" s="17" t="s">
        <v>223</v>
      </c>
      <c r="F135" s="18" t="s">
        <v>91</v>
      </c>
      <c r="G135" s="19">
        <v>189</v>
      </c>
      <c r="H135" s="20">
        <v>0</v>
      </c>
      <c r="I135" s="20">
        <f>ROUND(ROUND(H135,2)*ROUND(G135,3),2)</f>
        <v>0</v>
      </c>
      <c r="J135" s="18" t="s">
        <v>664</v>
      </c>
      <c r="O135">
        <f>(I135*21)/100</f>
        <v>0</v>
      </c>
      <c r="P135" t="s">
        <v>13</v>
      </c>
    </row>
    <row r="136" spans="1:16" ht="62.5" x14ac:dyDescent="0.25">
      <c r="A136" s="21" t="s">
        <v>40</v>
      </c>
      <c r="E136" s="22" t="s">
        <v>224</v>
      </c>
    </row>
    <row r="137" spans="1:16" ht="13" x14ac:dyDescent="0.25">
      <c r="A137" s="23" t="s">
        <v>42</v>
      </c>
      <c r="E137" s="24" t="s">
        <v>225</v>
      </c>
    </row>
    <row r="138" spans="1:16" ht="87.5" x14ac:dyDescent="0.25">
      <c r="A138" t="s">
        <v>44</v>
      </c>
      <c r="E138" s="22" t="s">
        <v>226</v>
      </c>
    </row>
    <row r="139" spans="1:16" ht="12.5" x14ac:dyDescent="0.25">
      <c r="A139" s="12" t="s">
        <v>35</v>
      </c>
      <c r="B139" s="16" t="s">
        <v>227</v>
      </c>
      <c r="C139" s="16" t="s">
        <v>228</v>
      </c>
      <c r="D139" s="12" t="s">
        <v>19</v>
      </c>
      <c r="E139" s="17" t="s">
        <v>229</v>
      </c>
      <c r="F139" s="18" t="s">
        <v>128</v>
      </c>
      <c r="G139" s="19">
        <v>1730</v>
      </c>
      <c r="H139" s="20">
        <v>0</v>
      </c>
      <c r="I139" s="20">
        <f>ROUND(ROUND(H139,2)*ROUND(G139,3),2)</f>
        <v>0</v>
      </c>
      <c r="J139" s="18" t="s">
        <v>664</v>
      </c>
      <c r="O139">
        <f>(I139*21)/100</f>
        <v>0</v>
      </c>
      <c r="P139" t="s">
        <v>13</v>
      </c>
    </row>
    <row r="140" spans="1:16" ht="25" x14ac:dyDescent="0.25">
      <c r="A140" s="21" t="s">
        <v>40</v>
      </c>
      <c r="E140" s="22" t="s">
        <v>230</v>
      </c>
    </row>
    <row r="141" spans="1:16" ht="13" x14ac:dyDescent="0.25">
      <c r="A141" s="23" t="s">
        <v>42</v>
      </c>
      <c r="E141" s="24" t="s">
        <v>231</v>
      </c>
    </row>
    <row r="142" spans="1:16" ht="37.5" x14ac:dyDescent="0.25">
      <c r="A142" t="s">
        <v>44</v>
      </c>
      <c r="E142" s="22" t="s">
        <v>232</v>
      </c>
    </row>
    <row r="143" spans="1:16" ht="12.5" x14ac:dyDescent="0.25">
      <c r="A143" s="12" t="s">
        <v>35</v>
      </c>
      <c r="B143" s="16" t="s">
        <v>233</v>
      </c>
      <c r="C143" s="16" t="s">
        <v>228</v>
      </c>
      <c r="D143" s="12" t="s">
        <v>13</v>
      </c>
      <c r="E143" s="17" t="s">
        <v>229</v>
      </c>
      <c r="F143" s="18" t="s">
        <v>128</v>
      </c>
      <c r="G143" s="19">
        <v>18859.8</v>
      </c>
      <c r="H143" s="20">
        <v>0</v>
      </c>
      <c r="I143" s="20">
        <f>ROUND(ROUND(H143,2)*ROUND(G143,3),2)</f>
        <v>0</v>
      </c>
      <c r="J143" s="18" t="s">
        <v>664</v>
      </c>
      <c r="O143">
        <f>(I143*0)/100</f>
        <v>0</v>
      </c>
      <c r="P143" t="s">
        <v>17</v>
      </c>
    </row>
    <row r="144" spans="1:16" ht="75" x14ac:dyDescent="0.25">
      <c r="A144" s="21" t="s">
        <v>40</v>
      </c>
      <c r="E144" s="22" t="s">
        <v>234</v>
      </c>
    </row>
    <row r="145" spans="1:18" ht="52" x14ac:dyDescent="0.25">
      <c r="A145" s="23" t="s">
        <v>42</v>
      </c>
      <c r="E145" s="24" t="s">
        <v>235</v>
      </c>
    </row>
    <row r="146" spans="1:18" ht="62.5" x14ac:dyDescent="0.25">
      <c r="A146" t="s">
        <v>44</v>
      </c>
      <c r="E146" s="22" t="s">
        <v>236</v>
      </c>
    </row>
    <row r="147" spans="1:18" ht="12.75" customHeight="1" x14ac:dyDescent="0.3">
      <c r="A147" s="2" t="s">
        <v>33</v>
      </c>
      <c r="B147" s="2"/>
      <c r="C147" s="26" t="s">
        <v>68</v>
      </c>
      <c r="D147" s="2"/>
      <c r="E147" s="14" t="s">
        <v>237</v>
      </c>
      <c r="F147" s="2"/>
      <c r="G147" s="2"/>
      <c r="H147" s="2"/>
      <c r="I147" s="27">
        <f>0+Q147</f>
        <v>0</v>
      </c>
      <c r="J147" s="2"/>
      <c r="O147">
        <f>0+R147</f>
        <v>0</v>
      </c>
      <c r="Q147">
        <f>0+I148</f>
        <v>0</v>
      </c>
      <c r="R147">
        <f>0+O148</f>
        <v>0</v>
      </c>
    </row>
    <row r="148" spans="1:18" ht="12.5" x14ac:dyDescent="0.25">
      <c r="A148" s="12" t="s">
        <v>35</v>
      </c>
      <c r="B148" s="16" t="s">
        <v>238</v>
      </c>
      <c r="C148" s="16" t="s">
        <v>239</v>
      </c>
      <c r="D148" s="12" t="s">
        <v>37</v>
      </c>
      <c r="E148" s="17" t="s">
        <v>240</v>
      </c>
      <c r="F148" s="18" t="s">
        <v>154</v>
      </c>
      <c r="G148" s="19">
        <v>16</v>
      </c>
      <c r="H148" s="20">
        <v>0</v>
      </c>
      <c r="I148" s="20">
        <f>ROUND(ROUND(H148,2)*ROUND(G148,3),2)</f>
        <v>0</v>
      </c>
      <c r="J148" s="18" t="s">
        <v>664</v>
      </c>
      <c r="O148">
        <f>(I148*0)/100</f>
        <v>0</v>
      </c>
      <c r="P148" t="s">
        <v>17</v>
      </c>
    </row>
    <row r="149" spans="1:18" ht="12.5" x14ac:dyDescent="0.25">
      <c r="A149" s="21" t="s">
        <v>40</v>
      </c>
      <c r="E149" s="22" t="s">
        <v>241</v>
      </c>
    </row>
    <row r="150" spans="1:18" ht="13" x14ac:dyDescent="0.25">
      <c r="A150" s="23" t="s">
        <v>42</v>
      </c>
      <c r="E150" s="24" t="s">
        <v>60</v>
      </c>
    </row>
    <row r="151" spans="1:18" ht="25" x14ac:dyDescent="0.25">
      <c r="A151" t="s">
        <v>44</v>
      </c>
      <c r="E151" s="22" t="s">
        <v>242</v>
      </c>
    </row>
    <row r="152" spans="1:18" ht="12.75" customHeight="1" x14ac:dyDescent="0.3">
      <c r="A152" s="2" t="s">
        <v>33</v>
      </c>
      <c r="B152" s="2"/>
      <c r="C152" s="26" t="s">
        <v>30</v>
      </c>
      <c r="D152" s="2"/>
      <c r="E152" s="14" t="s">
        <v>243</v>
      </c>
      <c r="F152" s="2"/>
      <c r="G152" s="2"/>
      <c r="H152" s="2"/>
      <c r="I152" s="27">
        <f>0+Q152</f>
        <v>0</v>
      </c>
      <c r="J152" s="2"/>
      <c r="O152">
        <f>0+R152</f>
        <v>0</v>
      </c>
      <c r="Q152">
        <f>0+I153+I157+I161+I165+I169+I173+I177+I181+I185+I189+I193+I197+I201+I205</f>
        <v>0</v>
      </c>
      <c r="R152">
        <f>0+O153+O157+O161+O165+O169+O173+O177+O181+O185+O189+O193+O197+O201+O205</f>
        <v>0</v>
      </c>
    </row>
    <row r="153" spans="1:18" ht="25" x14ac:dyDescent="0.25">
      <c r="A153" s="12" t="s">
        <v>35</v>
      </c>
      <c r="B153" s="16" t="s">
        <v>19</v>
      </c>
      <c r="C153" s="16" t="s">
        <v>244</v>
      </c>
      <c r="D153" s="12" t="s">
        <v>37</v>
      </c>
      <c r="E153" s="17" t="s">
        <v>245</v>
      </c>
      <c r="F153" s="18" t="s">
        <v>128</v>
      </c>
      <c r="G153" s="19">
        <v>632</v>
      </c>
      <c r="H153" s="20">
        <v>0</v>
      </c>
      <c r="I153" s="20">
        <f>ROUND(ROUND(H153,2)*ROUND(G153,3),2)</f>
        <v>0</v>
      </c>
      <c r="J153" s="18" t="s">
        <v>664</v>
      </c>
      <c r="O153">
        <f>(I153*21)/100</f>
        <v>0</v>
      </c>
      <c r="P153" t="s">
        <v>13</v>
      </c>
    </row>
    <row r="154" spans="1:18" ht="12.5" x14ac:dyDescent="0.25">
      <c r="A154" s="21" t="s">
        <v>40</v>
      </c>
      <c r="E154" s="22" t="s">
        <v>37</v>
      </c>
    </row>
    <row r="155" spans="1:18" ht="13" x14ac:dyDescent="0.25">
      <c r="A155" s="23" t="s">
        <v>42</v>
      </c>
      <c r="E155" s="24" t="s">
        <v>246</v>
      </c>
    </row>
    <row r="156" spans="1:18" ht="162.5" x14ac:dyDescent="0.25">
      <c r="A156" t="s">
        <v>44</v>
      </c>
      <c r="E156" s="22" t="s">
        <v>247</v>
      </c>
    </row>
    <row r="157" spans="1:18" ht="25" x14ac:dyDescent="0.25">
      <c r="A157" s="12" t="s">
        <v>35</v>
      </c>
      <c r="B157" s="16" t="s">
        <v>13</v>
      </c>
      <c r="C157" s="16" t="s">
        <v>248</v>
      </c>
      <c r="D157" s="12" t="s">
        <v>37</v>
      </c>
      <c r="E157" s="17" t="s">
        <v>249</v>
      </c>
      <c r="F157" s="18" t="s">
        <v>128</v>
      </c>
      <c r="G157" s="19">
        <v>212</v>
      </c>
      <c r="H157" s="20">
        <v>0</v>
      </c>
      <c r="I157" s="20">
        <f>ROUND(ROUND(H157,2)*ROUND(G157,3),2)</f>
        <v>0</v>
      </c>
      <c r="J157" s="18" t="s">
        <v>664</v>
      </c>
      <c r="O157">
        <f>(I157*0)/100</f>
        <v>0</v>
      </c>
      <c r="P157" t="s">
        <v>17</v>
      </c>
    </row>
    <row r="158" spans="1:18" ht="12.5" x14ac:dyDescent="0.25">
      <c r="A158" s="21" t="s">
        <v>40</v>
      </c>
      <c r="E158" s="22" t="s">
        <v>250</v>
      </c>
    </row>
    <row r="159" spans="1:18" ht="13" x14ac:dyDescent="0.25">
      <c r="A159" s="23" t="s">
        <v>42</v>
      </c>
      <c r="E159" s="24" t="s">
        <v>251</v>
      </c>
    </row>
    <row r="160" spans="1:18" ht="87.5" x14ac:dyDescent="0.25">
      <c r="A160" t="s">
        <v>44</v>
      </c>
      <c r="E160" s="22" t="s">
        <v>252</v>
      </c>
    </row>
    <row r="161" spans="1:16" ht="12.5" x14ac:dyDescent="0.25">
      <c r="A161" s="12" t="s">
        <v>35</v>
      </c>
      <c r="B161" s="16" t="s">
        <v>12</v>
      </c>
      <c r="C161" s="16" t="s">
        <v>253</v>
      </c>
      <c r="D161" s="12" t="s">
        <v>37</v>
      </c>
      <c r="E161" s="17" t="s">
        <v>254</v>
      </c>
      <c r="F161" s="18" t="s">
        <v>154</v>
      </c>
      <c r="G161" s="19">
        <v>375</v>
      </c>
      <c r="H161" s="20">
        <v>0</v>
      </c>
      <c r="I161" s="20">
        <f>ROUND(ROUND(H161,2)*ROUND(G161,3),2)</f>
        <v>0</v>
      </c>
      <c r="J161" s="18" t="s">
        <v>664</v>
      </c>
      <c r="O161">
        <f>(I161*21)/100</f>
        <v>0</v>
      </c>
      <c r="P161" t="s">
        <v>13</v>
      </c>
    </row>
    <row r="162" spans="1:16" ht="37.5" x14ac:dyDescent="0.25">
      <c r="A162" s="21" t="s">
        <v>40</v>
      </c>
      <c r="E162" s="22" t="s">
        <v>255</v>
      </c>
    </row>
    <row r="163" spans="1:16" ht="13" x14ac:dyDescent="0.25">
      <c r="A163" s="23" t="s">
        <v>42</v>
      </c>
      <c r="E163" s="24" t="s">
        <v>256</v>
      </c>
    </row>
    <row r="164" spans="1:16" ht="50" x14ac:dyDescent="0.25">
      <c r="A164" t="s">
        <v>44</v>
      </c>
      <c r="E164" s="22" t="s">
        <v>257</v>
      </c>
    </row>
    <row r="165" spans="1:16" ht="12.5" x14ac:dyDescent="0.25">
      <c r="A165" s="12" t="s">
        <v>35</v>
      </c>
      <c r="B165" s="16" t="s">
        <v>23</v>
      </c>
      <c r="C165" s="16" t="s">
        <v>258</v>
      </c>
      <c r="D165" s="12" t="s">
        <v>37</v>
      </c>
      <c r="E165" s="17" t="s">
        <v>259</v>
      </c>
      <c r="F165" s="18" t="s">
        <v>154</v>
      </c>
      <c r="G165" s="19">
        <v>370</v>
      </c>
      <c r="H165" s="20">
        <v>0</v>
      </c>
      <c r="I165" s="20">
        <f>ROUND(ROUND(H165,2)*ROUND(G165,3),2)</f>
        <v>0</v>
      </c>
      <c r="J165" s="18" t="s">
        <v>664</v>
      </c>
      <c r="O165">
        <f>(I165*21)/100</f>
        <v>0</v>
      </c>
      <c r="P165" t="s">
        <v>13</v>
      </c>
    </row>
    <row r="166" spans="1:16" ht="25" x14ac:dyDescent="0.25">
      <c r="A166" s="21" t="s">
        <v>40</v>
      </c>
      <c r="E166" s="22" t="s">
        <v>260</v>
      </c>
    </row>
    <row r="167" spans="1:16" ht="13" x14ac:dyDescent="0.25">
      <c r="A167" s="23" t="s">
        <v>42</v>
      </c>
      <c r="E167" s="24" t="s">
        <v>261</v>
      </c>
    </row>
    <row r="168" spans="1:16" ht="12.5" x14ac:dyDescent="0.25">
      <c r="A168" t="s">
        <v>44</v>
      </c>
      <c r="E168" s="22" t="s">
        <v>262</v>
      </c>
    </row>
    <row r="169" spans="1:16" ht="12.5" x14ac:dyDescent="0.25">
      <c r="A169" s="12" t="s">
        <v>35</v>
      </c>
      <c r="B169" s="16" t="s">
        <v>25</v>
      </c>
      <c r="C169" s="16" t="s">
        <v>263</v>
      </c>
      <c r="D169" s="12" t="s">
        <v>37</v>
      </c>
      <c r="E169" s="17" t="s">
        <v>264</v>
      </c>
      <c r="F169" s="18" t="s">
        <v>154</v>
      </c>
      <c r="G169" s="19">
        <v>10</v>
      </c>
      <c r="H169" s="20">
        <v>0</v>
      </c>
      <c r="I169" s="20">
        <f>ROUND(ROUND(H169,2)*ROUND(G169,3),2)</f>
        <v>0</v>
      </c>
      <c r="J169" s="18" t="s">
        <v>664</v>
      </c>
      <c r="O169">
        <f>(I169*0)/100</f>
        <v>0</v>
      </c>
      <c r="P169" t="s">
        <v>17</v>
      </c>
    </row>
    <row r="170" spans="1:16" ht="12.5" x14ac:dyDescent="0.25">
      <c r="A170" s="21" t="s">
        <v>40</v>
      </c>
      <c r="E170" s="22" t="s">
        <v>265</v>
      </c>
    </row>
    <row r="171" spans="1:16" ht="13" x14ac:dyDescent="0.25">
      <c r="A171" s="23" t="s">
        <v>42</v>
      </c>
      <c r="E171" s="24" t="s">
        <v>266</v>
      </c>
    </row>
    <row r="172" spans="1:16" ht="75" x14ac:dyDescent="0.25">
      <c r="A172" t="s">
        <v>44</v>
      </c>
      <c r="E172" s="22" t="s">
        <v>267</v>
      </c>
    </row>
    <row r="173" spans="1:16" ht="12.5" x14ac:dyDescent="0.25">
      <c r="A173" s="12" t="s">
        <v>35</v>
      </c>
      <c r="B173" s="16" t="s">
        <v>27</v>
      </c>
      <c r="C173" s="16" t="s">
        <v>268</v>
      </c>
      <c r="D173" s="12" t="s">
        <v>37</v>
      </c>
      <c r="E173" s="17" t="s">
        <v>269</v>
      </c>
      <c r="F173" s="18" t="s">
        <v>91</v>
      </c>
      <c r="G173" s="19">
        <v>6680.8969999999999</v>
      </c>
      <c r="H173" s="20">
        <v>0</v>
      </c>
      <c r="I173" s="20">
        <f>ROUND(ROUND(H173,2)*ROUND(G173,3),2)</f>
        <v>0</v>
      </c>
      <c r="J173" s="18" t="s">
        <v>664</v>
      </c>
      <c r="O173">
        <f>(I173*21)/100</f>
        <v>0</v>
      </c>
      <c r="P173" t="s">
        <v>13</v>
      </c>
    </row>
    <row r="174" spans="1:16" ht="12.5" x14ac:dyDescent="0.25">
      <c r="A174" s="21" t="s">
        <v>40</v>
      </c>
      <c r="E174" s="22" t="s">
        <v>270</v>
      </c>
    </row>
    <row r="175" spans="1:16" ht="13" x14ac:dyDescent="0.25">
      <c r="A175" s="23" t="s">
        <v>42</v>
      </c>
      <c r="E175" s="24" t="s">
        <v>271</v>
      </c>
    </row>
    <row r="176" spans="1:16" ht="37.5" x14ac:dyDescent="0.25">
      <c r="A176" t="s">
        <v>44</v>
      </c>
      <c r="E176" s="22" t="s">
        <v>272</v>
      </c>
    </row>
    <row r="177" spans="1:16" ht="25" x14ac:dyDescent="0.25">
      <c r="A177" s="12" t="s">
        <v>35</v>
      </c>
      <c r="B177" s="16" t="s">
        <v>66</v>
      </c>
      <c r="C177" s="16" t="s">
        <v>273</v>
      </c>
      <c r="D177" s="12" t="s">
        <v>37</v>
      </c>
      <c r="E177" s="17" t="s">
        <v>274</v>
      </c>
      <c r="F177" s="18" t="s">
        <v>91</v>
      </c>
      <c r="G177" s="19">
        <v>6680.8969999999999</v>
      </c>
      <c r="H177" s="20">
        <v>0</v>
      </c>
      <c r="I177" s="20">
        <f>ROUND(ROUND(H177,2)*ROUND(G177,3),2)</f>
        <v>0</v>
      </c>
      <c r="J177" s="18" t="s">
        <v>664</v>
      </c>
      <c r="O177">
        <f>(I177*21)/100</f>
        <v>0</v>
      </c>
      <c r="P177" t="s">
        <v>13</v>
      </c>
    </row>
    <row r="178" spans="1:16" ht="25" x14ac:dyDescent="0.25">
      <c r="A178" s="21" t="s">
        <v>40</v>
      </c>
      <c r="E178" s="22" t="s">
        <v>275</v>
      </c>
    </row>
    <row r="179" spans="1:16" ht="409.5" x14ac:dyDescent="0.25">
      <c r="A179" s="23" t="s">
        <v>42</v>
      </c>
      <c r="E179" s="24" t="s">
        <v>276</v>
      </c>
    </row>
    <row r="180" spans="1:16" ht="37.5" x14ac:dyDescent="0.25">
      <c r="A180" t="s">
        <v>44</v>
      </c>
      <c r="E180" s="22" t="s">
        <v>272</v>
      </c>
    </row>
    <row r="181" spans="1:16" ht="12.5" x14ac:dyDescent="0.25">
      <c r="A181" s="12" t="s">
        <v>35</v>
      </c>
      <c r="B181" s="16" t="s">
        <v>68</v>
      </c>
      <c r="C181" s="16" t="s">
        <v>277</v>
      </c>
      <c r="D181" s="12" t="s">
        <v>37</v>
      </c>
      <c r="E181" s="17" t="s">
        <v>278</v>
      </c>
      <c r="F181" s="18" t="s">
        <v>154</v>
      </c>
      <c r="G181" s="19">
        <v>123</v>
      </c>
      <c r="H181" s="20">
        <v>0</v>
      </c>
      <c r="I181" s="20">
        <f>ROUND(ROUND(H181,2)*ROUND(G181,3),2)</f>
        <v>0</v>
      </c>
      <c r="J181" s="18" t="s">
        <v>664</v>
      </c>
      <c r="O181">
        <f>(I181*21)/100</f>
        <v>0</v>
      </c>
      <c r="P181" t="s">
        <v>13</v>
      </c>
    </row>
    <row r="182" spans="1:16" ht="25" x14ac:dyDescent="0.25">
      <c r="A182" s="21" t="s">
        <v>40</v>
      </c>
      <c r="E182" s="22" t="s">
        <v>279</v>
      </c>
    </row>
    <row r="183" spans="1:16" ht="13" x14ac:dyDescent="0.25">
      <c r="A183" s="23" t="s">
        <v>42</v>
      </c>
      <c r="E183" s="24" t="s">
        <v>280</v>
      </c>
    </row>
    <row r="184" spans="1:16" ht="37.5" x14ac:dyDescent="0.25">
      <c r="A184" t="s">
        <v>44</v>
      </c>
      <c r="E184" s="22" t="s">
        <v>281</v>
      </c>
    </row>
    <row r="185" spans="1:16" ht="12.5" x14ac:dyDescent="0.25">
      <c r="A185" s="12" t="s">
        <v>35</v>
      </c>
      <c r="B185" s="16" t="s">
        <v>30</v>
      </c>
      <c r="C185" s="16" t="s">
        <v>282</v>
      </c>
      <c r="D185" s="12" t="s">
        <v>37</v>
      </c>
      <c r="E185" s="17" t="s">
        <v>283</v>
      </c>
      <c r="F185" s="18" t="s">
        <v>154</v>
      </c>
      <c r="G185" s="19">
        <v>12</v>
      </c>
      <c r="H185" s="20">
        <v>0</v>
      </c>
      <c r="I185" s="20">
        <f>ROUND(ROUND(H185,2)*ROUND(G185,3),2)</f>
        <v>0</v>
      </c>
      <c r="J185" s="18" t="s">
        <v>664</v>
      </c>
      <c r="O185">
        <f>(I185*21)/100</f>
        <v>0</v>
      </c>
      <c r="P185" t="s">
        <v>13</v>
      </c>
    </row>
    <row r="186" spans="1:16" ht="12.5" x14ac:dyDescent="0.25">
      <c r="A186" s="21" t="s">
        <v>40</v>
      </c>
      <c r="E186" s="22" t="s">
        <v>284</v>
      </c>
    </row>
    <row r="187" spans="1:16" ht="13" x14ac:dyDescent="0.25">
      <c r="A187" s="23" t="s">
        <v>42</v>
      </c>
      <c r="E187" s="24" t="s">
        <v>285</v>
      </c>
    </row>
    <row r="188" spans="1:16" ht="37.5" x14ac:dyDescent="0.25">
      <c r="A188" t="s">
        <v>44</v>
      </c>
      <c r="E188" s="22" t="s">
        <v>286</v>
      </c>
    </row>
    <row r="189" spans="1:16" ht="12.5" x14ac:dyDescent="0.25">
      <c r="A189" s="12" t="s">
        <v>35</v>
      </c>
      <c r="B189" s="16" t="s">
        <v>32</v>
      </c>
      <c r="C189" s="16" t="s">
        <v>287</v>
      </c>
      <c r="D189" s="12" t="s">
        <v>37</v>
      </c>
      <c r="E189" s="17" t="s">
        <v>288</v>
      </c>
      <c r="F189" s="18" t="s">
        <v>128</v>
      </c>
      <c r="G189" s="19">
        <v>17.8</v>
      </c>
      <c r="H189" s="20">
        <v>0</v>
      </c>
      <c r="I189" s="20">
        <f>ROUND(ROUND(H189,2)*ROUND(G189,3),2)</f>
        <v>0</v>
      </c>
      <c r="J189" s="18" t="s">
        <v>664</v>
      </c>
      <c r="O189">
        <f>(I189*21)/100</f>
        <v>0</v>
      </c>
      <c r="P189" t="s">
        <v>13</v>
      </c>
    </row>
    <row r="190" spans="1:16" ht="37.5" x14ac:dyDescent="0.25">
      <c r="A190" s="21" t="s">
        <v>40</v>
      </c>
      <c r="E190" s="22" t="s">
        <v>289</v>
      </c>
    </row>
    <row r="191" spans="1:16" ht="13" x14ac:dyDescent="0.25">
      <c r="A191" s="23" t="s">
        <v>42</v>
      </c>
      <c r="E191" s="24" t="s">
        <v>290</v>
      </c>
    </row>
    <row r="192" spans="1:16" ht="50" x14ac:dyDescent="0.25">
      <c r="A192" t="s">
        <v>44</v>
      </c>
      <c r="E192" s="22" t="s">
        <v>291</v>
      </c>
    </row>
    <row r="193" spans="1:16" ht="12.5" x14ac:dyDescent="0.25">
      <c r="A193" s="12" t="s">
        <v>35</v>
      </c>
      <c r="B193" s="16" t="s">
        <v>156</v>
      </c>
      <c r="C193" s="16" t="s">
        <v>292</v>
      </c>
      <c r="D193" s="12" t="s">
        <v>37</v>
      </c>
      <c r="E193" s="17" t="s">
        <v>293</v>
      </c>
      <c r="F193" s="18" t="s">
        <v>128</v>
      </c>
      <c r="G193" s="19">
        <v>7.1</v>
      </c>
      <c r="H193" s="20">
        <v>0</v>
      </c>
      <c r="I193" s="20">
        <f>ROUND(ROUND(H193,2)*ROUND(G193,3),2)</f>
        <v>0</v>
      </c>
      <c r="J193" s="18" t="s">
        <v>664</v>
      </c>
      <c r="O193">
        <f>(I193*0)/100</f>
        <v>0</v>
      </c>
      <c r="P193" t="s">
        <v>17</v>
      </c>
    </row>
    <row r="194" spans="1:16" ht="37.5" x14ac:dyDescent="0.25">
      <c r="A194" s="21" t="s">
        <v>40</v>
      </c>
      <c r="E194" s="22" t="s">
        <v>294</v>
      </c>
    </row>
    <row r="195" spans="1:16" ht="13" x14ac:dyDescent="0.25">
      <c r="A195" s="23" t="s">
        <v>42</v>
      </c>
      <c r="E195" s="24" t="s">
        <v>295</v>
      </c>
    </row>
    <row r="196" spans="1:16" ht="75" x14ac:dyDescent="0.25">
      <c r="A196" t="s">
        <v>44</v>
      </c>
      <c r="E196" s="22" t="s">
        <v>296</v>
      </c>
    </row>
    <row r="197" spans="1:16" ht="12.5" x14ac:dyDescent="0.25">
      <c r="A197" s="12" t="s">
        <v>35</v>
      </c>
      <c r="B197" s="16" t="s">
        <v>161</v>
      </c>
      <c r="C197" s="16" t="s">
        <v>297</v>
      </c>
      <c r="D197" s="12" t="s">
        <v>37</v>
      </c>
      <c r="E197" s="17" t="s">
        <v>298</v>
      </c>
      <c r="F197" s="18" t="s">
        <v>128</v>
      </c>
      <c r="G197" s="19">
        <v>50.4</v>
      </c>
      <c r="H197" s="20">
        <v>0</v>
      </c>
      <c r="I197" s="20">
        <f>ROUND(ROUND(H197,2)*ROUND(G197,3),2)</f>
        <v>0</v>
      </c>
      <c r="J197" s="18" t="s">
        <v>664</v>
      </c>
      <c r="O197">
        <f>(I197*0)/100</f>
        <v>0</v>
      </c>
      <c r="P197" t="s">
        <v>17</v>
      </c>
    </row>
    <row r="198" spans="1:16" ht="50" x14ac:dyDescent="0.25">
      <c r="A198" s="21" t="s">
        <v>40</v>
      </c>
      <c r="E198" s="22" t="s">
        <v>299</v>
      </c>
    </row>
    <row r="199" spans="1:16" ht="13" x14ac:dyDescent="0.25">
      <c r="A199" s="23" t="s">
        <v>42</v>
      </c>
      <c r="E199" s="24" t="s">
        <v>134</v>
      </c>
    </row>
    <row r="200" spans="1:16" ht="75" x14ac:dyDescent="0.25">
      <c r="A200" t="s">
        <v>44</v>
      </c>
      <c r="E200" s="22" t="s">
        <v>296</v>
      </c>
    </row>
    <row r="201" spans="1:16" ht="12.5" x14ac:dyDescent="0.25">
      <c r="A201" s="12" t="s">
        <v>35</v>
      </c>
      <c r="B201" s="16" t="s">
        <v>204</v>
      </c>
      <c r="C201" s="16" t="s">
        <v>300</v>
      </c>
      <c r="D201" s="12" t="s">
        <v>37</v>
      </c>
      <c r="E201" s="17" t="s">
        <v>301</v>
      </c>
      <c r="F201" s="18" t="s">
        <v>128</v>
      </c>
      <c r="G201" s="19">
        <v>56</v>
      </c>
      <c r="H201" s="20">
        <v>0</v>
      </c>
      <c r="I201" s="20">
        <f>ROUND(ROUND(H201,2)*ROUND(G201,3),2)</f>
        <v>0</v>
      </c>
      <c r="J201" s="18" t="s">
        <v>664</v>
      </c>
      <c r="O201">
        <f>(I201*0)/100</f>
        <v>0</v>
      </c>
      <c r="P201" t="s">
        <v>17</v>
      </c>
    </row>
    <row r="202" spans="1:16" ht="50" x14ac:dyDescent="0.25">
      <c r="A202" s="21" t="s">
        <v>40</v>
      </c>
      <c r="E202" s="22" t="s">
        <v>302</v>
      </c>
    </row>
    <row r="203" spans="1:16" ht="13" x14ac:dyDescent="0.25">
      <c r="A203" s="23" t="s">
        <v>42</v>
      </c>
      <c r="E203" s="24" t="s">
        <v>303</v>
      </c>
    </row>
    <row r="204" spans="1:16" ht="125" x14ac:dyDescent="0.25">
      <c r="A204" t="s">
        <v>44</v>
      </c>
      <c r="E204" s="22" t="s">
        <v>304</v>
      </c>
    </row>
    <row r="205" spans="1:16" ht="12.5" x14ac:dyDescent="0.25">
      <c r="A205" s="12" t="s">
        <v>35</v>
      </c>
      <c r="B205" s="16" t="s">
        <v>209</v>
      </c>
      <c r="C205" s="16" t="s">
        <v>305</v>
      </c>
      <c r="D205" s="12" t="s">
        <v>37</v>
      </c>
      <c r="E205" s="17" t="s">
        <v>306</v>
      </c>
      <c r="F205" s="18" t="s">
        <v>91</v>
      </c>
      <c r="G205" s="19">
        <v>177900</v>
      </c>
      <c r="H205" s="20">
        <v>0</v>
      </c>
      <c r="I205" s="20">
        <f>ROUND(ROUND(H205,2)*ROUND(G205,3),2)</f>
        <v>0</v>
      </c>
      <c r="J205" s="18" t="s">
        <v>664</v>
      </c>
      <c r="O205">
        <f>(I205*21)/100</f>
        <v>0</v>
      </c>
      <c r="P205" t="s">
        <v>13</v>
      </c>
    </row>
    <row r="206" spans="1:16" ht="25" x14ac:dyDescent="0.25">
      <c r="A206" s="21" t="s">
        <v>40</v>
      </c>
      <c r="E206" s="22" t="s">
        <v>307</v>
      </c>
    </row>
    <row r="207" spans="1:16" ht="13" x14ac:dyDescent="0.25">
      <c r="A207" s="23" t="s">
        <v>42</v>
      </c>
      <c r="E207" s="24" t="s">
        <v>308</v>
      </c>
    </row>
    <row r="208" spans="1:16" ht="12.5" x14ac:dyDescent="0.25">
      <c r="A208" t="s">
        <v>44</v>
      </c>
      <c r="E208" s="22" t="s">
        <v>309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0+O8+O17+O50+O71+O88+O101+O110+O115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310</v>
      </c>
      <c r="I3" s="25">
        <f>0+I8+I17+I50+I71+I88+I101+I110+I115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310</v>
      </c>
      <c r="D4" s="55"/>
      <c r="E4" s="10" t="s">
        <v>311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58.27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312</v>
      </c>
    </row>
    <row r="11" spans="1:18" ht="13" x14ac:dyDescent="0.25">
      <c r="A11" s="23" t="s">
        <v>42</v>
      </c>
      <c r="E11" s="24" t="s">
        <v>313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241.41800000000001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314</v>
      </c>
    </row>
    <row r="15" spans="1:18" ht="39" x14ac:dyDescent="0.25">
      <c r="A15" s="23" t="s">
        <v>42</v>
      </c>
      <c r="E15" s="24" t="s">
        <v>315</v>
      </c>
    </row>
    <row r="16" spans="1:18" ht="112.5" x14ac:dyDescent="0.25">
      <c r="A16" t="s">
        <v>44</v>
      </c>
      <c r="E16" s="22" t="s">
        <v>108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0+I18+I22+I26+I30+I34+I38+I42+I46</f>
        <v>0</v>
      </c>
      <c r="R17">
        <f>0+O18+O22+O26+O30+O34+O38+O42+O46</f>
        <v>0</v>
      </c>
    </row>
    <row r="18" spans="1:18" ht="12.5" x14ac:dyDescent="0.25">
      <c r="A18" s="12" t="s">
        <v>35</v>
      </c>
      <c r="B18" s="16" t="s">
        <v>12</v>
      </c>
      <c r="C18" s="16" t="s">
        <v>316</v>
      </c>
      <c r="D18" s="12" t="s">
        <v>37</v>
      </c>
      <c r="E18" s="17" t="s">
        <v>317</v>
      </c>
      <c r="F18" s="18" t="s">
        <v>84</v>
      </c>
      <c r="G18" s="19">
        <v>8.8960000000000008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37</v>
      </c>
    </row>
    <row r="21" spans="1:18" ht="362.5" x14ac:dyDescent="0.25">
      <c r="A21" t="s">
        <v>44</v>
      </c>
      <c r="E21" s="22" t="s">
        <v>318</v>
      </c>
    </row>
    <row r="22" spans="1:18" ht="12.5" x14ac:dyDescent="0.25">
      <c r="A22" s="12" t="s">
        <v>35</v>
      </c>
      <c r="B22" s="16" t="s">
        <v>23</v>
      </c>
      <c r="C22" s="16" t="s">
        <v>319</v>
      </c>
      <c r="D22" s="12" t="s">
        <v>37</v>
      </c>
      <c r="E22" s="17" t="s">
        <v>320</v>
      </c>
      <c r="F22" s="18" t="s">
        <v>84</v>
      </c>
      <c r="G22" s="19">
        <v>83.6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321</v>
      </c>
    </row>
    <row r="25" spans="1:18" ht="312.5" x14ac:dyDescent="0.25">
      <c r="A25" t="s">
        <v>44</v>
      </c>
      <c r="E25" s="22" t="s">
        <v>322</v>
      </c>
    </row>
    <row r="26" spans="1:18" ht="12.5" x14ac:dyDescent="0.25">
      <c r="A26" s="12" t="s">
        <v>35</v>
      </c>
      <c r="B26" s="16" t="s">
        <v>25</v>
      </c>
      <c r="C26" s="16" t="s">
        <v>323</v>
      </c>
      <c r="D26" s="12" t="s">
        <v>37</v>
      </c>
      <c r="E26" s="17" t="s">
        <v>324</v>
      </c>
      <c r="F26" s="18" t="s">
        <v>84</v>
      </c>
      <c r="G26" s="19">
        <v>3.3959999999999999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325</v>
      </c>
    </row>
    <row r="29" spans="1:18" ht="312.5" x14ac:dyDescent="0.25">
      <c r="A29" t="s">
        <v>44</v>
      </c>
      <c r="E29" s="22" t="s">
        <v>322</v>
      </c>
    </row>
    <row r="30" spans="1:18" ht="12.5" x14ac:dyDescent="0.25">
      <c r="A30" s="12" t="s">
        <v>35</v>
      </c>
      <c r="B30" s="16" t="s">
        <v>27</v>
      </c>
      <c r="C30" s="16" t="s">
        <v>162</v>
      </c>
      <c r="D30" s="12" t="s">
        <v>37</v>
      </c>
      <c r="E30" s="17" t="s">
        <v>163</v>
      </c>
      <c r="F30" s="18" t="s">
        <v>91</v>
      </c>
      <c r="G30" s="19">
        <v>50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37</v>
      </c>
    </row>
    <row r="33" spans="1:16" ht="25" x14ac:dyDescent="0.25">
      <c r="A33" t="s">
        <v>44</v>
      </c>
      <c r="E33" s="22" t="s">
        <v>164</v>
      </c>
    </row>
    <row r="34" spans="1:16" ht="12.5" x14ac:dyDescent="0.25">
      <c r="A34" s="12" t="s">
        <v>35</v>
      </c>
      <c r="B34" s="16" t="s">
        <v>66</v>
      </c>
      <c r="C34" s="16" t="s">
        <v>326</v>
      </c>
      <c r="D34" s="12" t="s">
        <v>37</v>
      </c>
      <c r="E34" s="17" t="s">
        <v>327</v>
      </c>
      <c r="F34" s="18" t="s">
        <v>91</v>
      </c>
      <c r="G34" s="19">
        <v>50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1" t="s">
        <v>40</v>
      </c>
      <c r="E35" s="22" t="s">
        <v>37</v>
      </c>
    </row>
    <row r="36" spans="1:16" ht="13" x14ac:dyDescent="0.25">
      <c r="A36" s="23" t="s">
        <v>42</v>
      </c>
      <c r="E36" s="24" t="s">
        <v>37</v>
      </c>
    </row>
    <row r="37" spans="1:16" ht="12.5" x14ac:dyDescent="0.25">
      <c r="A37" t="s">
        <v>44</v>
      </c>
      <c r="E37" s="22" t="s">
        <v>328</v>
      </c>
    </row>
    <row r="38" spans="1:16" ht="12.5" x14ac:dyDescent="0.25">
      <c r="A38" s="12" t="s">
        <v>35</v>
      </c>
      <c r="B38" s="16" t="s">
        <v>68</v>
      </c>
      <c r="C38" s="16" t="s">
        <v>329</v>
      </c>
      <c r="D38" s="12" t="s">
        <v>37</v>
      </c>
      <c r="E38" s="17" t="s">
        <v>330</v>
      </c>
      <c r="F38" s="18" t="s">
        <v>91</v>
      </c>
      <c r="G38" s="19">
        <v>50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1" t="s">
        <v>40</v>
      </c>
      <c r="E39" s="22" t="s">
        <v>37</v>
      </c>
    </row>
    <row r="40" spans="1:16" ht="13" x14ac:dyDescent="0.25">
      <c r="A40" s="23" t="s">
        <v>42</v>
      </c>
      <c r="E40" s="24" t="s">
        <v>37</v>
      </c>
    </row>
    <row r="41" spans="1:16" ht="37.5" x14ac:dyDescent="0.25">
      <c r="A41" t="s">
        <v>44</v>
      </c>
      <c r="E41" s="22" t="s">
        <v>331</v>
      </c>
    </row>
    <row r="42" spans="1:16" ht="12.5" x14ac:dyDescent="0.25">
      <c r="A42" s="12" t="s">
        <v>35</v>
      </c>
      <c r="B42" s="16" t="s">
        <v>30</v>
      </c>
      <c r="C42" s="16" t="s">
        <v>332</v>
      </c>
      <c r="D42" s="12" t="s">
        <v>37</v>
      </c>
      <c r="E42" s="17" t="s">
        <v>333</v>
      </c>
      <c r="F42" s="18" t="s">
        <v>91</v>
      </c>
      <c r="G42" s="19">
        <v>50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1" t="s">
        <v>40</v>
      </c>
      <c r="E43" s="22" t="s">
        <v>37</v>
      </c>
    </row>
    <row r="44" spans="1:16" ht="13" x14ac:dyDescent="0.25">
      <c r="A44" s="23" t="s">
        <v>42</v>
      </c>
      <c r="E44" s="24" t="s">
        <v>37</v>
      </c>
    </row>
    <row r="45" spans="1:16" ht="25" x14ac:dyDescent="0.25">
      <c r="A45" t="s">
        <v>44</v>
      </c>
      <c r="E45" s="22" t="s">
        <v>334</v>
      </c>
    </row>
    <row r="46" spans="1:16" ht="12.5" x14ac:dyDescent="0.25">
      <c r="A46" s="12" t="s">
        <v>35</v>
      </c>
      <c r="B46" s="16" t="s">
        <v>32</v>
      </c>
      <c r="C46" s="16" t="s">
        <v>335</v>
      </c>
      <c r="D46" s="12" t="s">
        <v>37</v>
      </c>
      <c r="E46" s="17" t="s">
        <v>336</v>
      </c>
      <c r="F46" s="18" t="s">
        <v>91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1" t="s">
        <v>40</v>
      </c>
      <c r="E47" s="22" t="s">
        <v>37</v>
      </c>
    </row>
    <row r="48" spans="1:16" ht="13" x14ac:dyDescent="0.25">
      <c r="A48" s="23" t="s">
        <v>42</v>
      </c>
      <c r="E48" s="24" t="s">
        <v>37</v>
      </c>
    </row>
    <row r="49" spans="1:18" ht="25" x14ac:dyDescent="0.25">
      <c r="A49" t="s">
        <v>44</v>
      </c>
      <c r="E49" s="22" t="s">
        <v>337</v>
      </c>
    </row>
    <row r="50" spans="1:18" ht="12.75" customHeight="1" x14ac:dyDescent="0.3">
      <c r="A50" s="2" t="s">
        <v>33</v>
      </c>
      <c r="B50" s="2"/>
      <c r="C50" s="26" t="s">
        <v>13</v>
      </c>
      <c r="D50" s="2"/>
      <c r="E50" s="14" t="s">
        <v>338</v>
      </c>
      <c r="F50" s="2"/>
      <c r="G50" s="2"/>
      <c r="H50" s="2"/>
      <c r="I50" s="27">
        <f>0+Q50</f>
        <v>0</v>
      </c>
      <c r="O50">
        <f>0+R50</f>
        <v>0</v>
      </c>
      <c r="Q50">
        <f>0+I51+I55+I59+I63+I67</f>
        <v>0</v>
      </c>
      <c r="R50">
        <f>0+O51+O55+O59+O63+O67</f>
        <v>0</v>
      </c>
    </row>
    <row r="51" spans="1:18" ht="12.5" x14ac:dyDescent="0.25">
      <c r="A51" s="12" t="s">
        <v>35</v>
      </c>
      <c r="B51" s="16" t="s">
        <v>156</v>
      </c>
      <c r="C51" s="16" t="s">
        <v>339</v>
      </c>
      <c r="D51" s="12" t="s">
        <v>37</v>
      </c>
      <c r="E51" s="17" t="s">
        <v>340</v>
      </c>
      <c r="F51" s="18" t="s">
        <v>84</v>
      </c>
      <c r="G51" s="19">
        <v>26.125</v>
      </c>
      <c r="H51" s="20">
        <v>0</v>
      </c>
      <c r="I51" s="20">
        <f>ROUND(ROUND(H51,2)*ROUND(G51,3),2)</f>
        <v>0</v>
      </c>
      <c r="O51">
        <f>(I51*21)/100</f>
        <v>0</v>
      </c>
      <c r="P51" t="s">
        <v>13</v>
      </c>
    </row>
    <row r="52" spans="1:18" ht="12.5" x14ac:dyDescent="0.25">
      <c r="A52" s="21" t="s">
        <v>40</v>
      </c>
      <c r="E52" s="22" t="s">
        <v>37</v>
      </c>
    </row>
    <row r="53" spans="1:18" ht="13" x14ac:dyDescent="0.25">
      <c r="A53" s="23" t="s">
        <v>42</v>
      </c>
      <c r="E53" s="24" t="s">
        <v>341</v>
      </c>
    </row>
    <row r="54" spans="1:18" ht="50" x14ac:dyDescent="0.25">
      <c r="A54" t="s">
        <v>44</v>
      </c>
      <c r="E54" s="22" t="s">
        <v>342</v>
      </c>
    </row>
    <row r="55" spans="1:18" ht="12.5" x14ac:dyDescent="0.25">
      <c r="A55" s="12" t="s">
        <v>35</v>
      </c>
      <c r="B55" s="16" t="s">
        <v>161</v>
      </c>
      <c r="C55" s="16" t="s">
        <v>343</v>
      </c>
      <c r="D55" s="12" t="s">
        <v>37</v>
      </c>
      <c r="E55" s="17" t="s">
        <v>344</v>
      </c>
      <c r="F55" s="18" t="s">
        <v>84</v>
      </c>
      <c r="G55" s="19">
        <v>9.0289999999999999</v>
      </c>
      <c r="H55" s="20">
        <v>0</v>
      </c>
      <c r="I55" s="20">
        <f>ROUND(ROUND(H55,2)*ROUND(G55,3),2)</f>
        <v>0</v>
      </c>
      <c r="O55">
        <f>(I55*21)/100</f>
        <v>0</v>
      </c>
      <c r="P55" t="s">
        <v>13</v>
      </c>
    </row>
    <row r="56" spans="1:18" ht="12.5" x14ac:dyDescent="0.25">
      <c r="A56" s="21" t="s">
        <v>40</v>
      </c>
      <c r="E56" s="22" t="s">
        <v>37</v>
      </c>
    </row>
    <row r="57" spans="1:18" ht="13" x14ac:dyDescent="0.25">
      <c r="A57" s="23" t="s">
        <v>42</v>
      </c>
      <c r="E57" s="24" t="s">
        <v>345</v>
      </c>
    </row>
    <row r="58" spans="1:18" ht="350" x14ac:dyDescent="0.25">
      <c r="A58" t="s">
        <v>44</v>
      </c>
      <c r="E58" s="22" t="s">
        <v>346</v>
      </c>
    </row>
    <row r="59" spans="1:18" ht="12.5" x14ac:dyDescent="0.25">
      <c r="A59" s="12" t="s">
        <v>35</v>
      </c>
      <c r="B59" s="16" t="s">
        <v>204</v>
      </c>
      <c r="C59" s="16" t="s">
        <v>347</v>
      </c>
      <c r="D59" s="12" t="s">
        <v>37</v>
      </c>
      <c r="E59" s="17" t="s">
        <v>348</v>
      </c>
      <c r="F59" s="18" t="s">
        <v>84</v>
      </c>
      <c r="G59" s="19">
        <v>1.2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1" t="s">
        <v>40</v>
      </c>
      <c r="E60" s="22" t="s">
        <v>37</v>
      </c>
    </row>
    <row r="61" spans="1:18" ht="13" x14ac:dyDescent="0.25">
      <c r="A61" s="23" t="s">
        <v>42</v>
      </c>
      <c r="E61" s="24" t="s">
        <v>349</v>
      </c>
    </row>
    <row r="62" spans="1:18" ht="350" x14ac:dyDescent="0.25">
      <c r="A62" t="s">
        <v>44</v>
      </c>
      <c r="E62" s="22" t="s">
        <v>346</v>
      </c>
    </row>
    <row r="63" spans="1:18" ht="12.5" x14ac:dyDescent="0.25">
      <c r="A63" s="12" t="s">
        <v>35</v>
      </c>
      <c r="B63" s="16" t="s">
        <v>209</v>
      </c>
      <c r="C63" s="16" t="s">
        <v>350</v>
      </c>
      <c r="D63" s="12" t="s">
        <v>37</v>
      </c>
      <c r="E63" s="17" t="s">
        <v>351</v>
      </c>
      <c r="F63" s="18" t="s">
        <v>84</v>
      </c>
      <c r="G63" s="19">
        <v>8.94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1" t="s">
        <v>40</v>
      </c>
      <c r="E64" s="22" t="s">
        <v>37</v>
      </c>
    </row>
    <row r="65" spans="1:18" ht="13" x14ac:dyDescent="0.25">
      <c r="A65" s="23" t="s">
        <v>42</v>
      </c>
      <c r="E65" s="24" t="s">
        <v>352</v>
      </c>
    </row>
    <row r="66" spans="1:18" ht="350" x14ac:dyDescent="0.25">
      <c r="A66" t="s">
        <v>44</v>
      </c>
      <c r="E66" s="22" t="s">
        <v>346</v>
      </c>
    </row>
    <row r="67" spans="1:18" ht="12.5" x14ac:dyDescent="0.25">
      <c r="A67" s="12" t="s">
        <v>35</v>
      </c>
      <c r="B67" s="16" t="s">
        <v>215</v>
      </c>
      <c r="C67" s="16" t="s">
        <v>353</v>
      </c>
      <c r="D67" s="12" t="s">
        <v>37</v>
      </c>
      <c r="E67" s="17" t="s">
        <v>354</v>
      </c>
      <c r="F67" s="18" t="s">
        <v>103</v>
      </c>
      <c r="G67" s="19">
        <v>0.38300000000000001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1" t="s">
        <v>40</v>
      </c>
      <c r="E68" s="22" t="s">
        <v>37</v>
      </c>
    </row>
    <row r="69" spans="1:18" ht="13" x14ac:dyDescent="0.25">
      <c r="A69" s="23" t="s">
        <v>42</v>
      </c>
      <c r="E69" s="24" t="s">
        <v>355</v>
      </c>
    </row>
    <row r="70" spans="1:18" ht="262.5" x14ac:dyDescent="0.25">
      <c r="A70" t="s">
        <v>44</v>
      </c>
      <c r="E70" s="22" t="s">
        <v>356</v>
      </c>
    </row>
    <row r="71" spans="1:18" ht="12.75" customHeight="1" x14ac:dyDescent="0.3">
      <c r="A71" s="2" t="s">
        <v>33</v>
      </c>
      <c r="B71" s="2"/>
      <c r="C71" s="26" t="s">
        <v>12</v>
      </c>
      <c r="D71" s="2"/>
      <c r="E71" s="14" t="s">
        <v>357</v>
      </c>
      <c r="F71" s="2"/>
      <c r="G71" s="2"/>
      <c r="H71" s="2"/>
      <c r="I71" s="27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2" t="s">
        <v>35</v>
      </c>
      <c r="B72" s="16" t="s">
        <v>221</v>
      </c>
      <c r="C72" s="16" t="s">
        <v>358</v>
      </c>
      <c r="D72" s="12" t="s">
        <v>37</v>
      </c>
      <c r="E72" s="17" t="s">
        <v>359</v>
      </c>
      <c r="F72" s="18" t="s">
        <v>84</v>
      </c>
      <c r="G72" s="19">
        <v>5.6589999999999998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13" x14ac:dyDescent="0.25">
      <c r="A74" s="23" t="s">
        <v>42</v>
      </c>
      <c r="E74" s="24" t="s">
        <v>360</v>
      </c>
    </row>
    <row r="75" spans="1:18" ht="350" x14ac:dyDescent="0.25">
      <c r="A75" t="s">
        <v>44</v>
      </c>
      <c r="E75" s="22" t="s">
        <v>346</v>
      </c>
    </row>
    <row r="76" spans="1:18" ht="12.5" x14ac:dyDescent="0.25">
      <c r="A76" s="12" t="s">
        <v>35</v>
      </c>
      <c r="B76" s="16" t="s">
        <v>227</v>
      </c>
      <c r="C76" s="16" t="s">
        <v>361</v>
      </c>
      <c r="D76" s="12" t="s">
        <v>37</v>
      </c>
      <c r="E76" s="17" t="s">
        <v>362</v>
      </c>
      <c r="F76" s="18" t="s">
        <v>103</v>
      </c>
      <c r="G76" s="19">
        <v>0.622</v>
      </c>
      <c r="H76" s="20">
        <v>0</v>
      </c>
      <c r="I76" s="20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1" t="s">
        <v>40</v>
      </c>
      <c r="E77" s="22" t="s">
        <v>37</v>
      </c>
    </row>
    <row r="78" spans="1:18" ht="13" x14ac:dyDescent="0.25">
      <c r="A78" s="23" t="s">
        <v>42</v>
      </c>
      <c r="E78" s="24" t="s">
        <v>363</v>
      </c>
    </row>
    <row r="79" spans="1:18" ht="262.5" x14ac:dyDescent="0.25">
      <c r="A79" t="s">
        <v>44</v>
      </c>
      <c r="E79" s="22" t="s">
        <v>356</v>
      </c>
    </row>
    <row r="80" spans="1:18" ht="12.5" x14ac:dyDescent="0.25">
      <c r="A80" s="12" t="s">
        <v>35</v>
      </c>
      <c r="B80" s="16" t="s">
        <v>233</v>
      </c>
      <c r="C80" s="16" t="s">
        <v>364</v>
      </c>
      <c r="D80" s="12" t="s">
        <v>37</v>
      </c>
      <c r="E80" s="17" t="s">
        <v>365</v>
      </c>
      <c r="F80" s="18" t="s">
        <v>84</v>
      </c>
      <c r="G80" s="19">
        <v>2.4319999999999999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1" t="s">
        <v>40</v>
      </c>
      <c r="E81" s="22" t="s">
        <v>37</v>
      </c>
    </row>
    <row r="82" spans="1:18" ht="13" x14ac:dyDescent="0.25">
      <c r="A82" s="23" t="s">
        <v>42</v>
      </c>
      <c r="E82" s="24" t="s">
        <v>366</v>
      </c>
    </row>
    <row r="83" spans="1:18" ht="362.5" x14ac:dyDescent="0.25">
      <c r="A83" t="s">
        <v>44</v>
      </c>
      <c r="E83" s="22" t="s">
        <v>367</v>
      </c>
    </row>
    <row r="84" spans="1:18" ht="12.5" x14ac:dyDescent="0.25">
      <c r="A84" s="12" t="s">
        <v>35</v>
      </c>
      <c r="B84" s="16" t="s">
        <v>368</v>
      </c>
      <c r="C84" s="16" t="s">
        <v>369</v>
      </c>
      <c r="D84" s="12" t="s">
        <v>37</v>
      </c>
      <c r="E84" s="17" t="s">
        <v>370</v>
      </c>
      <c r="F84" s="18" t="s">
        <v>103</v>
      </c>
      <c r="G84" s="19">
        <v>0.26800000000000002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1" t="s">
        <v>40</v>
      </c>
      <c r="E85" s="22" t="s">
        <v>37</v>
      </c>
    </row>
    <row r="86" spans="1:18" ht="13" x14ac:dyDescent="0.25">
      <c r="A86" s="23" t="s">
        <v>42</v>
      </c>
      <c r="E86" s="24" t="s">
        <v>371</v>
      </c>
    </row>
    <row r="87" spans="1:18" ht="237.5" x14ac:dyDescent="0.25">
      <c r="A87" t="s">
        <v>44</v>
      </c>
      <c r="E87" s="22" t="s">
        <v>372</v>
      </c>
    </row>
    <row r="88" spans="1:18" ht="12.75" customHeight="1" x14ac:dyDescent="0.3">
      <c r="A88" s="2" t="s">
        <v>33</v>
      </c>
      <c r="B88" s="2"/>
      <c r="C88" s="26" t="s">
        <v>23</v>
      </c>
      <c r="D88" s="2"/>
      <c r="E88" s="14" t="s">
        <v>373</v>
      </c>
      <c r="F88" s="2"/>
      <c r="G88" s="2"/>
      <c r="H88" s="2"/>
      <c r="I88" s="27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2" t="s">
        <v>35</v>
      </c>
      <c r="B89" s="16" t="s">
        <v>374</v>
      </c>
      <c r="C89" s="16" t="s">
        <v>375</v>
      </c>
      <c r="D89" s="12" t="s">
        <v>37</v>
      </c>
      <c r="E89" s="17" t="s">
        <v>376</v>
      </c>
      <c r="F89" s="18" t="s">
        <v>84</v>
      </c>
      <c r="G89" s="19">
        <v>2.36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1" t="s">
        <v>40</v>
      </c>
      <c r="E90" s="22" t="s">
        <v>37</v>
      </c>
    </row>
    <row r="91" spans="1:18" ht="13" x14ac:dyDescent="0.25">
      <c r="A91" s="23" t="s">
        <v>42</v>
      </c>
      <c r="E91" s="24" t="s">
        <v>377</v>
      </c>
    </row>
    <row r="92" spans="1:18" ht="350" x14ac:dyDescent="0.25">
      <c r="A92" t="s">
        <v>44</v>
      </c>
      <c r="E92" s="22" t="s">
        <v>378</v>
      </c>
    </row>
    <row r="93" spans="1:18" ht="12.5" x14ac:dyDescent="0.25">
      <c r="A93" s="12" t="s">
        <v>35</v>
      </c>
      <c r="B93" s="16" t="s">
        <v>379</v>
      </c>
      <c r="C93" s="16" t="s">
        <v>380</v>
      </c>
      <c r="D93" s="12" t="s">
        <v>37</v>
      </c>
      <c r="E93" s="17" t="s">
        <v>381</v>
      </c>
      <c r="F93" s="18" t="s">
        <v>84</v>
      </c>
      <c r="G93" s="19">
        <v>2.36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1" t="s">
        <v>40</v>
      </c>
      <c r="E94" s="22" t="s">
        <v>37</v>
      </c>
    </row>
    <row r="95" spans="1:18" ht="13" x14ac:dyDescent="0.25">
      <c r="A95" s="23" t="s">
        <v>42</v>
      </c>
      <c r="E95" s="24" t="s">
        <v>377</v>
      </c>
    </row>
    <row r="96" spans="1:18" ht="37.5" x14ac:dyDescent="0.25">
      <c r="A96" t="s">
        <v>44</v>
      </c>
      <c r="E96" s="22" t="s">
        <v>382</v>
      </c>
    </row>
    <row r="97" spans="1:18" ht="12.5" x14ac:dyDescent="0.25">
      <c r="A97" s="12" t="s">
        <v>35</v>
      </c>
      <c r="B97" s="16" t="s">
        <v>383</v>
      </c>
      <c r="C97" s="16" t="s">
        <v>384</v>
      </c>
      <c r="D97" s="12" t="s">
        <v>37</v>
      </c>
      <c r="E97" s="17" t="s">
        <v>385</v>
      </c>
      <c r="F97" s="18" t="s">
        <v>84</v>
      </c>
      <c r="G97" s="19">
        <v>4.72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1" t="s">
        <v>40</v>
      </c>
      <c r="E98" s="22" t="s">
        <v>37</v>
      </c>
    </row>
    <row r="99" spans="1:18" ht="13" x14ac:dyDescent="0.25">
      <c r="A99" s="23" t="s">
        <v>42</v>
      </c>
      <c r="E99" s="24" t="s">
        <v>386</v>
      </c>
    </row>
    <row r="100" spans="1:18" ht="100" x14ac:dyDescent="0.25">
      <c r="A100" t="s">
        <v>44</v>
      </c>
      <c r="E100" s="22" t="s">
        <v>387</v>
      </c>
    </row>
    <row r="101" spans="1:18" ht="12.75" customHeight="1" x14ac:dyDescent="0.3">
      <c r="A101" s="2" t="s">
        <v>33</v>
      </c>
      <c r="B101" s="2"/>
      <c r="C101" s="26" t="s">
        <v>388</v>
      </c>
      <c r="D101" s="2"/>
      <c r="E101" s="14" t="s">
        <v>389</v>
      </c>
      <c r="F101" s="2"/>
      <c r="G101" s="2"/>
      <c r="H101" s="2"/>
      <c r="I101" s="27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2" t="s">
        <v>35</v>
      </c>
      <c r="B102" s="16" t="s">
        <v>390</v>
      </c>
      <c r="C102" s="16" t="s">
        <v>391</v>
      </c>
      <c r="D102" s="12" t="s">
        <v>37</v>
      </c>
      <c r="E102" s="17" t="s">
        <v>392</v>
      </c>
      <c r="F102" s="18" t="s">
        <v>91</v>
      </c>
      <c r="G102" s="19">
        <v>124.815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1" t="s">
        <v>40</v>
      </c>
      <c r="E103" s="22" t="s">
        <v>37</v>
      </c>
    </row>
    <row r="104" spans="1:18" ht="13" x14ac:dyDescent="0.25">
      <c r="A104" s="23" t="s">
        <v>42</v>
      </c>
      <c r="E104" s="24" t="s">
        <v>393</v>
      </c>
    </row>
    <row r="105" spans="1:18" ht="187.5" x14ac:dyDescent="0.25">
      <c r="A105" t="s">
        <v>44</v>
      </c>
      <c r="E105" s="22" t="s">
        <v>394</v>
      </c>
    </row>
    <row r="106" spans="1:18" ht="12.5" x14ac:dyDescent="0.25">
      <c r="A106" s="12" t="s">
        <v>35</v>
      </c>
      <c r="B106" s="16" t="s">
        <v>395</v>
      </c>
      <c r="C106" s="16" t="s">
        <v>396</v>
      </c>
      <c r="D106" s="12" t="s">
        <v>37</v>
      </c>
      <c r="E106" s="17" t="s">
        <v>397</v>
      </c>
      <c r="F106" s="18" t="s">
        <v>91</v>
      </c>
      <c r="G106" s="19">
        <v>41.604999999999997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1" t="s">
        <v>40</v>
      </c>
      <c r="E107" s="22" t="s">
        <v>37</v>
      </c>
    </row>
    <row r="108" spans="1:18" ht="13" x14ac:dyDescent="0.25">
      <c r="A108" s="23" t="s">
        <v>42</v>
      </c>
      <c r="E108" s="24" t="s">
        <v>398</v>
      </c>
    </row>
    <row r="109" spans="1:18" ht="37.5" x14ac:dyDescent="0.25">
      <c r="A109" t="s">
        <v>44</v>
      </c>
      <c r="E109" s="22" t="s">
        <v>399</v>
      </c>
    </row>
    <row r="110" spans="1:18" ht="12.75" customHeight="1" x14ac:dyDescent="0.3">
      <c r="A110" s="2" t="s">
        <v>33</v>
      </c>
      <c r="B110" s="2"/>
      <c r="C110" s="26" t="s">
        <v>68</v>
      </c>
      <c r="D110" s="2"/>
      <c r="E110" s="14" t="s">
        <v>400</v>
      </c>
      <c r="F110" s="2"/>
      <c r="G110" s="2"/>
      <c r="H110" s="2"/>
      <c r="I110" s="27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2" t="s">
        <v>35</v>
      </c>
      <c r="B111" s="16" t="s">
        <v>401</v>
      </c>
      <c r="C111" s="16" t="s">
        <v>402</v>
      </c>
      <c r="D111" s="12" t="s">
        <v>37</v>
      </c>
      <c r="E111" s="17" t="s">
        <v>403</v>
      </c>
      <c r="F111" s="18" t="s">
        <v>128</v>
      </c>
      <c r="G111" s="19">
        <v>12.5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1" t="s">
        <v>40</v>
      </c>
      <c r="E112" s="22" t="s">
        <v>37</v>
      </c>
    </row>
    <row r="113" spans="1:18" ht="13" x14ac:dyDescent="0.25">
      <c r="A113" s="23" t="s">
        <v>42</v>
      </c>
      <c r="E113" s="24" t="s">
        <v>37</v>
      </c>
    </row>
    <row r="114" spans="1:18" ht="250" x14ac:dyDescent="0.25">
      <c r="A114" t="s">
        <v>44</v>
      </c>
      <c r="E114" s="22" t="s">
        <v>404</v>
      </c>
    </row>
    <row r="115" spans="1:18" ht="12.75" customHeight="1" x14ac:dyDescent="0.3">
      <c r="A115" s="2" t="s">
        <v>33</v>
      </c>
      <c r="B115" s="2"/>
      <c r="C115" s="26" t="s">
        <v>30</v>
      </c>
      <c r="D115" s="2"/>
      <c r="E115" s="14" t="s">
        <v>405</v>
      </c>
      <c r="F115" s="2"/>
      <c r="G115" s="2"/>
      <c r="H115" s="2"/>
      <c r="I115" s="27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ht="12.5" x14ac:dyDescent="0.25">
      <c r="A116" s="12" t="s">
        <v>35</v>
      </c>
      <c r="B116" s="16" t="s">
        <v>406</v>
      </c>
      <c r="C116" s="16" t="s">
        <v>407</v>
      </c>
      <c r="D116" s="12" t="s">
        <v>37</v>
      </c>
      <c r="E116" s="17" t="s">
        <v>408</v>
      </c>
      <c r="F116" s="18" t="s">
        <v>128</v>
      </c>
      <c r="G116" s="19">
        <v>7.6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1" t="s">
        <v>40</v>
      </c>
      <c r="E117" s="22" t="s">
        <v>37</v>
      </c>
    </row>
    <row r="118" spans="1:18" ht="13" x14ac:dyDescent="0.25">
      <c r="A118" s="23" t="s">
        <v>42</v>
      </c>
      <c r="E118" s="24" t="s">
        <v>37</v>
      </c>
    </row>
    <row r="119" spans="1:18" ht="112.5" x14ac:dyDescent="0.25">
      <c r="A119" t="s">
        <v>44</v>
      </c>
      <c r="E119" s="22" t="s">
        <v>409</v>
      </c>
    </row>
    <row r="120" spans="1:18" ht="12.5" x14ac:dyDescent="0.25">
      <c r="A120" s="12" t="s">
        <v>35</v>
      </c>
      <c r="B120" s="16" t="s">
        <v>410</v>
      </c>
      <c r="C120" s="16" t="s">
        <v>411</v>
      </c>
      <c r="D120" s="12" t="s">
        <v>37</v>
      </c>
      <c r="E120" s="17" t="s">
        <v>412</v>
      </c>
      <c r="F120" s="18" t="s">
        <v>84</v>
      </c>
      <c r="G120" s="19">
        <v>0.96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1" t="s">
        <v>40</v>
      </c>
      <c r="E121" s="22" t="s">
        <v>37</v>
      </c>
    </row>
    <row r="122" spans="1:18" ht="13" x14ac:dyDescent="0.25">
      <c r="A122" s="23" t="s">
        <v>42</v>
      </c>
      <c r="E122" s="24" t="s">
        <v>413</v>
      </c>
    </row>
    <row r="123" spans="1:18" ht="225" x14ac:dyDescent="0.25">
      <c r="A123" t="s">
        <v>44</v>
      </c>
      <c r="E123" s="22" t="s">
        <v>414</v>
      </c>
    </row>
    <row r="124" spans="1:18" ht="12.5" x14ac:dyDescent="0.25">
      <c r="A124" s="12" t="s">
        <v>35</v>
      </c>
      <c r="B124" s="16" t="s">
        <v>415</v>
      </c>
      <c r="C124" s="16" t="s">
        <v>416</v>
      </c>
      <c r="D124" s="12" t="s">
        <v>37</v>
      </c>
      <c r="E124" s="17" t="s">
        <v>417</v>
      </c>
      <c r="F124" s="18" t="s">
        <v>84</v>
      </c>
      <c r="G124" s="19">
        <v>31.277999999999999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1" t="s">
        <v>40</v>
      </c>
      <c r="E125" s="22" t="s">
        <v>37</v>
      </c>
    </row>
    <row r="126" spans="1:18" ht="13" x14ac:dyDescent="0.25">
      <c r="A126" s="23" t="s">
        <v>42</v>
      </c>
      <c r="E126" s="24" t="s">
        <v>37</v>
      </c>
    </row>
    <row r="127" spans="1:18" ht="100" x14ac:dyDescent="0.25">
      <c r="A127" t="s">
        <v>44</v>
      </c>
      <c r="E127" s="22" t="s">
        <v>418</v>
      </c>
    </row>
    <row r="128" spans="1:18" ht="12.5" x14ac:dyDescent="0.25">
      <c r="A128" s="12" t="s">
        <v>35</v>
      </c>
      <c r="B128" s="16" t="s">
        <v>419</v>
      </c>
      <c r="C128" s="16" t="s">
        <v>420</v>
      </c>
      <c r="D128" s="12" t="s">
        <v>37</v>
      </c>
      <c r="E128" s="17" t="s">
        <v>421</v>
      </c>
      <c r="F128" s="18" t="s">
        <v>84</v>
      </c>
      <c r="G128" s="19">
        <v>23.308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13</v>
      </c>
    </row>
    <row r="129" spans="1:5" ht="12.5" x14ac:dyDescent="0.25">
      <c r="A129" s="21" t="s">
        <v>40</v>
      </c>
      <c r="E129" s="22" t="s">
        <v>37</v>
      </c>
    </row>
    <row r="130" spans="1:5" ht="13" x14ac:dyDescent="0.25">
      <c r="A130" s="23" t="s">
        <v>42</v>
      </c>
      <c r="E130" s="24" t="s">
        <v>37</v>
      </c>
    </row>
    <row r="131" spans="1:5" ht="100" x14ac:dyDescent="0.25">
      <c r="A131" t="s">
        <v>44</v>
      </c>
      <c r="E131" s="22" t="s">
        <v>418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0+O8+O17+O58+O71+O88+O101+O110+O115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422</v>
      </c>
      <c r="I3" s="25">
        <f>0+I8+I17+I58+I71+I88+I101+I110+I115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422</v>
      </c>
      <c r="D4" s="55"/>
      <c r="E4" s="10" t="s">
        <v>423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32.005000000000003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312</v>
      </c>
    </row>
    <row r="11" spans="1:18" ht="13" x14ac:dyDescent="0.25">
      <c r="A11" s="23" t="s">
        <v>42</v>
      </c>
      <c r="E11" s="24" t="s">
        <v>424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182.03299999999999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314</v>
      </c>
    </row>
    <row r="15" spans="1:18" ht="39" x14ac:dyDescent="0.25">
      <c r="A15" s="23" t="s">
        <v>42</v>
      </c>
      <c r="E15" s="24" t="s">
        <v>425</v>
      </c>
    </row>
    <row r="16" spans="1:18" ht="112.5" x14ac:dyDescent="0.25">
      <c r="A16" t="s">
        <v>44</v>
      </c>
      <c r="E16" s="22" t="s">
        <v>108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ht="12.5" x14ac:dyDescent="0.25">
      <c r="A18" s="12" t="s">
        <v>35</v>
      </c>
      <c r="B18" s="16" t="s">
        <v>12</v>
      </c>
      <c r="C18" s="16" t="s">
        <v>316</v>
      </c>
      <c r="D18" s="12" t="s">
        <v>37</v>
      </c>
      <c r="E18" s="17" t="s">
        <v>317</v>
      </c>
      <c r="F18" s="18" t="s">
        <v>84</v>
      </c>
      <c r="G18" s="19">
        <v>14.896000000000001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37</v>
      </c>
    </row>
    <row r="21" spans="1:18" ht="362.5" x14ac:dyDescent="0.25">
      <c r="A21" t="s">
        <v>44</v>
      </c>
      <c r="E21" s="22" t="s">
        <v>318</v>
      </c>
    </row>
    <row r="22" spans="1:18" ht="12.5" x14ac:dyDescent="0.25">
      <c r="A22" s="12" t="s">
        <v>35</v>
      </c>
      <c r="B22" s="16" t="s">
        <v>23</v>
      </c>
      <c r="C22" s="16" t="s">
        <v>319</v>
      </c>
      <c r="D22" s="12" t="s">
        <v>37</v>
      </c>
      <c r="E22" s="17" t="s">
        <v>320</v>
      </c>
      <c r="F22" s="18" t="s">
        <v>84</v>
      </c>
      <c r="G22" s="19">
        <v>60.88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426</v>
      </c>
    </row>
    <row r="25" spans="1:18" ht="312.5" x14ac:dyDescent="0.25">
      <c r="A25" t="s">
        <v>44</v>
      </c>
      <c r="E25" s="22" t="s">
        <v>322</v>
      </c>
    </row>
    <row r="26" spans="1:18" ht="12.5" x14ac:dyDescent="0.25">
      <c r="A26" s="12" t="s">
        <v>35</v>
      </c>
      <c r="B26" s="16" t="s">
        <v>25</v>
      </c>
      <c r="C26" s="16" t="s">
        <v>323</v>
      </c>
      <c r="D26" s="12" t="s">
        <v>37</v>
      </c>
      <c r="E26" s="17" t="s">
        <v>324</v>
      </c>
      <c r="F26" s="18" t="s">
        <v>84</v>
      </c>
      <c r="G26" s="19">
        <v>0.88200000000000001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427</v>
      </c>
    </row>
    <row r="29" spans="1:18" ht="312.5" x14ac:dyDescent="0.25">
      <c r="A29" t="s">
        <v>44</v>
      </c>
      <c r="E29" s="22" t="s">
        <v>322</v>
      </c>
    </row>
    <row r="30" spans="1:18" ht="12.5" x14ac:dyDescent="0.25">
      <c r="A30" s="12" t="s">
        <v>35</v>
      </c>
      <c r="B30" s="16" t="s">
        <v>27</v>
      </c>
      <c r="C30" s="16" t="s">
        <v>428</v>
      </c>
      <c r="D30" s="12" t="s">
        <v>37</v>
      </c>
      <c r="E30" s="17" t="s">
        <v>429</v>
      </c>
      <c r="F30" s="18" t="s">
        <v>84</v>
      </c>
      <c r="G30" s="19">
        <v>52.06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430</v>
      </c>
    </row>
    <row r="33" spans="1:16" ht="225" x14ac:dyDescent="0.25">
      <c r="A33" t="s">
        <v>44</v>
      </c>
      <c r="E33" s="22" t="s">
        <v>431</v>
      </c>
    </row>
    <row r="34" spans="1:16" ht="12.5" x14ac:dyDescent="0.25">
      <c r="A34" s="12" t="s">
        <v>35</v>
      </c>
      <c r="B34" s="16" t="s">
        <v>66</v>
      </c>
      <c r="C34" s="16" t="s">
        <v>432</v>
      </c>
      <c r="D34" s="12" t="s">
        <v>37</v>
      </c>
      <c r="E34" s="17" t="s">
        <v>433</v>
      </c>
      <c r="F34" s="18" t="s">
        <v>84</v>
      </c>
      <c r="G34" s="19">
        <v>16.324999999999999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12.5" x14ac:dyDescent="0.25">
      <c r="A35" s="21" t="s">
        <v>40</v>
      </c>
      <c r="E35" s="22" t="s">
        <v>37</v>
      </c>
    </row>
    <row r="36" spans="1:16" ht="13" x14ac:dyDescent="0.25">
      <c r="A36" s="23" t="s">
        <v>42</v>
      </c>
      <c r="E36" s="24" t="s">
        <v>37</v>
      </c>
    </row>
    <row r="37" spans="1:16" ht="287.5" x14ac:dyDescent="0.25">
      <c r="A37" t="s">
        <v>44</v>
      </c>
      <c r="E37" s="22" t="s">
        <v>434</v>
      </c>
    </row>
    <row r="38" spans="1:16" ht="12.5" x14ac:dyDescent="0.25">
      <c r="A38" s="12" t="s">
        <v>35</v>
      </c>
      <c r="B38" s="16" t="s">
        <v>68</v>
      </c>
      <c r="C38" s="16" t="s">
        <v>162</v>
      </c>
      <c r="D38" s="12" t="s">
        <v>37</v>
      </c>
      <c r="E38" s="17" t="s">
        <v>163</v>
      </c>
      <c r="F38" s="18" t="s">
        <v>91</v>
      </c>
      <c r="G38" s="19">
        <v>50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12.5" x14ac:dyDescent="0.25">
      <c r="A39" s="21" t="s">
        <v>40</v>
      </c>
      <c r="E39" s="22" t="s">
        <v>37</v>
      </c>
    </row>
    <row r="40" spans="1:16" ht="13" x14ac:dyDescent="0.25">
      <c r="A40" s="23" t="s">
        <v>42</v>
      </c>
      <c r="E40" s="24" t="s">
        <v>37</v>
      </c>
    </row>
    <row r="41" spans="1:16" ht="25" x14ac:dyDescent="0.25">
      <c r="A41" t="s">
        <v>44</v>
      </c>
      <c r="E41" s="22" t="s">
        <v>164</v>
      </c>
    </row>
    <row r="42" spans="1:16" ht="12.5" x14ac:dyDescent="0.25">
      <c r="A42" s="12" t="s">
        <v>35</v>
      </c>
      <c r="B42" s="16" t="s">
        <v>30</v>
      </c>
      <c r="C42" s="16" t="s">
        <v>326</v>
      </c>
      <c r="D42" s="12" t="s">
        <v>37</v>
      </c>
      <c r="E42" s="17" t="s">
        <v>327</v>
      </c>
      <c r="F42" s="18" t="s">
        <v>91</v>
      </c>
      <c r="G42" s="19">
        <v>50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2.5" x14ac:dyDescent="0.25">
      <c r="A43" s="21" t="s">
        <v>40</v>
      </c>
      <c r="E43" s="22" t="s">
        <v>37</v>
      </c>
    </row>
    <row r="44" spans="1:16" ht="13" x14ac:dyDescent="0.25">
      <c r="A44" s="23" t="s">
        <v>42</v>
      </c>
      <c r="E44" s="24" t="s">
        <v>37</v>
      </c>
    </row>
    <row r="45" spans="1:16" ht="12.5" x14ac:dyDescent="0.25">
      <c r="A45" t="s">
        <v>44</v>
      </c>
      <c r="E45" s="22" t="s">
        <v>328</v>
      </c>
    </row>
    <row r="46" spans="1:16" ht="12.5" x14ac:dyDescent="0.25">
      <c r="A46" s="12" t="s">
        <v>35</v>
      </c>
      <c r="B46" s="16" t="s">
        <v>32</v>
      </c>
      <c r="C46" s="16" t="s">
        <v>329</v>
      </c>
      <c r="D46" s="12" t="s">
        <v>37</v>
      </c>
      <c r="E46" s="17" t="s">
        <v>330</v>
      </c>
      <c r="F46" s="18" t="s">
        <v>91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12.5" x14ac:dyDescent="0.25">
      <c r="A47" s="21" t="s">
        <v>40</v>
      </c>
      <c r="E47" s="22" t="s">
        <v>37</v>
      </c>
    </row>
    <row r="48" spans="1:16" ht="13" x14ac:dyDescent="0.25">
      <c r="A48" s="23" t="s">
        <v>42</v>
      </c>
      <c r="E48" s="24" t="s">
        <v>37</v>
      </c>
    </row>
    <row r="49" spans="1:18" ht="37.5" x14ac:dyDescent="0.25">
      <c r="A49" t="s">
        <v>44</v>
      </c>
      <c r="E49" s="22" t="s">
        <v>331</v>
      </c>
    </row>
    <row r="50" spans="1:18" ht="12.5" x14ac:dyDescent="0.25">
      <c r="A50" s="12" t="s">
        <v>35</v>
      </c>
      <c r="B50" s="16" t="s">
        <v>156</v>
      </c>
      <c r="C50" s="16" t="s">
        <v>332</v>
      </c>
      <c r="D50" s="12" t="s">
        <v>37</v>
      </c>
      <c r="E50" s="17" t="s">
        <v>333</v>
      </c>
      <c r="F50" s="18" t="s">
        <v>91</v>
      </c>
      <c r="G50" s="19">
        <v>50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8" ht="12.5" x14ac:dyDescent="0.25">
      <c r="A51" s="21" t="s">
        <v>40</v>
      </c>
      <c r="E51" s="22" t="s">
        <v>37</v>
      </c>
    </row>
    <row r="52" spans="1:18" ht="13" x14ac:dyDescent="0.25">
      <c r="A52" s="23" t="s">
        <v>42</v>
      </c>
      <c r="E52" s="24" t="s">
        <v>37</v>
      </c>
    </row>
    <row r="53" spans="1:18" ht="25" x14ac:dyDescent="0.25">
      <c r="A53" t="s">
        <v>44</v>
      </c>
      <c r="E53" s="22" t="s">
        <v>334</v>
      </c>
    </row>
    <row r="54" spans="1:18" ht="12.5" x14ac:dyDescent="0.25">
      <c r="A54" s="12" t="s">
        <v>35</v>
      </c>
      <c r="B54" s="16" t="s">
        <v>161</v>
      </c>
      <c r="C54" s="16" t="s">
        <v>335</v>
      </c>
      <c r="D54" s="12" t="s">
        <v>37</v>
      </c>
      <c r="E54" s="17" t="s">
        <v>336</v>
      </c>
      <c r="F54" s="18" t="s">
        <v>91</v>
      </c>
      <c r="G54" s="19">
        <v>50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8" ht="12.5" x14ac:dyDescent="0.25">
      <c r="A55" s="21" t="s">
        <v>40</v>
      </c>
      <c r="E55" s="22" t="s">
        <v>37</v>
      </c>
    </row>
    <row r="56" spans="1:18" ht="13" x14ac:dyDescent="0.25">
      <c r="A56" s="23" t="s">
        <v>42</v>
      </c>
      <c r="E56" s="24" t="s">
        <v>37</v>
      </c>
    </row>
    <row r="57" spans="1:18" ht="25" x14ac:dyDescent="0.25">
      <c r="A57" t="s">
        <v>44</v>
      </c>
      <c r="E57" s="22" t="s">
        <v>337</v>
      </c>
    </row>
    <row r="58" spans="1:18" ht="12.75" customHeight="1" x14ac:dyDescent="0.3">
      <c r="A58" s="2" t="s">
        <v>33</v>
      </c>
      <c r="B58" s="2"/>
      <c r="C58" s="26" t="s">
        <v>13</v>
      </c>
      <c r="D58" s="2"/>
      <c r="E58" s="14" t="s">
        <v>338</v>
      </c>
      <c r="F58" s="2"/>
      <c r="G58" s="2"/>
      <c r="H58" s="2"/>
      <c r="I58" s="27">
        <f>0+Q58</f>
        <v>0</v>
      </c>
      <c r="O58">
        <f>0+R58</f>
        <v>0</v>
      </c>
      <c r="Q58">
        <f>0+I59+I63+I67</f>
        <v>0</v>
      </c>
      <c r="R58">
        <f>0+O59+O63+O67</f>
        <v>0</v>
      </c>
    </row>
    <row r="59" spans="1:18" ht="12.5" x14ac:dyDescent="0.25">
      <c r="A59" s="12" t="s">
        <v>35</v>
      </c>
      <c r="B59" s="16" t="s">
        <v>204</v>
      </c>
      <c r="C59" s="16" t="s">
        <v>343</v>
      </c>
      <c r="D59" s="12" t="s">
        <v>37</v>
      </c>
      <c r="E59" s="17" t="s">
        <v>344</v>
      </c>
      <c r="F59" s="18" t="s">
        <v>84</v>
      </c>
      <c r="G59" s="19">
        <v>17.399999999999999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13</v>
      </c>
    </row>
    <row r="60" spans="1:18" ht="12.5" x14ac:dyDescent="0.25">
      <c r="A60" s="21" t="s">
        <v>40</v>
      </c>
      <c r="E60" s="22" t="s">
        <v>37</v>
      </c>
    </row>
    <row r="61" spans="1:18" ht="13" x14ac:dyDescent="0.25">
      <c r="A61" s="23" t="s">
        <v>42</v>
      </c>
      <c r="E61" s="24" t="s">
        <v>435</v>
      </c>
    </row>
    <row r="62" spans="1:18" ht="350" x14ac:dyDescent="0.25">
      <c r="A62" t="s">
        <v>44</v>
      </c>
      <c r="E62" s="22" t="s">
        <v>346</v>
      </c>
    </row>
    <row r="63" spans="1:18" ht="12.5" x14ac:dyDescent="0.25">
      <c r="A63" s="12" t="s">
        <v>35</v>
      </c>
      <c r="B63" s="16" t="s">
        <v>209</v>
      </c>
      <c r="C63" s="16" t="s">
        <v>350</v>
      </c>
      <c r="D63" s="12" t="s">
        <v>37</v>
      </c>
      <c r="E63" s="17" t="s">
        <v>351</v>
      </c>
      <c r="F63" s="18" t="s">
        <v>84</v>
      </c>
      <c r="G63" s="19">
        <v>12.516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13</v>
      </c>
    </row>
    <row r="64" spans="1:18" ht="12.5" x14ac:dyDescent="0.25">
      <c r="A64" s="21" t="s">
        <v>40</v>
      </c>
      <c r="E64" s="22" t="s">
        <v>37</v>
      </c>
    </row>
    <row r="65" spans="1:18" ht="13" x14ac:dyDescent="0.25">
      <c r="A65" s="23" t="s">
        <v>42</v>
      </c>
      <c r="E65" s="24" t="s">
        <v>436</v>
      </c>
    </row>
    <row r="66" spans="1:18" ht="350" x14ac:dyDescent="0.25">
      <c r="A66" t="s">
        <v>44</v>
      </c>
      <c r="E66" s="22" t="s">
        <v>346</v>
      </c>
    </row>
    <row r="67" spans="1:18" ht="12.5" x14ac:dyDescent="0.25">
      <c r="A67" s="12" t="s">
        <v>35</v>
      </c>
      <c r="B67" s="16" t="s">
        <v>215</v>
      </c>
      <c r="C67" s="16" t="s">
        <v>353</v>
      </c>
      <c r="D67" s="12" t="s">
        <v>37</v>
      </c>
      <c r="E67" s="17" t="s">
        <v>354</v>
      </c>
      <c r="F67" s="18" t="s">
        <v>103</v>
      </c>
      <c r="G67" s="19">
        <v>0.626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ht="12.5" x14ac:dyDescent="0.25">
      <c r="A68" s="21" t="s">
        <v>40</v>
      </c>
      <c r="E68" s="22" t="s">
        <v>37</v>
      </c>
    </row>
    <row r="69" spans="1:18" ht="13" x14ac:dyDescent="0.25">
      <c r="A69" s="23" t="s">
        <v>42</v>
      </c>
      <c r="E69" s="24" t="s">
        <v>437</v>
      </c>
    </row>
    <row r="70" spans="1:18" ht="262.5" x14ac:dyDescent="0.25">
      <c r="A70" t="s">
        <v>44</v>
      </c>
      <c r="E70" s="22" t="s">
        <v>356</v>
      </c>
    </row>
    <row r="71" spans="1:18" ht="12.75" customHeight="1" x14ac:dyDescent="0.3">
      <c r="A71" s="2" t="s">
        <v>33</v>
      </c>
      <c r="B71" s="2"/>
      <c r="C71" s="26" t="s">
        <v>12</v>
      </c>
      <c r="D71" s="2"/>
      <c r="E71" s="14" t="s">
        <v>357</v>
      </c>
      <c r="F71" s="2"/>
      <c r="G71" s="2"/>
      <c r="H71" s="2"/>
      <c r="I71" s="27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ht="12.5" x14ac:dyDescent="0.25">
      <c r="A72" s="12" t="s">
        <v>35</v>
      </c>
      <c r="B72" s="16" t="s">
        <v>221</v>
      </c>
      <c r="C72" s="16" t="s">
        <v>358</v>
      </c>
      <c r="D72" s="12" t="s">
        <v>37</v>
      </c>
      <c r="E72" s="17" t="s">
        <v>359</v>
      </c>
      <c r="F72" s="18" t="s">
        <v>84</v>
      </c>
      <c r="G72" s="19">
        <v>49.832000000000001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26" x14ac:dyDescent="0.25">
      <c r="A74" s="23" t="s">
        <v>42</v>
      </c>
      <c r="E74" s="24" t="s">
        <v>438</v>
      </c>
    </row>
    <row r="75" spans="1:18" ht="350" x14ac:dyDescent="0.25">
      <c r="A75" t="s">
        <v>44</v>
      </c>
      <c r="E75" s="22" t="s">
        <v>346</v>
      </c>
    </row>
    <row r="76" spans="1:18" ht="12.5" x14ac:dyDescent="0.25">
      <c r="A76" s="12" t="s">
        <v>35</v>
      </c>
      <c r="B76" s="16" t="s">
        <v>227</v>
      </c>
      <c r="C76" s="16" t="s">
        <v>361</v>
      </c>
      <c r="D76" s="12" t="s">
        <v>37</v>
      </c>
      <c r="E76" s="17" t="s">
        <v>362</v>
      </c>
      <c r="F76" s="18" t="s">
        <v>103</v>
      </c>
      <c r="G76" s="19">
        <v>5.4820000000000002</v>
      </c>
      <c r="H76" s="20">
        <v>0</v>
      </c>
      <c r="I76" s="20">
        <f>ROUND(ROUND(H76,2)*ROUND(G76,3),2)</f>
        <v>0</v>
      </c>
      <c r="O76">
        <f>(I76*21)/100</f>
        <v>0</v>
      </c>
      <c r="P76" t="s">
        <v>13</v>
      </c>
    </row>
    <row r="77" spans="1:18" ht="12.5" x14ac:dyDescent="0.25">
      <c r="A77" s="21" t="s">
        <v>40</v>
      </c>
      <c r="E77" s="22" t="s">
        <v>37</v>
      </c>
    </row>
    <row r="78" spans="1:18" ht="13" x14ac:dyDescent="0.25">
      <c r="A78" s="23" t="s">
        <v>42</v>
      </c>
      <c r="E78" s="24" t="s">
        <v>439</v>
      </c>
    </row>
    <row r="79" spans="1:18" ht="262.5" x14ac:dyDescent="0.25">
      <c r="A79" t="s">
        <v>44</v>
      </c>
      <c r="E79" s="22" t="s">
        <v>356</v>
      </c>
    </row>
    <row r="80" spans="1:18" ht="12.5" x14ac:dyDescent="0.25">
      <c r="A80" s="12" t="s">
        <v>35</v>
      </c>
      <c r="B80" s="16" t="s">
        <v>233</v>
      </c>
      <c r="C80" s="16" t="s">
        <v>364</v>
      </c>
      <c r="D80" s="12" t="s">
        <v>37</v>
      </c>
      <c r="E80" s="17" t="s">
        <v>365</v>
      </c>
      <c r="F80" s="18" t="s">
        <v>84</v>
      </c>
      <c r="G80" s="19">
        <v>5.92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ht="12.5" x14ac:dyDescent="0.25">
      <c r="A81" s="21" t="s">
        <v>40</v>
      </c>
      <c r="E81" s="22" t="s">
        <v>37</v>
      </c>
    </row>
    <row r="82" spans="1:18" ht="13" x14ac:dyDescent="0.25">
      <c r="A82" s="23" t="s">
        <v>42</v>
      </c>
      <c r="E82" s="24" t="s">
        <v>440</v>
      </c>
    </row>
    <row r="83" spans="1:18" ht="362.5" x14ac:dyDescent="0.25">
      <c r="A83" t="s">
        <v>44</v>
      </c>
      <c r="E83" s="22" t="s">
        <v>367</v>
      </c>
    </row>
    <row r="84" spans="1:18" ht="12.5" x14ac:dyDescent="0.25">
      <c r="A84" s="12" t="s">
        <v>35</v>
      </c>
      <c r="B84" s="16" t="s">
        <v>368</v>
      </c>
      <c r="C84" s="16" t="s">
        <v>369</v>
      </c>
      <c r="D84" s="12" t="s">
        <v>37</v>
      </c>
      <c r="E84" s="17" t="s">
        <v>370</v>
      </c>
      <c r="F84" s="18" t="s">
        <v>103</v>
      </c>
      <c r="G84" s="19">
        <v>0.65100000000000002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ht="12.5" x14ac:dyDescent="0.25">
      <c r="A85" s="21" t="s">
        <v>40</v>
      </c>
      <c r="E85" s="22" t="s">
        <v>37</v>
      </c>
    </row>
    <row r="86" spans="1:18" ht="13" x14ac:dyDescent="0.25">
      <c r="A86" s="23" t="s">
        <v>42</v>
      </c>
      <c r="E86" s="24" t="s">
        <v>441</v>
      </c>
    </row>
    <row r="87" spans="1:18" ht="237.5" x14ac:dyDescent="0.25">
      <c r="A87" t="s">
        <v>44</v>
      </c>
      <c r="E87" s="22" t="s">
        <v>372</v>
      </c>
    </row>
    <row r="88" spans="1:18" ht="12.75" customHeight="1" x14ac:dyDescent="0.3">
      <c r="A88" s="2" t="s">
        <v>33</v>
      </c>
      <c r="B88" s="2"/>
      <c r="C88" s="26" t="s">
        <v>23</v>
      </c>
      <c r="D88" s="2"/>
      <c r="E88" s="14" t="s">
        <v>373</v>
      </c>
      <c r="F88" s="2"/>
      <c r="G88" s="2"/>
      <c r="H88" s="2"/>
      <c r="I88" s="27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ht="12.5" x14ac:dyDescent="0.25">
      <c r="A89" s="12" t="s">
        <v>35</v>
      </c>
      <c r="B89" s="16" t="s">
        <v>374</v>
      </c>
      <c r="C89" s="16" t="s">
        <v>375</v>
      </c>
      <c r="D89" s="12" t="s">
        <v>37</v>
      </c>
      <c r="E89" s="17" t="s">
        <v>376</v>
      </c>
      <c r="F89" s="18" t="s">
        <v>84</v>
      </c>
      <c r="G89" s="19">
        <v>4.4349999999999996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13</v>
      </c>
    </row>
    <row r="90" spans="1:18" ht="12.5" x14ac:dyDescent="0.25">
      <c r="A90" s="21" t="s">
        <v>40</v>
      </c>
      <c r="E90" s="22" t="s">
        <v>37</v>
      </c>
    </row>
    <row r="91" spans="1:18" ht="13" x14ac:dyDescent="0.25">
      <c r="A91" s="23" t="s">
        <v>42</v>
      </c>
      <c r="E91" s="24" t="s">
        <v>442</v>
      </c>
    </row>
    <row r="92" spans="1:18" ht="350" x14ac:dyDescent="0.25">
      <c r="A92" t="s">
        <v>44</v>
      </c>
      <c r="E92" s="22" t="s">
        <v>378</v>
      </c>
    </row>
    <row r="93" spans="1:18" ht="12.5" x14ac:dyDescent="0.25">
      <c r="A93" s="12" t="s">
        <v>35</v>
      </c>
      <c r="B93" s="16" t="s">
        <v>379</v>
      </c>
      <c r="C93" s="16" t="s">
        <v>380</v>
      </c>
      <c r="D93" s="12" t="s">
        <v>37</v>
      </c>
      <c r="E93" s="17" t="s">
        <v>381</v>
      </c>
      <c r="F93" s="18" t="s">
        <v>84</v>
      </c>
      <c r="G93" s="19">
        <v>4.4349999999999996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ht="12.5" x14ac:dyDescent="0.25">
      <c r="A94" s="21" t="s">
        <v>40</v>
      </c>
      <c r="E94" s="22" t="s">
        <v>37</v>
      </c>
    </row>
    <row r="95" spans="1:18" ht="13" x14ac:dyDescent="0.25">
      <c r="A95" s="23" t="s">
        <v>42</v>
      </c>
      <c r="E95" s="24" t="s">
        <v>442</v>
      </c>
    </row>
    <row r="96" spans="1:18" ht="37.5" x14ac:dyDescent="0.25">
      <c r="A96" t="s">
        <v>44</v>
      </c>
      <c r="E96" s="22" t="s">
        <v>382</v>
      </c>
    </row>
    <row r="97" spans="1:18" ht="12.5" x14ac:dyDescent="0.25">
      <c r="A97" s="12" t="s">
        <v>35</v>
      </c>
      <c r="B97" s="16" t="s">
        <v>383</v>
      </c>
      <c r="C97" s="16" t="s">
        <v>384</v>
      </c>
      <c r="D97" s="12" t="s">
        <v>37</v>
      </c>
      <c r="E97" s="17" t="s">
        <v>385</v>
      </c>
      <c r="F97" s="18" t="s">
        <v>84</v>
      </c>
      <c r="G97" s="19">
        <v>8.8699999999999992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ht="12.5" x14ac:dyDescent="0.25">
      <c r="A98" s="21" t="s">
        <v>40</v>
      </c>
      <c r="E98" s="22" t="s">
        <v>37</v>
      </c>
    </row>
    <row r="99" spans="1:18" ht="13" x14ac:dyDescent="0.25">
      <c r="A99" s="23" t="s">
        <v>42</v>
      </c>
      <c r="E99" s="24" t="s">
        <v>443</v>
      </c>
    </row>
    <row r="100" spans="1:18" ht="100" x14ac:dyDescent="0.25">
      <c r="A100" t="s">
        <v>44</v>
      </c>
      <c r="E100" s="22" t="s">
        <v>387</v>
      </c>
    </row>
    <row r="101" spans="1:18" ht="12.75" customHeight="1" x14ac:dyDescent="0.3">
      <c r="A101" s="2" t="s">
        <v>33</v>
      </c>
      <c r="B101" s="2"/>
      <c r="C101" s="26" t="s">
        <v>388</v>
      </c>
      <c r="D101" s="2"/>
      <c r="E101" s="14" t="s">
        <v>389</v>
      </c>
      <c r="F101" s="2"/>
      <c r="G101" s="2"/>
      <c r="H101" s="2"/>
      <c r="I101" s="27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" x14ac:dyDescent="0.25">
      <c r="A102" s="12" t="s">
        <v>35</v>
      </c>
      <c r="B102" s="16" t="s">
        <v>390</v>
      </c>
      <c r="C102" s="16" t="s">
        <v>391</v>
      </c>
      <c r="D102" s="12" t="s">
        <v>37</v>
      </c>
      <c r="E102" s="17" t="s">
        <v>392</v>
      </c>
      <c r="F102" s="18" t="s">
        <v>91</v>
      </c>
      <c r="G102" s="19">
        <v>99.852000000000004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ht="12.5" x14ac:dyDescent="0.25">
      <c r="A103" s="21" t="s">
        <v>40</v>
      </c>
      <c r="E103" s="22" t="s">
        <v>37</v>
      </c>
    </row>
    <row r="104" spans="1:18" ht="13" x14ac:dyDescent="0.25">
      <c r="A104" s="23" t="s">
        <v>42</v>
      </c>
      <c r="E104" s="24" t="s">
        <v>444</v>
      </c>
    </row>
    <row r="105" spans="1:18" ht="187.5" x14ac:dyDescent="0.25">
      <c r="A105" t="s">
        <v>44</v>
      </c>
      <c r="E105" s="22" t="s">
        <v>394</v>
      </c>
    </row>
    <row r="106" spans="1:18" ht="12.5" x14ac:dyDescent="0.25">
      <c r="A106" s="12" t="s">
        <v>35</v>
      </c>
      <c r="B106" s="16" t="s">
        <v>395</v>
      </c>
      <c r="C106" s="16" t="s">
        <v>396</v>
      </c>
      <c r="D106" s="12" t="s">
        <v>37</v>
      </c>
      <c r="E106" s="17" t="s">
        <v>397</v>
      </c>
      <c r="F106" s="18" t="s">
        <v>91</v>
      </c>
      <c r="G106" s="19">
        <v>33.283999999999999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13</v>
      </c>
    </row>
    <row r="107" spans="1:18" ht="12.5" x14ac:dyDescent="0.25">
      <c r="A107" s="21" t="s">
        <v>40</v>
      </c>
      <c r="E107" s="22" t="s">
        <v>37</v>
      </c>
    </row>
    <row r="108" spans="1:18" ht="13" x14ac:dyDescent="0.25">
      <c r="A108" s="23" t="s">
        <v>42</v>
      </c>
      <c r="E108" s="24" t="s">
        <v>445</v>
      </c>
    </row>
    <row r="109" spans="1:18" ht="37.5" x14ac:dyDescent="0.25">
      <c r="A109" t="s">
        <v>44</v>
      </c>
      <c r="E109" s="22" t="s">
        <v>399</v>
      </c>
    </row>
    <row r="110" spans="1:18" ht="12.75" customHeight="1" x14ac:dyDescent="0.3">
      <c r="A110" s="2" t="s">
        <v>33</v>
      </c>
      <c r="B110" s="2"/>
      <c r="C110" s="26" t="s">
        <v>68</v>
      </c>
      <c r="D110" s="2"/>
      <c r="E110" s="14" t="s">
        <v>400</v>
      </c>
      <c r="F110" s="2"/>
      <c r="G110" s="2"/>
      <c r="H110" s="2"/>
      <c r="I110" s="27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ht="12.5" x14ac:dyDescent="0.25">
      <c r="A111" s="12" t="s">
        <v>35</v>
      </c>
      <c r="B111" s="16" t="s">
        <v>401</v>
      </c>
      <c r="C111" s="16" t="s">
        <v>402</v>
      </c>
      <c r="D111" s="12" t="s">
        <v>37</v>
      </c>
      <c r="E111" s="17" t="s">
        <v>403</v>
      </c>
      <c r="F111" s="18" t="s">
        <v>128</v>
      </c>
      <c r="G111" s="19">
        <v>10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ht="12.5" x14ac:dyDescent="0.25">
      <c r="A112" s="21" t="s">
        <v>40</v>
      </c>
      <c r="E112" s="22" t="s">
        <v>37</v>
      </c>
    </row>
    <row r="113" spans="1:18" ht="13" x14ac:dyDescent="0.25">
      <c r="A113" s="23" t="s">
        <v>42</v>
      </c>
      <c r="E113" s="24" t="s">
        <v>37</v>
      </c>
    </row>
    <row r="114" spans="1:18" ht="250" x14ac:dyDescent="0.25">
      <c r="A114" t="s">
        <v>44</v>
      </c>
      <c r="E114" s="22" t="s">
        <v>404</v>
      </c>
    </row>
    <row r="115" spans="1:18" ht="12.75" customHeight="1" x14ac:dyDescent="0.3">
      <c r="A115" s="2" t="s">
        <v>33</v>
      </c>
      <c r="B115" s="2"/>
      <c r="C115" s="26" t="s">
        <v>30</v>
      </c>
      <c r="D115" s="2"/>
      <c r="E115" s="14" t="s">
        <v>405</v>
      </c>
      <c r="F115" s="2"/>
      <c r="G115" s="2"/>
      <c r="H115" s="2"/>
      <c r="I115" s="27">
        <f>0+Q115</f>
        <v>0</v>
      </c>
      <c r="O115">
        <f>0+R115</f>
        <v>0</v>
      </c>
      <c r="Q115">
        <f>0+I116+I120+I124+I128+I132</f>
        <v>0</v>
      </c>
      <c r="R115">
        <f>0+O116+O120+O124+O128+O132</f>
        <v>0</v>
      </c>
    </row>
    <row r="116" spans="1:18" ht="12.5" x14ac:dyDescent="0.25">
      <c r="A116" s="12" t="s">
        <v>35</v>
      </c>
      <c r="B116" s="16" t="s">
        <v>406</v>
      </c>
      <c r="C116" s="16" t="s">
        <v>407</v>
      </c>
      <c r="D116" s="12" t="s">
        <v>37</v>
      </c>
      <c r="E116" s="17" t="s">
        <v>408</v>
      </c>
      <c r="F116" s="18" t="s">
        <v>128</v>
      </c>
      <c r="G116" s="19">
        <v>18.5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13</v>
      </c>
    </row>
    <row r="117" spans="1:18" ht="12.5" x14ac:dyDescent="0.25">
      <c r="A117" s="21" t="s">
        <v>40</v>
      </c>
      <c r="E117" s="22" t="s">
        <v>446</v>
      </c>
    </row>
    <row r="118" spans="1:18" ht="13" x14ac:dyDescent="0.25">
      <c r="A118" s="23" t="s">
        <v>42</v>
      </c>
      <c r="E118" s="24" t="s">
        <v>37</v>
      </c>
    </row>
    <row r="119" spans="1:18" ht="112.5" x14ac:dyDescent="0.25">
      <c r="A119" t="s">
        <v>44</v>
      </c>
      <c r="E119" s="22" t="s">
        <v>409</v>
      </c>
    </row>
    <row r="120" spans="1:18" ht="12.5" x14ac:dyDescent="0.25">
      <c r="A120" s="12" t="s">
        <v>35</v>
      </c>
      <c r="B120" s="16" t="s">
        <v>410</v>
      </c>
      <c r="C120" s="16" t="s">
        <v>447</v>
      </c>
      <c r="D120" s="12" t="s">
        <v>37</v>
      </c>
      <c r="E120" s="17" t="s">
        <v>448</v>
      </c>
      <c r="F120" s="18" t="s">
        <v>39</v>
      </c>
      <c r="G120" s="19">
        <v>1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13</v>
      </c>
    </row>
    <row r="121" spans="1:18" ht="12.5" x14ac:dyDescent="0.25">
      <c r="A121" s="21" t="s">
        <v>40</v>
      </c>
      <c r="E121" s="22" t="s">
        <v>37</v>
      </c>
    </row>
    <row r="122" spans="1:18" ht="13" x14ac:dyDescent="0.25">
      <c r="A122" s="23" t="s">
        <v>42</v>
      </c>
      <c r="E122" s="24" t="s">
        <v>37</v>
      </c>
    </row>
    <row r="123" spans="1:18" ht="387.5" x14ac:dyDescent="0.25">
      <c r="A123" t="s">
        <v>44</v>
      </c>
      <c r="E123" s="22" t="s">
        <v>449</v>
      </c>
    </row>
    <row r="124" spans="1:18" ht="12.5" x14ac:dyDescent="0.25">
      <c r="A124" s="12" t="s">
        <v>35</v>
      </c>
      <c r="B124" s="16" t="s">
        <v>415</v>
      </c>
      <c r="C124" s="16" t="s">
        <v>411</v>
      </c>
      <c r="D124" s="12" t="s">
        <v>37</v>
      </c>
      <c r="E124" s="17" t="s">
        <v>412</v>
      </c>
      <c r="F124" s="18" t="s">
        <v>84</v>
      </c>
      <c r="G124" s="19">
        <v>0.57599999999999996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13</v>
      </c>
    </row>
    <row r="125" spans="1:18" ht="12.5" x14ac:dyDescent="0.25">
      <c r="A125" s="21" t="s">
        <v>40</v>
      </c>
      <c r="E125" s="22" t="s">
        <v>37</v>
      </c>
    </row>
    <row r="126" spans="1:18" ht="13" x14ac:dyDescent="0.25">
      <c r="A126" s="23" t="s">
        <v>42</v>
      </c>
      <c r="E126" s="24" t="s">
        <v>450</v>
      </c>
    </row>
    <row r="127" spans="1:18" ht="225" x14ac:dyDescent="0.25">
      <c r="A127" t="s">
        <v>44</v>
      </c>
      <c r="E127" s="22" t="s">
        <v>414</v>
      </c>
    </row>
    <row r="128" spans="1:18" ht="12.5" x14ac:dyDescent="0.25">
      <c r="A128" s="12" t="s">
        <v>35</v>
      </c>
      <c r="B128" s="16" t="s">
        <v>419</v>
      </c>
      <c r="C128" s="16" t="s">
        <v>416</v>
      </c>
      <c r="D128" s="12" t="s">
        <v>37</v>
      </c>
      <c r="E128" s="17" t="s">
        <v>417</v>
      </c>
      <c r="F128" s="18" t="s">
        <v>84</v>
      </c>
      <c r="G128" s="19">
        <v>20.747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13</v>
      </c>
    </row>
    <row r="129" spans="1:16" ht="12.5" x14ac:dyDescent="0.25">
      <c r="A129" s="21" t="s">
        <v>40</v>
      </c>
      <c r="E129" s="22" t="s">
        <v>37</v>
      </c>
    </row>
    <row r="130" spans="1:16" ht="13" x14ac:dyDescent="0.25">
      <c r="A130" s="23" t="s">
        <v>42</v>
      </c>
      <c r="E130" s="24" t="s">
        <v>37</v>
      </c>
    </row>
    <row r="131" spans="1:16" ht="100" x14ac:dyDescent="0.25">
      <c r="A131" t="s">
        <v>44</v>
      </c>
      <c r="E131" s="22" t="s">
        <v>418</v>
      </c>
    </row>
    <row r="132" spans="1:16" ht="12.5" x14ac:dyDescent="0.25">
      <c r="A132" s="12" t="s">
        <v>35</v>
      </c>
      <c r="B132" s="16" t="s">
        <v>451</v>
      </c>
      <c r="C132" s="16" t="s">
        <v>420</v>
      </c>
      <c r="D132" s="12" t="s">
        <v>37</v>
      </c>
      <c r="E132" s="17" t="s">
        <v>421</v>
      </c>
      <c r="F132" s="18" t="s">
        <v>84</v>
      </c>
      <c r="G132" s="19">
        <v>12.802</v>
      </c>
      <c r="H132" s="20">
        <v>0</v>
      </c>
      <c r="I132" s="20">
        <f>ROUND(ROUND(H132,2)*ROUND(G132,3),2)</f>
        <v>0</v>
      </c>
      <c r="O132">
        <f>(I132*21)/100</f>
        <v>0</v>
      </c>
      <c r="P132" t="s">
        <v>13</v>
      </c>
    </row>
    <row r="133" spans="1:16" ht="12.5" x14ac:dyDescent="0.25">
      <c r="A133" s="21" t="s">
        <v>40</v>
      </c>
      <c r="E133" s="22" t="s">
        <v>37</v>
      </c>
    </row>
    <row r="134" spans="1:16" ht="13" x14ac:dyDescent="0.25">
      <c r="A134" s="23" t="s">
        <v>42</v>
      </c>
      <c r="E134" s="24" t="s">
        <v>37</v>
      </c>
    </row>
    <row r="135" spans="1:16" ht="100" x14ac:dyDescent="0.25">
      <c r="A135" t="s">
        <v>44</v>
      </c>
      <c r="E135" s="22" t="s">
        <v>418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452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452</v>
      </c>
      <c r="D4" s="55"/>
      <c r="E4" s="10" t="s">
        <v>453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2" t="s">
        <v>35</v>
      </c>
      <c r="B9" s="16" t="s">
        <v>19</v>
      </c>
      <c r="C9" s="16" t="s">
        <v>454</v>
      </c>
      <c r="D9" s="12" t="s">
        <v>37</v>
      </c>
      <c r="E9" s="17" t="s">
        <v>102</v>
      </c>
      <c r="F9" s="18" t="s">
        <v>103</v>
      </c>
      <c r="G9" s="19">
        <v>70.95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75" x14ac:dyDescent="0.25">
      <c r="A10" s="21" t="s">
        <v>40</v>
      </c>
      <c r="E10" s="22" t="s">
        <v>455</v>
      </c>
    </row>
    <row r="11" spans="1:18" ht="39" x14ac:dyDescent="0.25">
      <c r="A11" s="23" t="s">
        <v>42</v>
      </c>
      <c r="E11" s="24" t="s">
        <v>456</v>
      </c>
    </row>
    <row r="12" spans="1:18" ht="50" x14ac:dyDescent="0.25">
      <c r="A12" t="s">
        <v>44</v>
      </c>
      <c r="E12" s="22" t="s">
        <v>457</v>
      </c>
    </row>
    <row r="13" spans="1:18" ht="12.75" customHeight="1" x14ac:dyDescent="0.3">
      <c r="A13" s="2" t="s">
        <v>33</v>
      </c>
      <c r="B13" s="2"/>
      <c r="C13" s="26" t="s">
        <v>30</v>
      </c>
      <c r="D13" s="2"/>
      <c r="E13" s="14" t="s">
        <v>243</v>
      </c>
      <c r="F13" s="2"/>
      <c r="G13" s="2"/>
      <c r="H13" s="2"/>
      <c r="I13" s="27">
        <f>0+Q13</f>
        <v>0</v>
      </c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ht="25" x14ac:dyDescent="0.25">
      <c r="A14" s="12" t="s">
        <v>35</v>
      </c>
      <c r="B14" s="16" t="s">
        <v>13</v>
      </c>
      <c r="C14" s="16" t="s">
        <v>458</v>
      </c>
      <c r="D14" s="12" t="s">
        <v>37</v>
      </c>
      <c r="E14" s="17" t="s">
        <v>459</v>
      </c>
      <c r="F14" s="18" t="s">
        <v>154</v>
      </c>
      <c r="G14" s="19">
        <v>233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12.5" x14ac:dyDescent="0.25">
      <c r="A15" s="21" t="s">
        <v>40</v>
      </c>
      <c r="E15" s="22" t="s">
        <v>460</v>
      </c>
    </row>
    <row r="16" spans="1:18" ht="13" x14ac:dyDescent="0.25">
      <c r="A16" s="23" t="s">
        <v>42</v>
      </c>
      <c r="E16" s="24" t="s">
        <v>461</v>
      </c>
    </row>
    <row r="17" spans="1:16" ht="50" x14ac:dyDescent="0.25">
      <c r="A17" t="s">
        <v>44</v>
      </c>
      <c r="E17" s="22" t="s">
        <v>462</v>
      </c>
    </row>
    <row r="18" spans="1:16" ht="12.5" x14ac:dyDescent="0.25">
      <c r="A18" s="12" t="s">
        <v>35</v>
      </c>
      <c r="B18" s="16" t="s">
        <v>12</v>
      </c>
      <c r="C18" s="16" t="s">
        <v>463</v>
      </c>
      <c r="D18" s="12" t="s">
        <v>37</v>
      </c>
      <c r="E18" s="17" t="s">
        <v>464</v>
      </c>
      <c r="F18" s="18" t="s">
        <v>154</v>
      </c>
      <c r="G18" s="19">
        <v>258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25" x14ac:dyDescent="0.25">
      <c r="A19" s="21" t="s">
        <v>40</v>
      </c>
      <c r="E19" s="22" t="s">
        <v>465</v>
      </c>
    </row>
    <row r="20" spans="1:16" ht="13" x14ac:dyDescent="0.25">
      <c r="A20" s="23" t="s">
        <v>42</v>
      </c>
      <c r="E20" s="24" t="s">
        <v>466</v>
      </c>
    </row>
    <row r="21" spans="1:16" ht="50" x14ac:dyDescent="0.25">
      <c r="A21" t="s">
        <v>44</v>
      </c>
      <c r="E21" s="22" t="s">
        <v>467</v>
      </c>
    </row>
    <row r="22" spans="1:16" ht="25" x14ac:dyDescent="0.25">
      <c r="A22" s="12" t="s">
        <v>35</v>
      </c>
      <c r="B22" s="16" t="s">
        <v>23</v>
      </c>
      <c r="C22" s="16" t="s">
        <v>468</v>
      </c>
      <c r="D22" s="12" t="s">
        <v>37</v>
      </c>
      <c r="E22" s="17" t="s">
        <v>469</v>
      </c>
      <c r="F22" s="18" t="s">
        <v>154</v>
      </c>
      <c r="G22" s="19">
        <v>15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6" ht="12.5" x14ac:dyDescent="0.25">
      <c r="A23" s="21" t="s">
        <v>40</v>
      </c>
      <c r="E23" s="22" t="s">
        <v>470</v>
      </c>
    </row>
    <row r="24" spans="1:16" ht="13" x14ac:dyDescent="0.25">
      <c r="A24" s="23" t="s">
        <v>42</v>
      </c>
      <c r="E24" s="24" t="s">
        <v>471</v>
      </c>
    </row>
    <row r="25" spans="1:16" ht="50" x14ac:dyDescent="0.25">
      <c r="A25" t="s">
        <v>44</v>
      </c>
      <c r="E25" s="22" t="s">
        <v>462</v>
      </c>
    </row>
    <row r="26" spans="1:16" ht="12.5" x14ac:dyDescent="0.25">
      <c r="A26" s="12" t="s">
        <v>35</v>
      </c>
      <c r="B26" s="16" t="s">
        <v>25</v>
      </c>
      <c r="C26" s="16" t="s">
        <v>472</v>
      </c>
      <c r="D26" s="12" t="s">
        <v>37</v>
      </c>
      <c r="E26" s="17" t="s">
        <v>473</v>
      </c>
      <c r="F26" s="18" t="s">
        <v>91</v>
      </c>
      <c r="G26" s="19">
        <v>20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6" ht="50" x14ac:dyDescent="0.25">
      <c r="A27" s="21" t="s">
        <v>40</v>
      </c>
      <c r="E27" s="22" t="s">
        <v>474</v>
      </c>
    </row>
    <row r="28" spans="1:16" ht="13" x14ac:dyDescent="0.25">
      <c r="A28" s="23" t="s">
        <v>42</v>
      </c>
      <c r="E28" s="24" t="s">
        <v>475</v>
      </c>
    </row>
    <row r="29" spans="1:16" ht="50" x14ac:dyDescent="0.25">
      <c r="A29" t="s">
        <v>44</v>
      </c>
      <c r="E29" s="22" t="s">
        <v>462</v>
      </c>
    </row>
    <row r="30" spans="1:16" ht="12.5" x14ac:dyDescent="0.25">
      <c r="A30" s="12" t="s">
        <v>35</v>
      </c>
      <c r="B30" s="16" t="s">
        <v>27</v>
      </c>
      <c r="C30" s="16" t="s">
        <v>476</v>
      </c>
      <c r="D30" s="12" t="s">
        <v>37</v>
      </c>
      <c r="E30" s="17" t="s">
        <v>477</v>
      </c>
      <c r="F30" s="18" t="s">
        <v>91</v>
      </c>
      <c r="G30" s="19">
        <v>20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6" ht="50" x14ac:dyDescent="0.25">
      <c r="A31" s="21" t="s">
        <v>40</v>
      </c>
      <c r="E31" s="22" t="s">
        <v>478</v>
      </c>
    </row>
    <row r="32" spans="1:16" ht="13" x14ac:dyDescent="0.25">
      <c r="A32" s="23" t="s">
        <v>42</v>
      </c>
      <c r="E32" s="24" t="s">
        <v>475</v>
      </c>
    </row>
    <row r="33" spans="1:16" ht="50" x14ac:dyDescent="0.25">
      <c r="A33" t="s">
        <v>44</v>
      </c>
      <c r="E33" s="22" t="s">
        <v>467</v>
      </c>
    </row>
    <row r="34" spans="1:16" ht="25" x14ac:dyDescent="0.25">
      <c r="A34" s="12" t="s">
        <v>35</v>
      </c>
      <c r="B34" s="16" t="s">
        <v>66</v>
      </c>
      <c r="C34" s="16" t="s">
        <v>479</v>
      </c>
      <c r="D34" s="12" t="s">
        <v>37</v>
      </c>
      <c r="E34" s="17" t="s">
        <v>480</v>
      </c>
      <c r="F34" s="18" t="s">
        <v>154</v>
      </c>
      <c r="G34" s="19">
        <v>187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1" t="s">
        <v>40</v>
      </c>
      <c r="E35" s="22" t="s">
        <v>481</v>
      </c>
    </row>
    <row r="36" spans="1:16" ht="13" x14ac:dyDescent="0.25">
      <c r="A36" s="23" t="s">
        <v>42</v>
      </c>
      <c r="E36" s="24" t="s">
        <v>482</v>
      </c>
    </row>
    <row r="37" spans="1:16" ht="75" x14ac:dyDescent="0.25">
      <c r="A37" t="s">
        <v>44</v>
      </c>
      <c r="E37" s="22" t="s">
        <v>483</v>
      </c>
    </row>
    <row r="38" spans="1:16" ht="12.5" x14ac:dyDescent="0.25">
      <c r="A38" s="12" t="s">
        <v>35</v>
      </c>
      <c r="B38" s="16" t="s">
        <v>68</v>
      </c>
      <c r="C38" s="16" t="s">
        <v>484</v>
      </c>
      <c r="D38" s="12" t="s">
        <v>37</v>
      </c>
      <c r="E38" s="17" t="s">
        <v>485</v>
      </c>
      <c r="F38" s="18" t="s">
        <v>154</v>
      </c>
      <c r="G38" s="19">
        <v>166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50" x14ac:dyDescent="0.25">
      <c r="A39" s="21" t="s">
        <v>40</v>
      </c>
      <c r="E39" s="22" t="s">
        <v>486</v>
      </c>
    </row>
    <row r="40" spans="1:16" ht="13" x14ac:dyDescent="0.25">
      <c r="A40" s="23" t="s">
        <v>42</v>
      </c>
      <c r="E40" s="24" t="s">
        <v>487</v>
      </c>
    </row>
    <row r="41" spans="1:16" ht="50" x14ac:dyDescent="0.25">
      <c r="A41" t="s">
        <v>44</v>
      </c>
      <c r="E41" s="22" t="s">
        <v>467</v>
      </c>
    </row>
    <row r="42" spans="1:16" ht="12.5" x14ac:dyDescent="0.25">
      <c r="A42" s="12" t="s">
        <v>35</v>
      </c>
      <c r="B42" s="16" t="s">
        <v>30</v>
      </c>
      <c r="C42" s="16" t="s">
        <v>488</v>
      </c>
      <c r="D42" s="12" t="s">
        <v>37</v>
      </c>
      <c r="E42" s="17" t="s">
        <v>489</v>
      </c>
      <c r="F42" s="18" t="s">
        <v>154</v>
      </c>
      <c r="G42" s="19">
        <v>2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50" x14ac:dyDescent="0.25">
      <c r="A43" s="21" t="s">
        <v>40</v>
      </c>
      <c r="E43" s="22" t="s">
        <v>490</v>
      </c>
    </row>
    <row r="44" spans="1:16" ht="13" x14ac:dyDescent="0.25">
      <c r="A44" s="23" t="s">
        <v>42</v>
      </c>
      <c r="E44" s="24" t="s">
        <v>491</v>
      </c>
    </row>
    <row r="45" spans="1:16" ht="50" x14ac:dyDescent="0.25">
      <c r="A45" t="s">
        <v>44</v>
      </c>
      <c r="E45" s="22" t="s">
        <v>467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85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0+O8+O13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492</v>
      </c>
      <c r="I3" s="25">
        <f>0+I8+I13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492</v>
      </c>
      <c r="D4" s="55"/>
      <c r="E4" s="10" t="s">
        <v>493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494</v>
      </c>
      <c r="D9" s="12" t="s">
        <v>19</v>
      </c>
      <c r="E9" s="17" t="s">
        <v>495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25" x14ac:dyDescent="0.25">
      <c r="A10" s="21" t="s">
        <v>40</v>
      </c>
      <c r="E10" s="22" t="s">
        <v>496</v>
      </c>
    </row>
    <row r="11" spans="1:18" ht="13" x14ac:dyDescent="0.25">
      <c r="A11" s="23" t="s">
        <v>42</v>
      </c>
      <c r="E11" s="24" t="s">
        <v>43</v>
      </c>
    </row>
    <row r="12" spans="1:18" ht="12.5" x14ac:dyDescent="0.25">
      <c r="A12" t="s">
        <v>44</v>
      </c>
      <c r="E12" s="22" t="s">
        <v>497</v>
      </c>
    </row>
    <row r="13" spans="1:18" ht="12.75" customHeight="1" x14ac:dyDescent="0.3">
      <c r="A13" s="2" t="s">
        <v>33</v>
      </c>
      <c r="B13" s="2"/>
      <c r="C13" s="26" t="s">
        <v>30</v>
      </c>
      <c r="D13" s="2"/>
      <c r="E13" s="14" t="s">
        <v>243</v>
      </c>
      <c r="F13" s="2"/>
      <c r="G13" s="2"/>
      <c r="H13" s="2"/>
      <c r="I13" s="27">
        <f>0+Q13</f>
        <v>0</v>
      </c>
      <c r="O13">
        <f>0+R13</f>
        <v>0</v>
      </c>
      <c r="Q13">
        <f>0+I14+I18+I22+I26+I30+I34+I38+I42+I46+I50+I54+I58+I62+I66+I70+I74+I78+I82</f>
        <v>0</v>
      </c>
      <c r="R13">
        <f>0+O14+O18+O22+O26+O30+O34+O38+O42+O46+O50+O54+O58+O62+O66+O70+O74+O78+O82</f>
        <v>0</v>
      </c>
    </row>
    <row r="14" spans="1:18" ht="25" x14ac:dyDescent="0.25">
      <c r="A14" s="12" t="s">
        <v>35</v>
      </c>
      <c r="B14" s="16" t="s">
        <v>13</v>
      </c>
      <c r="C14" s="16" t="s">
        <v>498</v>
      </c>
      <c r="D14" s="12" t="s">
        <v>37</v>
      </c>
      <c r="E14" s="17" t="s">
        <v>499</v>
      </c>
      <c r="F14" s="18" t="s">
        <v>154</v>
      </c>
      <c r="G14" s="19">
        <v>62</v>
      </c>
      <c r="H14" s="20">
        <v>0</v>
      </c>
      <c r="I14" s="20">
        <f>ROUND(ROUND(H14,2)*ROUND(G14,3),2)</f>
        <v>0</v>
      </c>
      <c r="O14">
        <f>(I14*21)/100</f>
        <v>0</v>
      </c>
      <c r="P14" t="s">
        <v>13</v>
      </c>
    </row>
    <row r="15" spans="1:18" ht="125" x14ac:dyDescent="0.25">
      <c r="A15" s="21" t="s">
        <v>40</v>
      </c>
      <c r="E15" s="22" t="s">
        <v>500</v>
      </c>
    </row>
    <row r="16" spans="1:18" ht="13" x14ac:dyDescent="0.25">
      <c r="A16" s="23" t="s">
        <v>42</v>
      </c>
      <c r="E16" s="24" t="s">
        <v>501</v>
      </c>
    </row>
    <row r="17" spans="1:16" ht="75" x14ac:dyDescent="0.25">
      <c r="A17" t="s">
        <v>44</v>
      </c>
      <c r="E17" s="22" t="s">
        <v>502</v>
      </c>
    </row>
    <row r="18" spans="1:16" ht="12.5" x14ac:dyDescent="0.25">
      <c r="A18" s="12" t="s">
        <v>35</v>
      </c>
      <c r="B18" s="16" t="s">
        <v>12</v>
      </c>
      <c r="C18" s="16" t="s">
        <v>463</v>
      </c>
      <c r="D18" s="12" t="s">
        <v>37</v>
      </c>
      <c r="E18" s="17" t="s">
        <v>464</v>
      </c>
      <c r="F18" s="18" t="s">
        <v>154</v>
      </c>
      <c r="G18" s="19">
        <v>62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6" ht="125" x14ac:dyDescent="0.25">
      <c r="A19" s="21" t="s">
        <v>40</v>
      </c>
      <c r="E19" s="22" t="s">
        <v>500</v>
      </c>
    </row>
    <row r="20" spans="1:16" ht="13" x14ac:dyDescent="0.25">
      <c r="A20" s="23" t="s">
        <v>42</v>
      </c>
      <c r="E20" s="24" t="s">
        <v>501</v>
      </c>
    </row>
    <row r="21" spans="1:16" ht="50" x14ac:dyDescent="0.25">
      <c r="A21" t="s">
        <v>44</v>
      </c>
      <c r="E21" s="22" t="s">
        <v>467</v>
      </c>
    </row>
    <row r="22" spans="1:16" ht="12.5" x14ac:dyDescent="0.25">
      <c r="A22" s="12" t="s">
        <v>35</v>
      </c>
      <c r="B22" s="16" t="s">
        <v>23</v>
      </c>
      <c r="C22" s="16" t="s">
        <v>503</v>
      </c>
      <c r="D22" s="12" t="s">
        <v>37</v>
      </c>
      <c r="E22" s="17" t="s">
        <v>504</v>
      </c>
      <c r="F22" s="18" t="s">
        <v>505</v>
      </c>
      <c r="G22" s="19">
        <v>11346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6" ht="150" x14ac:dyDescent="0.25">
      <c r="A23" s="21" t="s">
        <v>40</v>
      </c>
      <c r="E23" s="22" t="s">
        <v>506</v>
      </c>
    </row>
    <row r="24" spans="1:16" ht="13" x14ac:dyDescent="0.25">
      <c r="A24" s="23" t="s">
        <v>42</v>
      </c>
      <c r="E24" s="24" t="s">
        <v>507</v>
      </c>
    </row>
    <row r="25" spans="1:16" ht="75" x14ac:dyDescent="0.25">
      <c r="A25" t="s">
        <v>44</v>
      </c>
      <c r="E25" s="22" t="s">
        <v>508</v>
      </c>
    </row>
    <row r="26" spans="1:16" ht="12.5" x14ac:dyDescent="0.25">
      <c r="A26" s="12" t="s">
        <v>35</v>
      </c>
      <c r="B26" s="16" t="s">
        <v>25</v>
      </c>
      <c r="C26" s="16" t="s">
        <v>509</v>
      </c>
      <c r="D26" s="12" t="s">
        <v>37</v>
      </c>
      <c r="E26" s="17" t="s">
        <v>510</v>
      </c>
      <c r="F26" s="18" t="s">
        <v>154</v>
      </c>
      <c r="G26" s="19">
        <v>10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6" ht="25" x14ac:dyDescent="0.25">
      <c r="A27" s="21" t="s">
        <v>40</v>
      </c>
      <c r="E27" s="22" t="s">
        <v>511</v>
      </c>
    </row>
    <row r="28" spans="1:16" ht="13" x14ac:dyDescent="0.25">
      <c r="A28" s="23" t="s">
        <v>42</v>
      </c>
      <c r="E28" s="24" t="s">
        <v>266</v>
      </c>
    </row>
    <row r="29" spans="1:16" ht="75" x14ac:dyDescent="0.25">
      <c r="A29" t="s">
        <v>44</v>
      </c>
      <c r="E29" s="22" t="s">
        <v>502</v>
      </c>
    </row>
    <row r="30" spans="1:16" ht="12.5" x14ac:dyDescent="0.25">
      <c r="A30" s="12" t="s">
        <v>35</v>
      </c>
      <c r="B30" s="16" t="s">
        <v>27</v>
      </c>
      <c r="C30" s="16" t="s">
        <v>512</v>
      </c>
      <c r="D30" s="12" t="s">
        <v>37</v>
      </c>
      <c r="E30" s="17" t="s">
        <v>513</v>
      </c>
      <c r="F30" s="18" t="s">
        <v>154</v>
      </c>
      <c r="G30" s="19">
        <v>10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6" ht="25" x14ac:dyDescent="0.25">
      <c r="A31" s="21" t="s">
        <v>40</v>
      </c>
      <c r="E31" s="22" t="s">
        <v>511</v>
      </c>
    </row>
    <row r="32" spans="1:16" ht="13" x14ac:dyDescent="0.25">
      <c r="A32" s="23" t="s">
        <v>42</v>
      </c>
      <c r="E32" s="24" t="s">
        <v>266</v>
      </c>
    </row>
    <row r="33" spans="1:16" ht="50" x14ac:dyDescent="0.25">
      <c r="A33" t="s">
        <v>44</v>
      </c>
      <c r="E33" s="22" t="s">
        <v>467</v>
      </c>
    </row>
    <row r="34" spans="1:16" ht="12.5" x14ac:dyDescent="0.25">
      <c r="A34" s="12" t="s">
        <v>35</v>
      </c>
      <c r="B34" s="16" t="s">
        <v>66</v>
      </c>
      <c r="C34" s="16" t="s">
        <v>514</v>
      </c>
      <c r="D34" s="12" t="s">
        <v>37</v>
      </c>
      <c r="E34" s="17" t="s">
        <v>515</v>
      </c>
      <c r="F34" s="18" t="s">
        <v>505</v>
      </c>
      <c r="G34" s="19">
        <v>1830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37.5" x14ac:dyDescent="0.25">
      <c r="A35" s="21" t="s">
        <v>40</v>
      </c>
      <c r="E35" s="22" t="s">
        <v>516</v>
      </c>
    </row>
    <row r="36" spans="1:16" ht="13" x14ac:dyDescent="0.25">
      <c r="A36" s="23" t="s">
        <v>42</v>
      </c>
      <c r="E36" s="24" t="s">
        <v>517</v>
      </c>
    </row>
    <row r="37" spans="1:16" ht="75" x14ac:dyDescent="0.25">
      <c r="A37" t="s">
        <v>44</v>
      </c>
      <c r="E37" s="22" t="s">
        <v>508</v>
      </c>
    </row>
    <row r="38" spans="1:16" ht="12.5" x14ac:dyDescent="0.25">
      <c r="A38" s="12" t="s">
        <v>35</v>
      </c>
      <c r="B38" s="16" t="s">
        <v>68</v>
      </c>
      <c r="C38" s="16" t="s">
        <v>518</v>
      </c>
      <c r="D38" s="12" t="s">
        <v>37</v>
      </c>
      <c r="E38" s="17" t="s">
        <v>519</v>
      </c>
      <c r="F38" s="18" t="s">
        <v>154</v>
      </c>
      <c r="G38" s="19">
        <v>2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25" x14ac:dyDescent="0.25">
      <c r="A39" s="21" t="s">
        <v>40</v>
      </c>
      <c r="E39" s="22" t="s">
        <v>520</v>
      </c>
    </row>
    <row r="40" spans="1:16" ht="13" x14ac:dyDescent="0.25">
      <c r="A40" s="23" t="s">
        <v>42</v>
      </c>
      <c r="E40" s="24" t="s">
        <v>491</v>
      </c>
    </row>
    <row r="41" spans="1:16" ht="112.5" x14ac:dyDescent="0.25">
      <c r="A41" t="s">
        <v>44</v>
      </c>
      <c r="E41" s="22" t="s">
        <v>521</v>
      </c>
    </row>
    <row r="42" spans="1:16" ht="12.5" x14ac:dyDescent="0.25">
      <c r="A42" s="12" t="s">
        <v>35</v>
      </c>
      <c r="B42" s="16" t="s">
        <v>30</v>
      </c>
      <c r="C42" s="16" t="s">
        <v>522</v>
      </c>
      <c r="D42" s="12" t="s">
        <v>37</v>
      </c>
      <c r="E42" s="17" t="s">
        <v>523</v>
      </c>
      <c r="F42" s="18" t="s">
        <v>154</v>
      </c>
      <c r="G42" s="19">
        <v>2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25" x14ac:dyDescent="0.25">
      <c r="A43" s="21" t="s">
        <v>40</v>
      </c>
      <c r="E43" s="22" t="s">
        <v>520</v>
      </c>
    </row>
    <row r="44" spans="1:16" ht="13" x14ac:dyDescent="0.25">
      <c r="A44" s="23" t="s">
        <v>42</v>
      </c>
      <c r="E44" s="24" t="s">
        <v>491</v>
      </c>
    </row>
    <row r="45" spans="1:16" ht="50" x14ac:dyDescent="0.25">
      <c r="A45" t="s">
        <v>44</v>
      </c>
      <c r="E45" s="22" t="s">
        <v>467</v>
      </c>
    </row>
    <row r="46" spans="1:16" ht="12.5" x14ac:dyDescent="0.25">
      <c r="A46" s="12" t="s">
        <v>35</v>
      </c>
      <c r="B46" s="16" t="s">
        <v>32</v>
      </c>
      <c r="C46" s="16" t="s">
        <v>524</v>
      </c>
      <c r="D46" s="12" t="s">
        <v>37</v>
      </c>
      <c r="E46" s="17" t="s">
        <v>525</v>
      </c>
      <c r="F46" s="18" t="s">
        <v>505</v>
      </c>
      <c r="G46" s="19">
        <v>366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37.5" x14ac:dyDescent="0.25">
      <c r="A47" s="21" t="s">
        <v>40</v>
      </c>
      <c r="E47" s="22" t="s">
        <v>526</v>
      </c>
    </row>
    <row r="48" spans="1:16" ht="13" x14ac:dyDescent="0.25">
      <c r="A48" s="23" t="s">
        <v>42</v>
      </c>
      <c r="E48" s="24" t="s">
        <v>527</v>
      </c>
    </row>
    <row r="49" spans="1:16" ht="75" x14ac:dyDescent="0.25">
      <c r="A49" t="s">
        <v>44</v>
      </c>
      <c r="E49" s="22" t="s">
        <v>528</v>
      </c>
    </row>
    <row r="50" spans="1:16" ht="12.5" x14ac:dyDescent="0.25">
      <c r="A50" s="12" t="s">
        <v>35</v>
      </c>
      <c r="B50" s="16" t="s">
        <v>156</v>
      </c>
      <c r="C50" s="16" t="s">
        <v>529</v>
      </c>
      <c r="D50" s="12" t="s">
        <v>37</v>
      </c>
      <c r="E50" s="17" t="s">
        <v>530</v>
      </c>
      <c r="F50" s="18" t="s">
        <v>154</v>
      </c>
      <c r="G50" s="19">
        <v>1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ht="50" x14ac:dyDescent="0.25">
      <c r="A51" s="21" t="s">
        <v>40</v>
      </c>
      <c r="E51" s="22" t="s">
        <v>531</v>
      </c>
    </row>
    <row r="52" spans="1:16" ht="13" x14ac:dyDescent="0.25">
      <c r="A52" s="23" t="s">
        <v>42</v>
      </c>
      <c r="E52" s="24" t="s">
        <v>43</v>
      </c>
    </row>
    <row r="53" spans="1:16" ht="112.5" x14ac:dyDescent="0.25">
      <c r="A53" t="s">
        <v>44</v>
      </c>
      <c r="E53" s="22" t="s">
        <v>521</v>
      </c>
    </row>
    <row r="54" spans="1:16" ht="12.5" x14ac:dyDescent="0.25">
      <c r="A54" s="12" t="s">
        <v>35</v>
      </c>
      <c r="B54" s="16" t="s">
        <v>161</v>
      </c>
      <c r="C54" s="16" t="s">
        <v>532</v>
      </c>
      <c r="D54" s="12" t="s">
        <v>37</v>
      </c>
      <c r="E54" s="17" t="s">
        <v>533</v>
      </c>
      <c r="F54" s="18" t="s">
        <v>154</v>
      </c>
      <c r="G54" s="19">
        <v>1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ht="50" x14ac:dyDescent="0.25">
      <c r="A55" s="21" t="s">
        <v>40</v>
      </c>
      <c r="E55" s="22" t="s">
        <v>531</v>
      </c>
    </row>
    <row r="56" spans="1:16" ht="13" x14ac:dyDescent="0.25">
      <c r="A56" s="23" t="s">
        <v>42</v>
      </c>
      <c r="E56" s="24" t="s">
        <v>43</v>
      </c>
    </row>
    <row r="57" spans="1:16" ht="50" x14ac:dyDescent="0.25">
      <c r="A57" t="s">
        <v>44</v>
      </c>
      <c r="E57" s="22" t="s">
        <v>467</v>
      </c>
    </row>
    <row r="58" spans="1:16" ht="12.5" x14ac:dyDescent="0.25">
      <c r="A58" s="12" t="s">
        <v>35</v>
      </c>
      <c r="B58" s="16" t="s">
        <v>204</v>
      </c>
      <c r="C58" s="16" t="s">
        <v>534</v>
      </c>
      <c r="D58" s="12" t="s">
        <v>37</v>
      </c>
      <c r="E58" s="17" t="s">
        <v>535</v>
      </c>
      <c r="F58" s="18" t="s">
        <v>505</v>
      </c>
      <c r="G58" s="19">
        <v>183</v>
      </c>
      <c r="H58" s="20">
        <v>0</v>
      </c>
      <c r="I58" s="20">
        <f>ROUND(ROUND(H58,2)*ROUND(G58,3),2)</f>
        <v>0</v>
      </c>
      <c r="O58">
        <f>(I58*21)/100</f>
        <v>0</v>
      </c>
      <c r="P58" t="s">
        <v>13</v>
      </c>
    </row>
    <row r="59" spans="1:16" ht="50" x14ac:dyDescent="0.25">
      <c r="A59" s="21" t="s">
        <v>40</v>
      </c>
      <c r="E59" s="22" t="s">
        <v>531</v>
      </c>
    </row>
    <row r="60" spans="1:16" ht="13" x14ac:dyDescent="0.25">
      <c r="A60" s="23" t="s">
        <v>42</v>
      </c>
      <c r="E60" s="24" t="s">
        <v>536</v>
      </c>
    </row>
    <row r="61" spans="1:16" ht="75" x14ac:dyDescent="0.25">
      <c r="A61" t="s">
        <v>44</v>
      </c>
      <c r="E61" s="22" t="s">
        <v>528</v>
      </c>
    </row>
    <row r="62" spans="1:16" ht="12.5" x14ac:dyDescent="0.25">
      <c r="A62" s="12" t="s">
        <v>35</v>
      </c>
      <c r="B62" s="16" t="s">
        <v>209</v>
      </c>
      <c r="C62" s="16" t="s">
        <v>537</v>
      </c>
      <c r="D62" s="12" t="s">
        <v>37</v>
      </c>
      <c r="E62" s="17" t="s">
        <v>538</v>
      </c>
      <c r="F62" s="18" t="s">
        <v>154</v>
      </c>
      <c r="G62" s="19">
        <v>4</v>
      </c>
      <c r="H62" s="20">
        <v>0</v>
      </c>
      <c r="I62" s="20">
        <f>ROUND(ROUND(H62,2)*ROUND(G62,3),2)</f>
        <v>0</v>
      </c>
      <c r="O62">
        <f>(I62*21)/100</f>
        <v>0</v>
      </c>
      <c r="P62" t="s">
        <v>13</v>
      </c>
    </row>
    <row r="63" spans="1:16" ht="25" x14ac:dyDescent="0.25">
      <c r="A63" s="21" t="s">
        <v>40</v>
      </c>
      <c r="E63" s="22" t="s">
        <v>520</v>
      </c>
    </row>
    <row r="64" spans="1:16" ht="13" x14ac:dyDescent="0.25">
      <c r="A64" s="23" t="s">
        <v>42</v>
      </c>
      <c r="E64" s="24" t="s">
        <v>539</v>
      </c>
    </row>
    <row r="65" spans="1:16" ht="100" x14ac:dyDescent="0.25">
      <c r="A65" t="s">
        <v>44</v>
      </c>
      <c r="E65" s="22" t="s">
        <v>540</v>
      </c>
    </row>
    <row r="66" spans="1:16" ht="12.5" x14ac:dyDescent="0.25">
      <c r="A66" s="12" t="s">
        <v>35</v>
      </c>
      <c r="B66" s="16" t="s">
        <v>215</v>
      </c>
      <c r="C66" s="16" t="s">
        <v>541</v>
      </c>
      <c r="D66" s="12" t="s">
        <v>37</v>
      </c>
      <c r="E66" s="17" t="s">
        <v>542</v>
      </c>
      <c r="F66" s="18" t="s">
        <v>154</v>
      </c>
      <c r="G66" s="19">
        <v>4</v>
      </c>
      <c r="H66" s="20">
        <v>0</v>
      </c>
      <c r="I66" s="20">
        <f>ROUND(ROUND(H66,2)*ROUND(G66,3),2)</f>
        <v>0</v>
      </c>
      <c r="O66">
        <f>(I66*21)/100</f>
        <v>0</v>
      </c>
      <c r="P66" t="s">
        <v>13</v>
      </c>
    </row>
    <row r="67" spans="1:16" ht="25" x14ac:dyDescent="0.25">
      <c r="A67" s="21" t="s">
        <v>40</v>
      </c>
      <c r="E67" s="22" t="s">
        <v>520</v>
      </c>
    </row>
    <row r="68" spans="1:16" ht="13" x14ac:dyDescent="0.25">
      <c r="A68" s="23" t="s">
        <v>42</v>
      </c>
      <c r="E68" s="24" t="s">
        <v>539</v>
      </c>
    </row>
    <row r="69" spans="1:16" ht="50" x14ac:dyDescent="0.25">
      <c r="A69" t="s">
        <v>44</v>
      </c>
      <c r="E69" s="22" t="s">
        <v>467</v>
      </c>
    </row>
    <row r="70" spans="1:16" ht="12.5" x14ac:dyDescent="0.25">
      <c r="A70" s="12" t="s">
        <v>35</v>
      </c>
      <c r="B70" s="16" t="s">
        <v>221</v>
      </c>
      <c r="C70" s="16" t="s">
        <v>543</v>
      </c>
      <c r="D70" s="12" t="s">
        <v>37</v>
      </c>
      <c r="E70" s="17" t="s">
        <v>544</v>
      </c>
      <c r="F70" s="18" t="s">
        <v>505</v>
      </c>
      <c r="G70" s="19">
        <v>732</v>
      </c>
      <c r="H70" s="20">
        <v>0</v>
      </c>
      <c r="I70" s="20">
        <f>ROUND(ROUND(H70,2)*ROUND(G70,3),2)</f>
        <v>0</v>
      </c>
      <c r="O70">
        <f>(I70*21)/100</f>
        <v>0</v>
      </c>
      <c r="P70" t="s">
        <v>13</v>
      </c>
    </row>
    <row r="71" spans="1:16" ht="37.5" x14ac:dyDescent="0.25">
      <c r="A71" s="21" t="s">
        <v>40</v>
      </c>
      <c r="E71" s="22" t="s">
        <v>526</v>
      </c>
    </row>
    <row r="72" spans="1:16" ht="13" x14ac:dyDescent="0.25">
      <c r="A72" s="23" t="s">
        <v>42</v>
      </c>
      <c r="E72" s="24" t="s">
        <v>545</v>
      </c>
    </row>
    <row r="73" spans="1:16" ht="75" x14ac:dyDescent="0.25">
      <c r="A73" t="s">
        <v>44</v>
      </c>
      <c r="E73" s="22" t="s">
        <v>528</v>
      </c>
    </row>
    <row r="74" spans="1:16" ht="12.5" x14ac:dyDescent="0.25">
      <c r="A74" s="12" t="s">
        <v>35</v>
      </c>
      <c r="B74" s="16" t="s">
        <v>227</v>
      </c>
      <c r="C74" s="16" t="s">
        <v>546</v>
      </c>
      <c r="D74" s="12" t="s">
        <v>37</v>
      </c>
      <c r="E74" s="17" t="s">
        <v>547</v>
      </c>
      <c r="F74" s="18" t="s">
        <v>154</v>
      </c>
      <c r="G74" s="19">
        <v>55</v>
      </c>
      <c r="H74" s="20">
        <v>0</v>
      </c>
      <c r="I74" s="20">
        <f>ROUND(ROUND(H74,2)*ROUND(G74,3),2)</f>
        <v>0</v>
      </c>
      <c r="O74">
        <f>(I74*21)/100</f>
        <v>0</v>
      </c>
      <c r="P74" t="s">
        <v>13</v>
      </c>
    </row>
    <row r="75" spans="1:16" ht="25" x14ac:dyDescent="0.25">
      <c r="A75" s="21" t="s">
        <v>40</v>
      </c>
      <c r="E75" s="22" t="s">
        <v>548</v>
      </c>
    </row>
    <row r="76" spans="1:16" ht="13" x14ac:dyDescent="0.25">
      <c r="A76" s="23" t="s">
        <v>42</v>
      </c>
      <c r="E76" s="24" t="s">
        <v>549</v>
      </c>
    </row>
    <row r="77" spans="1:16" ht="100" x14ac:dyDescent="0.25">
      <c r="A77" t="s">
        <v>44</v>
      </c>
      <c r="E77" s="22" t="s">
        <v>540</v>
      </c>
    </row>
    <row r="78" spans="1:16" ht="12.5" x14ac:dyDescent="0.25">
      <c r="A78" s="12" t="s">
        <v>35</v>
      </c>
      <c r="B78" s="16" t="s">
        <v>233</v>
      </c>
      <c r="C78" s="16" t="s">
        <v>550</v>
      </c>
      <c r="D78" s="12" t="s">
        <v>37</v>
      </c>
      <c r="E78" s="17" t="s">
        <v>551</v>
      </c>
      <c r="F78" s="18" t="s">
        <v>154</v>
      </c>
      <c r="G78" s="19">
        <v>55</v>
      </c>
      <c r="H78" s="20">
        <v>0</v>
      </c>
      <c r="I78" s="20">
        <f>ROUND(ROUND(H78,2)*ROUND(G78,3),2)</f>
        <v>0</v>
      </c>
      <c r="O78">
        <f>(I78*21)/100</f>
        <v>0</v>
      </c>
      <c r="P78" t="s">
        <v>13</v>
      </c>
    </row>
    <row r="79" spans="1:16" ht="25" x14ac:dyDescent="0.25">
      <c r="A79" s="21" t="s">
        <v>40</v>
      </c>
      <c r="E79" s="22" t="s">
        <v>548</v>
      </c>
    </row>
    <row r="80" spans="1:16" ht="13" x14ac:dyDescent="0.25">
      <c r="A80" s="23" t="s">
        <v>42</v>
      </c>
      <c r="E80" s="24" t="s">
        <v>549</v>
      </c>
    </row>
    <row r="81" spans="1:16" ht="50" x14ac:dyDescent="0.25">
      <c r="A81" t="s">
        <v>44</v>
      </c>
      <c r="E81" s="22" t="s">
        <v>467</v>
      </c>
    </row>
    <row r="82" spans="1:16" ht="12.5" x14ac:dyDescent="0.25">
      <c r="A82" s="12" t="s">
        <v>35</v>
      </c>
      <c r="B82" s="16" t="s">
        <v>368</v>
      </c>
      <c r="C82" s="16" t="s">
        <v>552</v>
      </c>
      <c r="D82" s="12" t="s">
        <v>37</v>
      </c>
      <c r="E82" s="17" t="s">
        <v>553</v>
      </c>
      <c r="F82" s="18" t="s">
        <v>505</v>
      </c>
      <c r="G82" s="19">
        <v>10065</v>
      </c>
      <c r="H82" s="20">
        <v>0</v>
      </c>
      <c r="I82" s="20">
        <f>ROUND(ROUND(H82,2)*ROUND(G82,3),2)</f>
        <v>0</v>
      </c>
      <c r="O82">
        <f>(I82*21)/100</f>
        <v>0</v>
      </c>
      <c r="P82" t="s">
        <v>13</v>
      </c>
    </row>
    <row r="83" spans="1:16" ht="37.5" x14ac:dyDescent="0.25">
      <c r="A83" s="21" t="s">
        <v>40</v>
      </c>
      <c r="E83" s="22" t="s">
        <v>554</v>
      </c>
    </row>
    <row r="84" spans="1:16" ht="13" x14ac:dyDescent="0.25">
      <c r="A84" s="23" t="s">
        <v>42</v>
      </c>
      <c r="E84" s="24" t="s">
        <v>555</v>
      </c>
    </row>
    <row r="85" spans="1:16" ht="75" x14ac:dyDescent="0.25">
      <c r="A85" t="s">
        <v>44</v>
      </c>
      <c r="E85" s="22" t="s">
        <v>528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556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556</v>
      </c>
      <c r="D4" s="55"/>
      <c r="E4" s="10" t="s">
        <v>557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25" x14ac:dyDescent="0.25">
      <c r="A9" s="12" t="s">
        <v>35</v>
      </c>
      <c r="B9" s="16" t="s">
        <v>19</v>
      </c>
      <c r="C9" s="16" t="s">
        <v>558</v>
      </c>
      <c r="D9" s="12" t="s">
        <v>37</v>
      </c>
      <c r="E9" s="17" t="s">
        <v>559</v>
      </c>
      <c r="F9" s="18" t="s">
        <v>39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87.5" x14ac:dyDescent="0.25">
      <c r="A10" s="21" t="s">
        <v>40</v>
      </c>
      <c r="E10" s="22" t="s">
        <v>560</v>
      </c>
    </row>
    <row r="11" spans="1:18" ht="13" x14ac:dyDescent="0.25">
      <c r="A11" s="23" t="s">
        <v>42</v>
      </c>
      <c r="E11" s="24" t="s">
        <v>43</v>
      </c>
    </row>
    <row r="12" spans="1:18" ht="50" x14ac:dyDescent="0.25">
      <c r="A12" t="s">
        <v>44</v>
      </c>
      <c r="E12" s="22" t="s">
        <v>561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11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0+O8+O17+O42+O51+O76+O85+O90+O95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562</v>
      </c>
      <c r="I3" s="25">
        <f>0+I8+I17+I42+I51+I76+I85+I90+I95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562</v>
      </c>
      <c r="D4" s="55"/>
      <c r="E4" s="10" t="s">
        <v>563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" x14ac:dyDescent="0.25">
      <c r="A9" s="12" t="s">
        <v>35</v>
      </c>
      <c r="B9" s="16" t="s">
        <v>19</v>
      </c>
      <c r="C9" s="16" t="s">
        <v>101</v>
      </c>
      <c r="D9" s="12" t="s">
        <v>37</v>
      </c>
      <c r="E9" s="17" t="s">
        <v>102</v>
      </c>
      <c r="F9" s="18" t="s">
        <v>103</v>
      </c>
      <c r="G9" s="19">
        <v>24.125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ht="37.5" x14ac:dyDescent="0.25">
      <c r="A10" s="21" t="s">
        <v>40</v>
      </c>
      <c r="E10" s="22" t="s">
        <v>312</v>
      </c>
    </row>
    <row r="11" spans="1:18" ht="13" x14ac:dyDescent="0.25">
      <c r="A11" s="23" t="s">
        <v>42</v>
      </c>
      <c r="E11" s="24" t="s">
        <v>564</v>
      </c>
    </row>
    <row r="12" spans="1:18" ht="112.5" x14ac:dyDescent="0.25">
      <c r="A12" t="s">
        <v>44</v>
      </c>
      <c r="E12" s="22" t="s">
        <v>106</v>
      </c>
    </row>
    <row r="13" spans="1:18" ht="25" x14ac:dyDescent="0.25">
      <c r="A13" s="12" t="s">
        <v>35</v>
      </c>
      <c r="B13" s="16" t="s">
        <v>13</v>
      </c>
      <c r="C13" s="16" t="s">
        <v>107</v>
      </c>
      <c r="D13" s="12" t="s">
        <v>37</v>
      </c>
      <c r="E13" s="17" t="s">
        <v>102</v>
      </c>
      <c r="F13" s="18" t="s">
        <v>103</v>
      </c>
      <c r="G13" s="19">
        <v>210.125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ht="12.5" x14ac:dyDescent="0.25">
      <c r="A14" s="21" t="s">
        <v>40</v>
      </c>
      <c r="E14" s="22" t="s">
        <v>314</v>
      </c>
    </row>
    <row r="15" spans="1:18" ht="13" x14ac:dyDescent="0.25">
      <c r="A15" s="23" t="s">
        <v>42</v>
      </c>
      <c r="E15" s="24" t="s">
        <v>565</v>
      </c>
    </row>
    <row r="16" spans="1:18" ht="112.5" x14ac:dyDescent="0.25">
      <c r="A16" t="s">
        <v>44</v>
      </c>
      <c r="E16" s="22" t="s">
        <v>108</v>
      </c>
    </row>
    <row r="17" spans="1:18" ht="12.75" customHeight="1" x14ac:dyDescent="0.3">
      <c r="A17" s="2" t="s">
        <v>33</v>
      </c>
      <c r="B17" s="2"/>
      <c r="C17" s="26" t="s">
        <v>19</v>
      </c>
      <c r="D17" s="2"/>
      <c r="E17" s="14" t="s">
        <v>81</v>
      </c>
      <c r="F17" s="2"/>
      <c r="G17" s="2"/>
      <c r="H17" s="2"/>
      <c r="I17" s="27">
        <f>0+Q17</f>
        <v>0</v>
      </c>
      <c r="O17">
        <f>0+R17</f>
        <v>0</v>
      </c>
      <c r="Q17">
        <f>0+I18+I22+I26+I30+I34+I38</f>
        <v>0</v>
      </c>
      <c r="R17">
        <f>0+O18+O22+O26+O30+O34+O38</f>
        <v>0</v>
      </c>
    </row>
    <row r="18" spans="1:18" ht="12.5" x14ac:dyDescent="0.25">
      <c r="A18" s="12" t="s">
        <v>35</v>
      </c>
      <c r="B18" s="16" t="s">
        <v>12</v>
      </c>
      <c r="C18" s="16" t="s">
        <v>566</v>
      </c>
      <c r="D18" s="12" t="s">
        <v>37</v>
      </c>
      <c r="E18" s="17" t="s">
        <v>567</v>
      </c>
      <c r="F18" s="18" t="s">
        <v>91</v>
      </c>
      <c r="G18" s="19">
        <v>90</v>
      </c>
      <c r="H18" s="20">
        <v>0</v>
      </c>
      <c r="I18" s="20">
        <f>ROUND(ROUND(H18,2)*ROUND(G18,3),2)</f>
        <v>0</v>
      </c>
      <c r="O18">
        <f>(I18*21)/100</f>
        <v>0</v>
      </c>
      <c r="P18" t="s">
        <v>13</v>
      </c>
    </row>
    <row r="19" spans="1:18" ht="12.5" x14ac:dyDescent="0.25">
      <c r="A19" s="21" t="s">
        <v>40</v>
      </c>
      <c r="E19" s="22" t="s">
        <v>37</v>
      </c>
    </row>
    <row r="20" spans="1:18" ht="13" x14ac:dyDescent="0.25">
      <c r="A20" s="23" t="s">
        <v>42</v>
      </c>
      <c r="E20" s="24" t="s">
        <v>568</v>
      </c>
    </row>
    <row r="21" spans="1:18" ht="37.5" x14ac:dyDescent="0.25">
      <c r="A21" t="s">
        <v>44</v>
      </c>
      <c r="E21" s="22" t="s">
        <v>569</v>
      </c>
    </row>
    <row r="22" spans="1:18" ht="12.5" x14ac:dyDescent="0.25">
      <c r="A22" s="12" t="s">
        <v>35</v>
      </c>
      <c r="B22" s="16" t="s">
        <v>23</v>
      </c>
      <c r="C22" s="16" t="s">
        <v>316</v>
      </c>
      <c r="D22" s="12" t="s">
        <v>37</v>
      </c>
      <c r="E22" s="17" t="s">
        <v>570</v>
      </c>
      <c r="F22" s="18" t="s">
        <v>84</v>
      </c>
      <c r="G22" s="19">
        <v>11.06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12.5" x14ac:dyDescent="0.25">
      <c r="A23" s="21" t="s">
        <v>40</v>
      </c>
      <c r="E23" s="22" t="s">
        <v>37</v>
      </c>
    </row>
    <row r="24" spans="1:18" ht="13" x14ac:dyDescent="0.25">
      <c r="A24" s="23" t="s">
        <v>42</v>
      </c>
      <c r="E24" s="24" t="s">
        <v>571</v>
      </c>
    </row>
    <row r="25" spans="1:18" ht="362.5" x14ac:dyDescent="0.25">
      <c r="A25" t="s">
        <v>44</v>
      </c>
      <c r="E25" s="22" t="s">
        <v>318</v>
      </c>
    </row>
    <row r="26" spans="1:18" ht="12.5" x14ac:dyDescent="0.25">
      <c r="A26" s="12" t="s">
        <v>35</v>
      </c>
      <c r="B26" s="16" t="s">
        <v>25</v>
      </c>
      <c r="C26" s="16" t="s">
        <v>572</v>
      </c>
      <c r="D26" s="12" t="s">
        <v>37</v>
      </c>
      <c r="E26" s="17" t="s">
        <v>573</v>
      </c>
      <c r="F26" s="18" t="s">
        <v>84</v>
      </c>
      <c r="G26" s="19">
        <v>9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.5" x14ac:dyDescent="0.25">
      <c r="A27" s="21" t="s">
        <v>40</v>
      </c>
      <c r="E27" s="22" t="s">
        <v>37</v>
      </c>
    </row>
    <row r="28" spans="1:18" ht="13" x14ac:dyDescent="0.25">
      <c r="A28" s="23" t="s">
        <v>42</v>
      </c>
      <c r="E28" s="24" t="s">
        <v>574</v>
      </c>
    </row>
    <row r="29" spans="1:18" ht="62.5" x14ac:dyDescent="0.25">
      <c r="A29" t="s">
        <v>44</v>
      </c>
      <c r="E29" s="22" t="s">
        <v>575</v>
      </c>
    </row>
    <row r="30" spans="1:18" ht="12.5" x14ac:dyDescent="0.25">
      <c r="A30" s="12" t="s">
        <v>35</v>
      </c>
      <c r="B30" s="16" t="s">
        <v>27</v>
      </c>
      <c r="C30" s="16" t="s">
        <v>319</v>
      </c>
      <c r="D30" s="12" t="s">
        <v>37</v>
      </c>
      <c r="E30" s="17" t="s">
        <v>576</v>
      </c>
      <c r="F30" s="18" t="s">
        <v>84</v>
      </c>
      <c r="G30" s="19">
        <v>103.5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2.5" x14ac:dyDescent="0.25">
      <c r="A31" s="21" t="s">
        <v>40</v>
      </c>
      <c r="E31" s="22" t="s">
        <v>37</v>
      </c>
    </row>
    <row r="32" spans="1:18" ht="13" x14ac:dyDescent="0.25">
      <c r="A32" s="23" t="s">
        <v>42</v>
      </c>
      <c r="E32" s="24" t="s">
        <v>577</v>
      </c>
    </row>
    <row r="33" spans="1:18" ht="312.5" x14ac:dyDescent="0.25">
      <c r="A33" t="s">
        <v>44</v>
      </c>
      <c r="E33" s="22" t="s">
        <v>322</v>
      </c>
    </row>
    <row r="34" spans="1:18" ht="12.5" x14ac:dyDescent="0.25">
      <c r="A34" s="12" t="s">
        <v>35</v>
      </c>
      <c r="B34" s="16" t="s">
        <v>66</v>
      </c>
      <c r="C34" s="16" t="s">
        <v>323</v>
      </c>
      <c r="D34" s="12" t="s">
        <v>37</v>
      </c>
      <c r="E34" s="17" t="s">
        <v>578</v>
      </c>
      <c r="F34" s="18" t="s">
        <v>84</v>
      </c>
      <c r="G34" s="19">
        <v>2.1760000000000002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8" ht="12.5" x14ac:dyDescent="0.25">
      <c r="A35" s="21" t="s">
        <v>40</v>
      </c>
      <c r="E35" s="22" t="s">
        <v>37</v>
      </c>
    </row>
    <row r="36" spans="1:18" ht="13" x14ac:dyDescent="0.25">
      <c r="A36" s="23" t="s">
        <v>42</v>
      </c>
      <c r="E36" s="24" t="s">
        <v>579</v>
      </c>
    </row>
    <row r="37" spans="1:18" ht="312.5" x14ac:dyDescent="0.25">
      <c r="A37" t="s">
        <v>44</v>
      </c>
      <c r="E37" s="22" t="s">
        <v>322</v>
      </c>
    </row>
    <row r="38" spans="1:18" ht="12.5" x14ac:dyDescent="0.25">
      <c r="A38" s="12" t="s">
        <v>35</v>
      </c>
      <c r="B38" s="16" t="s">
        <v>68</v>
      </c>
      <c r="C38" s="16" t="s">
        <v>428</v>
      </c>
      <c r="D38" s="12" t="s">
        <v>37</v>
      </c>
      <c r="E38" s="17" t="s">
        <v>429</v>
      </c>
      <c r="F38" s="18" t="s">
        <v>84</v>
      </c>
      <c r="G38" s="19">
        <v>46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8" ht="12.5" x14ac:dyDescent="0.25">
      <c r="A39" s="21" t="s">
        <v>40</v>
      </c>
      <c r="E39" s="22" t="s">
        <v>37</v>
      </c>
    </row>
    <row r="40" spans="1:18" ht="13" x14ac:dyDescent="0.25">
      <c r="A40" s="23" t="s">
        <v>42</v>
      </c>
      <c r="E40" s="24" t="s">
        <v>580</v>
      </c>
    </row>
    <row r="41" spans="1:18" ht="225" x14ac:dyDescent="0.25">
      <c r="A41" t="s">
        <v>44</v>
      </c>
      <c r="E41" s="22" t="s">
        <v>431</v>
      </c>
    </row>
    <row r="42" spans="1:18" ht="12.75" customHeight="1" x14ac:dyDescent="0.3">
      <c r="A42" s="2" t="s">
        <v>33</v>
      </c>
      <c r="B42" s="2"/>
      <c r="C42" s="26" t="s">
        <v>12</v>
      </c>
      <c r="D42" s="2"/>
      <c r="E42" s="14" t="s">
        <v>357</v>
      </c>
      <c r="F42" s="2"/>
      <c r="G42" s="2"/>
      <c r="H42" s="2"/>
      <c r="I42" s="27">
        <f>0+Q42</f>
        <v>0</v>
      </c>
      <c r="O42">
        <f>0+R42</f>
        <v>0</v>
      </c>
      <c r="Q42">
        <f>0+I43+I47</f>
        <v>0</v>
      </c>
      <c r="R42">
        <f>0+O43+O47</f>
        <v>0</v>
      </c>
    </row>
    <row r="43" spans="1:18" ht="12.5" x14ac:dyDescent="0.25">
      <c r="A43" s="12" t="s">
        <v>35</v>
      </c>
      <c r="B43" s="16" t="s">
        <v>30</v>
      </c>
      <c r="C43" s="16" t="s">
        <v>364</v>
      </c>
      <c r="D43" s="12" t="s">
        <v>37</v>
      </c>
      <c r="E43" s="17" t="s">
        <v>365</v>
      </c>
      <c r="F43" s="18" t="s">
        <v>84</v>
      </c>
      <c r="G43" s="19">
        <v>17.2</v>
      </c>
      <c r="H43" s="20">
        <v>0</v>
      </c>
      <c r="I43" s="20">
        <f>ROUND(ROUND(H43,2)*ROUND(G43,3),2)</f>
        <v>0</v>
      </c>
      <c r="O43">
        <f>(I43*21)/100</f>
        <v>0</v>
      </c>
      <c r="P43" t="s">
        <v>13</v>
      </c>
    </row>
    <row r="44" spans="1:18" ht="12.5" x14ac:dyDescent="0.25">
      <c r="A44" s="21" t="s">
        <v>40</v>
      </c>
      <c r="E44" s="22" t="s">
        <v>37</v>
      </c>
    </row>
    <row r="45" spans="1:18" ht="13" x14ac:dyDescent="0.25">
      <c r="A45" s="23" t="s">
        <v>42</v>
      </c>
      <c r="E45" s="24" t="s">
        <v>581</v>
      </c>
    </row>
    <row r="46" spans="1:18" ht="362.5" x14ac:dyDescent="0.25">
      <c r="A46" t="s">
        <v>44</v>
      </c>
      <c r="E46" s="22" t="s">
        <v>367</v>
      </c>
    </row>
    <row r="47" spans="1:18" ht="12.5" x14ac:dyDescent="0.25">
      <c r="A47" s="12" t="s">
        <v>35</v>
      </c>
      <c r="B47" s="16" t="s">
        <v>32</v>
      </c>
      <c r="C47" s="16" t="s">
        <v>369</v>
      </c>
      <c r="D47" s="12" t="s">
        <v>37</v>
      </c>
      <c r="E47" s="17" t="s">
        <v>370</v>
      </c>
      <c r="F47" s="18" t="s">
        <v>103</v>
      </c>
      <c r="G47" s="19">
        <v>1.8919999999999999</v>
      </c>
      <c r="H47" s="20">
        <v>0</v>
      </c>
      <c r="I47" s="20">
        <f>ROUND(ROUND(H47,2)*ROUND(G47,3),2)</f>
        <v>0</v>
      </c>
      <c r="O47">
        <f>(I47*21)/100</f>
        <v>0</v>
      </c>
      <c r="P47" t="s">
        <v>13</v>
      </c>
    </row>
    <row r="48" spans="1:18" ht="12.5" x14ac:dyDescent="0.25">
      <c r="A48" s="21" t="s">
        <v>40</v>
      </c>
      <c r="E48" s="22" t="s">
        <v>37</v>
      </c>
    </row>
    <row r="49" spans="1:18" ht="13" x14ac:dyDescent="0.25">
      <c r="A49" s="23" t="s">
        <v>42</v>
      </c>
      <c r="E49" s="24" t="s">
        <v>582</v>
      </c>
    </row>
    <row r="50" spans="1:18" ht="237.5" x14ac:dyDescent="0.25">
      <c r="A50" t="s">
        <v>44</v>
      </c>
      <c r="E50" s="22" t="s">
        <v>372</v>
      </c>
    </row>
    <row r="51" spans="1:18" ht="12.75" customHeight="1" x14ac:dyDescent="0.3">
      <c r="A51" s="2" t="s">
        <v>33</v>
      </c>
      <c r="B51" s="2"/>
      <c r="C51" s="26" t="s">
        <v>23</v>
      </c>
      <c r="D51" s="2"/>
      <c r="E51" s="14" t="s">
        <v>373</v>
      </c>
      <c r="F51" s="2"/>
      <c r="G51" s="2"/>
      <c r="H51" s="2"/>
      <c r="I51" s="27">
        <f>0+Q51</f>
        <v>0</v>
      </c>
      <c r="O51">
        <f>0+R51</f>
        <v>0</v>
      </c>
      <c r="Q51">
        <f>0+I52+I56+I60+I64+I68+I72</f>
        <v>0</v>
      </c>
      <c r="R51">
        <f>0+O52+O56+O60+O64+O68+O72</f>
        <v>0</v>
      </c>
    </row>
    <row r="52" spans="1:18" ht="12.5" x14ac:dyDescent="0.25">
      <c r="A52" s="12" t="s">
        <v>35</v>
      </c>
      <c r="B52" s="16" t="s">
        <v>156</v>
      </c>
      <c r="C52" s="16" t="s">
        <v>375</v>
      </c>
      <c r="D52" s="12" t="s">
        <v>37</v>
      </c>
      <c r="E52" s="17" t="s">
        <v>376</v>
      </c>
      <c r="F52" s="18" t="s">
        <v>84</v>
      </c>
      <c r="G52" s="19">
        <v>10.3</v>
      </c>
      <c r="H52" s="20">
        <v>0</v>
      </c>
      <c r="I52" s="20">
        <f>ROUND(ROUND(H52,2)*ROUND(G52,3),2)</f>
        <v>0</v>
      </c>
      <c r="O52">
        <f>(I52*21)/100</f>
        <v>0</v>
      </c>
      <c r="P52" t="s">
        <v>13</v>
      </c>
    </row>
    <row r="53" spans="1:18" ht="12.5" x14ac:dyDescent="0.25">
      <c r="A53" s="21" t="s">
        <v>40</v>
      </c>
      <c r="E53" s="22" t="s">
        <v>37</v>
      </c>
    </row>
    <row r="54" spans="1:18" ht="26" x14ac:dyDescent="0.25">
      <c r="A54" s="23" t="s">
        <v>42</v>
      </c>
      <c r="E54" s="24" t="s">
        <v>583</v>
      </c>
    </row>
    <row r="55" spans="1:18" ht="350" x14ac:dyDescent="0.25">
      <c r="A55" t="s">
        <v>44</v>
      </c>
      <c r="E55" s="22" t="s">
        <v>378</v>
      </c>
    </row>
    <row r="56" spans="1:18" ht="12.5" x14ac:dyDescent="0.25">
      <c r="A56" s="12" t="s">
        <v>35</v>
      </c>
      <c r="B56" s="16" t="s">
        <v>161</v>
      </c>
      <c r="C56" s="16" t="s">
        <v>584</v>
      </c>
      <c r="D56" s="12" t="s">
        <v>37</v>
      </c>
      <c r="E56" s="17" t="s">
        <v>585</v>
      </c>
      <c r="F56" s="18" t="s">
        <v>84</v>
      </c>
      <c r="G56" s="19">
        <v>13.3</v>
      </c>
      <c r="H56" s="20">
        <v>0</v>
      </c>
      <c r="I56" s="20">
        <f>ROUND(ROUND(H56,2)*ROUND(G56,3),2)</f>
        <v>0</v>
      </c>
      <c r="O56">
        <f>(I56*21)/100</f>
        <v>0</v>
      </c>
      <c r="P56" t="s">
        <v>13</v>
      </c>
    </row>
    <row r="57" spans="1:18" ht="12.5" x14ac:dyDescent="0.25">
      <c r="A57" s="21" t="s">
        <v>40</v>
      </c>
      <c r="E57" s="22" t="s">
        <v>37</v>
      </c>
    </row>
    <row r="58" spans="1:18" ht="13" x14ac:dyDescent="0.25">
      <c r="A58" s="23" t="s">
        <v>42</v>
      </c>
      <c r="E58" s="24" t="s">
        <v>586</v>
      </c>
    </row>
    <row r="59" spans="1:18" ht="350" x14ac:dyDescent="0.25">
      <c r="A59" t="s">
        <v>44</v>
      </c>
      <c r="E59" s="22" t="s">
        <v>378</v>
      </c>
    </row>
    <row r="60" spans="1:18" ht="12.5" x14ac:dyDescent="0.25">
      <c r="A60" s="12" t="s">
        <v>35</v>
      </c>
      <c r="B60" s="16" t="s">
        <v>204</v>
      </c>
      <c r="C60" s="16" t="s">
        <v>587</v>
      </c>
      <c r="D60" s="12" t="s">
        <v>37</v>
      </c>
      <c r="E60" s="17" t="s">
        <v>588</v>
      </c>
      <c r="F60" s="18" t="s">
        <v>84</v>
      </c>
      <c r="G60" s="19">
        <v>120</v>
      </c>
      <c r="H60" s="20">
        <v>0</v>
      </c>
      <c r="I60" s="20">
        <f>ROUND(ROUND(H60,2)*ROUND(G60,3),2)</f>
        <v>0</v>
      </c>
      <c r="O60">
        <f>(I60*21)/100</f>
        <v>0</v>
      </c>
      <c r="P60" t="s">
        <v>13</v>
      </c>
    </row>
    <row r="61" spans="1:18" ht="12.5" x14ac:dyDescent="0.25">
      <c r="A61" s="21" t="s">
        <v>40</v>
      </c>
      <c r="E61" s="22" t="s">
        <v>37</v>
      </c>
    </row>
    <row r="62" spans="1:18" ht="13" x14ac:dyDescent="0.25">
      <c r="A62" s="23" t="s">
        <v>42</v>
      </c>
      <c r="E62" s="24" t="s">
        <v>589</v>
      </c>
    </row>
    <row r="63" spans="1:18" ht="37.5" x14ac:dyDescent="0.25">
      <c r="A63" t="s">
        <v>44</v>
      </c>
      <c r="E63" s="22" t="s">
        <v>590</v>
      </c>
    </row>
    <row r="64" spans="1:18" ht="12.5" x14ac:dyDescent="0.25">
      <c r="A64" s="12" t="s">
        <v>35</v>
      </c>
      <c r="B64" s="16" t="s">
        <v>209</v>
      </c>
      <c r="C64" s="16" t="s">
        <v>591</v>
      </c>
      <c r="D64" s="12" t="s">
        <v>37</v>
      </c>
      <c r="E64" s="17" t="s">
        <v>592</v>
      </c>
      <c r="F64" s="18" t="s">
        <v>84</v>
      </c>
      <c r="G64" s="19">
        <v>3.375</v>
      </c>
      <c r="H64" s="20">
        <v>0</v>
      </c>
      <c r="I64" s="20">
        <f>ROUND(ROUND(H64,2)*ROUND(G64,3),2)</f>
        <v>0</v>
      </c>
      <c r="O64">
        <f>(I64*21)/100</f>
        <v>0</v>
      </c>
      <c r="P64" t="s">
        <v>13</v>
      </c>
    </row>
    <row r="65" spans="1:18" ht="12.5" x14ac:dyDescent="0.25">
      <c r="A65" s="21" t="s">
        <v>40</v>
      </c>
      <c r="E65" s="22" t="s">
        <v>37</v>
      </c>
    </row>
    <row r="66" spans="1:18" ht="13" x14ac:dyDescent="0.25">
      <c r="A66" s="23" t="s">
        <v>42</v>
      </c>
      <c r="E66" s="24" t="s">
        <v>593</v>
      </c>
    </row>
    <row r="67" spans="1:18" ht="50" x14ac:dyDescent="0.25">
      <c r="A67" t="s">
        <v>44</v>
      </c>
      <c r="E67" s="22" t="s">
        <v>594</v>
      </c>
    </row>
    <row r="68" spans="1:18" ht="12.5" x14ac:dyDescent="0.25">
      <c r="A68" s="12" t="s">
        <v>35</v>
      </c>
      <c r="B68" s="16" t="s">
        <v>215</v>
      </c>
      <c r="C68" s="16" t="s">
        <v>384</v>
      </c>
      <c r="D68" s="12" t="s">
        <v>37</v>
      </c>
      <c r="E68" s="17" t="s">
        <v>385</v>
      </c>
      <c r="F68" s="18" t="s">
        <v>84</v>
      </c>
      <c r="G68" s="19">
        <v>16.3</v>
      </c>
      <c r="H68" s="20">
        <v>0</v>
      </c>
      <c r="I68" s="20">
        <f>ROUND(ROUND(H68,2)*ROUND(G68,3),2)</f>
        <v>0</v>
      </c>
      <c r="O68">
        <f>(I68*21)/100</f>
        <v>0</v>
      </c>
      <c r="P68" t="s">
        <v>13</v>
      </c>
    </row>
    <row r="69" spans="1:18" ht="12.5" x14ac:dyDescent="0.25">
      <c r="A69" s="21" t="s">
        <v>40</v>
      </c>
      <c r="E69" s="22" t="s">
        <v>37</v>
      </c>
    </row>
    <row r="70" spans="1:18" ht="13" x14ac:dyDescent="0.25">
      <c r="A70" s="23" t="s">
        <v>42</v>
      </c>
      <c r="E70" s="24" t="s">
        <v>595</v>
      </c>
    </row>
    <row r="71" spans="1:18" ht="100" x14ac:dyDescent="0.25">
      <c r="A71" t="s">
        <v>44</v>
      </c>
      <c r="E71" s="22" t="s">
        <v>387</v>
      </c>
    </row>
    <row r="72" spans="1:18" ht="12.5" x14ac:dyDescent="0.25">
      <c r="A72" s="12" t="s">
        <v>35</v>
      </c>
      <c r="B72" s="16" t="s">
        <v>221</v>
      </c>
      <c r="C72" s="16" t="s">
        <v>596</v>
      </c>
      <c r="D72" s="12" t="s">
        <v>37</v>
      </c>
      <c r="E72" s="17" t="s">
        <v>597</v>
      </c>
      <c r="F72" s="18" t="s">
        <v>84</v>
      </c>
      <c r="G72" s="19">
        <v>2.1760000000000002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ht="12.5" x14ac:dyDescent="0.25">
      <c r="A73" s="21" t="s">
        <v>40</v>
      </c>
      <c r="E73" s="22" t="s">
        <v>37</v>
      </c>
    </row>
    <row r="74" spans="1:18" ht="13" x14ac:dyDescent="0.25">
      <c r="A74" s="23" t="s">
        <v>42</v>
      </c>
      <c r="E74" s="24" t="s">
        <v>579</v>
      </c>
    </row>
    <row r="75" spans="1:18" ht="337.5" x14ac:dyDescent="0.25">
      <c r="A75" t="s">
        <v>44</v>
      </c>
      <c r="E75" s="22" t="s">
        <v>598</v>
      </c>
    </row>
    <row r="76" spans="1:18" ht="12.75" customHeight="1" x14ac:dyDescent="0.3">
      <c r="A76" s="2" t="s">
        <v>33</v>
      </c>
      <c r="B76" s="2"/>
      <c r="C76" s="26" t="s">
        <v>27</v>
      </c>
      <c r="D76" s="2"/>
      <c r="E76" s="14" t="s">
        <v>599</v>
      </c>
      <c r="F76" s="2"/>
      <c r="G76" s="2"/>
      <c r="H76" s="2"/>
      <c r="I76" s="27">
        <f>0+Q76</f>
        <v>0</v>
      </c>
      <c r="O76">
        <f>0+R76</f>
        <v>0</v>
      </c>
      <c r="Q76">
        <f>0+I77+I81</f>
        <v>0</v>
      </c>
      <c r="R76">
        <f>0+O77+O81</f>
        <v>0</v>
      </c>
    </row>
    <row r="77" spans="1:18" ht="25" x14ac:dyDescent="0.25">
      <c r="A77" s="12" t="s">
        <v>35</v>
      </c>
      <c r="B77" s="16" t="s">
        <v>227</v>
      </c>
      <c r="C77" s="16" t="s">
        <v>600</v>
      </c>
      <c r="D77" s="12" t="s">
        <v>37</v>
      </c>
      <c r="E77" s="17" t="s">
        <v>601</v>
      </c>
      <c r="F77" s="18" t="s">
        <v>91</v>
      </c>
      <c r="G77" s="19">
        <v>31.8</v>
      </c>
      <c r="H77" s="20">
        <v>0</v>
      </c>
      <c r="I77" s="20">
        <f>ROUND(ROUND(H77,2)*ROUND(G77,3),2)</f>
        <v>0</v>
      </c>
      <c r="O77">
        <f>(I77*21)/100</f>
        <v>0</v>
      </c>
      <c r="P77" t="s">
        <v>13</v>
      </c>
    </row>
    <row r="78" spans="1:18" ht="12.5" x14ac:dyDescent="0.25">
      <c r="A78" s="21" t="s">
        <v>40</v>
      </c>
      <c r="E78" s="22" t="s">
        <v>37</v>
      </c>
    </row>
    <row r="79" spans="1:18" ht="13" x14ac:dyDescent="0.25">
      <c r="A79" s="23" t="s">
        <v>42</v>
      </c>
      <c r="E79" s="24" t="s">
        <v>602</v>
      </c>
    </row>
    <row r="80" spans="1:18" ht="75" x14ac:dyDescent="0.25">
      <c r="A80" t="s">
        <v>44</v>
      </c>
      <c r="E80" s="22" t="s">
        <v>603</v>
      </c>
    </row>
    <row r="81" spans="1:18" ht="25" x14ac:dyDescent="0.25">
      <c r="A81" s="12" t="s">
        <v>35</v>
      </c>
      <c r="B81" s="16" t="s">
        <v>233</v>
      </c>
      <c r="C81" s="16" t="s">
        <v>604</v>
      </c>
      <c r="D81" s="12" t="s">
        <v>37</v>
      </c>
      <c r="E81" s="17" t="s">
        <v>605</v>
      </c>
      <c r="F81" s="18" t="s">
        <v>91</v>
      </c>
      <c r="G81" s="19">
        <v>16.8</v>
      </c>
      <c r="H81" s="20">
        <v>0</v>
      </c>
      <c r="I81" s="20">
        <f>ROUND(ROUND(H81,2)*ROUND(G81,3),2)</f>
        <v>0</v>
      </c>
      <c r="O81">
        <f>(I81*21)/100</f>
        <v>0</v>
      </c>
      <c r="P81" t="s">
        <v>13</v>
      </c>
    </row>
    <row r="82" spans="1:18" ht="12.5" x14ac:dyDescent="0.25">
      <c r="A82" s="21" t="s">
        <v>40</v>
      </c>
      <c r="E82" s="22" t="s">
        <v>37</v>
      </c>
    </row>
    <row r="83" spans="1:18" ht="13" x14ac:dyDescent="0.25">
      <c r="A83" s="23" t="s">
        <v>42</v>
      </c>
      <c r="E83" s="24" t="s">
        <v>606</v>
      </c>
    </row>
    <row r="84" spans="1:18" ht="75" x14ac:dyDescent="0.25">
      <c r="A84" t="s">
        <v>44</v>
      </c>
      <c r="E84" s="22" t="s">
        <v>603</v>
      </c>
    </row>
    <row r="85" spans="1:18" ht="12.75" customHeight="1" x14ac:dyDescent="0.3">
      <c r="A85" s="2" t="s">
        <v>33</v>
      </c>
      <c r="B85" s="2"/>
      <c r="C85" s="26" t="s">
        <v>388</v>
      </c>
      <c r="D85" s="2"/>
      <c r="E85" s="14" t="s">
        <v>389</v>
      </c>
      <c r="F85" s="2"/>
      <c r="G85" s="2"/>
      <c r="H85" s="2"/>
      <c r="I85" s="27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ht="12.5" x14ac:dyDescent="0.25">
      <c r="A86" s="12" t="s">
        <v>35</v>
      </c>
      <c r="B86" s="16" t="s">
        <v>368</v>
      </c>
      <c r="C86" s="16" t="s">
        <v>607</v>
      </c>
      <c r="D86" s="12" t="s">
        <v>37</v>
      </c>
      <c r="E86" s="17" t="s">
        <v>608</v>
      </c>
      <c r="F86" s="18" t="s">
        <v>91</v>
      </c>
      <c r="G86" s="19">
        <v>108.16</v>
      </c>
      <c r="H86" s="20">
        <v>0</v>
      </c>
      <c r="I86" s="20">
        <f>ROUND(ROUND(H86,2)*ROUND(G86,3),2)</f>
        <v>0</v>
      </c>
      <c r="O86">
        <f>(I86*21)/100</f>
        <v>0</v>
      </c>
      <c r="P86" t="s">
        <v>13</v>
      </c>
    </row>
    <row r="87" spans="1:18" ht="12.5" x14ac:dyDescent="0.25">
      <c r="A87" s="21" t="s">
        <v>40</v>
      </c>
      <c r="E87" s="22" t="s">
        <v>37</v>
      </c>
    </row>
    <row r="88" spans="1:18" ht="13" x14ac:dyDescent="0.25">
      <c r="A88" s="23" t="s">
        <v>42</v>
      </c>
      <c r="E88" s="24" t="s">
        <v>609</v>
      </c>
    </row>
    <row r="89" spans="1:18" ht="200" x14ac:dyDescent="0.25">
      <c r="A89" t="s">
        <v>44</v>
      </c>
      <c r="E89" s="22" t="s">
        <v>610</v>
      </c>
    </row>
    <row r="90" spans="1:18" ht="12.75" customHeight="1" x14ac:dyDescent="0.3">
      <c r="A90" s="2" t="s">
        <v>33</v>
      </c>
      <c r="B90" s="2"/>
      <c r="C90" s="26" t="s">
        <v>68</v>
      </c>
      <c r="D90" s="2"/>
      <c r="E90" s="14" t="s">
        <v>400</v>
      </c>
      <c r="F90" s="2"/>
      <c r="G90" s="2"/>
      <c r="H90" s="2"/>
      <c r="I90" s="27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ht="12.5" x14ac:dyDescent="0.25">
      <c r="A91" s="12" t="s">
        <v>35</v>
      </c>
      <c r="B91" s="16" t="s">
        <v>374</v>
      </c>
      <c r="C91" s="16" t="s">
        <v>611</v>
      </c>
      <c r="D91" s="12" t="s">
        <v>37</v>
      </c>
      <c r="E91" s="17" t="s">
        <v>612</v>
      </c>
      <c r="F91" s="18" t="s">
        <v>128</v>
      </c>
      <c r="G91" s="19">
        <v>21.2</v>
      </c>
      <c r="H91" s="20">
        <v>0</v>
      </c>
      <c r="I91" s="20">
        <f>ROUND(ROUND(H91,2)*ROUND(G91,3),2)</f>
        <v>0</v>
      </c>
      <c r="O91">
        <f>(I91*21)/100</f>
        <v>0</v>
      </c>
      <c r="P91" t="s">
        <v>13</v>
      </c>
    </row>
    <row r="92" spans="1:18" ht="12.5" x14ac:dyDescent="0.25">
      <c r="A92" s="21" t="s">
        <v>40</v>
      </c>
      <c r="E92" s="22" t="s">
        <v>37</v>
      </c>
    </row>
    <row r="93" spans="1:18" ht="13" x14ac:dyDescent="0.25">
      <c r="A93" s="23" t="s">
        <v>42</v>
      </c>
      <c r="E93" s="24" t="s">
        <v>613</v>
      </c>
    </row>
    <row r="94" spans="1:18" ht="237.5" x14ac:dyDescent="0.25">
      <c r="A94" t="s">
        <v>44</v>
      </c>
      <c r="E94" s="22" t="s">
        <v>614</v>
      </c>
    </row>
    <row r="95" spans="1:18" ht="12.75" customHeight="1" x14ac:dyDescent="0.3">
      <c r="A95" s="2" t="s">
        <v>33</v>
      </c>
      <c r="B95" s="2"/>
      <c r="C95" s="26" t="s">
        <v>30</v>
      </c>
      <c r="D95" s="2"/>
      <c r="E95" s="14" t="s">
        <v>405</v>
      </c>
      <c r="F95" s="2"/>
      <c r="G95" s="2"/>
      <c r="H95" s="2"/>
      <c r="I95" s="27">
        <f>0+Q95</f>
        <v>0</v>
      </c>
      <c r="O95">
        <f>0+R95</f>
        <v>0</v>
      </c>
      <c r="Q95">
        <f>0+I96+I100+I104+I108</f>
        <v>0</v>
      </c>
      <c r="R95">
        <f>0+O96+O100+O104+O108</f>
        <v>0</v>
      </c>
    </row>
    <row r="96" spans="1:18" ht="12.5" x14ac:dyDescent="0.25">
      <c r="A96" s="12" t="s">
        <v>35</v>
      </c>
      <c r="B96" s="16" t="s">
        <v>379</v>
      </c>
      <c r="C96" s="16" t="s">
        <v>407</v>
      </c>
      <c r="D96" s="12" t="s">
        <v>37</v>
      </c>
      <c r="E96" s="17" t="s">
        <v>408</v>
      </c>
      <c r="F96" s="18" t="s">
        <v>128</v>
      </c>
      <c r="G96" s="19">
        <v>17.2</v>
      </c>
      <c r="H96" s="20">
        <v>0</v>
      </c>
      <c r="I96" s="20">
        <f>ROUND(ROUND(H96,2)*ROUND(G96,3),2)</f>
        <v>0</v>
      </c>
      <c r="O96">
        <f>(I96*21)/100</f>
        <v>0</v>
      </c>
      <c r="P96" t="s">
        <v>13</v>
      </c>
    </row>
    <row r="97" spans="1:16" ht="12.5" x14ac:dyDescent="0.25">
      <c r="A97" s="21" t="s">
        <v>40</v>
      </c>
      <c r="E97" s="22" t="s">
        <v>37</v>
      </c>
    </row>
    <row r="98" spans="1:16" ht="13" x14ac:dyDescent="0.25">
      <c r="A98" s="23" t="s">
        <v>42</v>
      </c>
      <c r="E98" s="24" t="s">
        <v>615</v>
      </c>
    </row>
    <row r="99" spans="1:16" ht="112.5" x14ac:dyDescent="0.25">
      <c r="A99" t="s">
        <v>44</v>
      </c>
      <c r="E99" s="22" t="s">
        <v>409</v>
      </c>
    </row>
    <row r="100" spans="1:16" ht="12.5" x14ac:dyDescent="0.25">
      <c r="A100" s="12" t="s">
        <v>35</v>
      </c>
      <c r="B100" s="16" t="s">
        <v>383</v>
      </c>
      <c r="C100" s="16" t="s">
        <v>616</v>
      </c>
      <c r="D100" s="12" t="s">
        <v>37</v>
      </c>
      <c r="E100" s="17" t="s">
        <v>617</v>
      </c>
      <c r="F100" s="18" t="s">
        <v>128</v>
      </c>
      <c r="G100" s="19">
        <v>17</v>
      </c>
      <c r="H100" s="20">
        <v>0</v>
      </c>
      <c r="I100" s="20">
        <f>ROUND(ROUND(H100,2)*ROUND(G100,3),2)</f>
        <v>0</v>
      </c>
      <c r="O100">
        <f>(I100*21)/100</f>
        <v>0</v>
      </c>
      <c r="P100" t="s">
        <v>13</v>
      </c>
    </row>
    <row r="101" spans="1:16" ht="12.5" x14ac:dyDescent="0.25">
      <c r="A101" s="21" t="s">
        <v>40</v>
      </c>
      <c r="E101" s="22" t="s">
        <v>37</v>
      </c>
    </row>
    <row r="102" spans="1:16" ht="13" x14ac:dyDescent="0.25">
      <c r="A102" s="23" t="s">
        <v>42</v>
      </c>
      <c r="E102" s="24" t="s">
        <v>618</v>
      </c>
    </row>
    <row r="103" spans="1:16" ht="37.5" x14ac:dyDescent="0.25">
      <c r="A103" t="s">
        <v>44</v>
      </c>
      <c r="E103" s="22" t="s">
        <v>619</v>
      </c>
    </row>
    <row r="104" spans="1:16" ht="12.5" x14ac:dyDescent="0.25">
      <c r="A104" s="12" t="s">
        <v>35</v>
      </c>
      <c r="B104" s="16" t="s">
        <v>390</v>
      </c>
      <c r="C104" s="16" t="s">
        <v>620</v>
      </c>
      <c r="D104" s="12" t="s">
        <v>37</v>
      </c>
      <c r="E104" s="17" t="s">
        <v>621</v>
      </c>
      <c r="F104" s="18" t="s">
        <v>91</v>
      </c>
      <c r="G104" s="19">
        <v>82.74</v>
      </c>
      <c r="H104" s="20">
        <v>0</v>
      </c>
      <c r="I104" s="20">
        <f>ROUND(ROUND(H104,2)*ROUND(G104,3),2)</f>
        <v>0</v>
      </c>
      <c r="O104">
        <f>(I104*21)/100</f>
        <v>0</v>
      </c>
      <c r="P104" t="s">
        <v>13</v>
      </c>
    </row>
    <row r="105" spans="1:16" ht="12.5" x14ac:dyDescent="0.25">
      <c r="A105" s="21" t="s">
        <v>40</v>
      </c>
      <c r="E105" s="22" t="s">
        <v>37</v>
      </c>
    </row>
    <row r="106" spans="1:16" ht="13" x14ac:dyDescent="0.25">
      <c r="A106" s="23" t="s">
        <v>42</v>
      </c>
      <c r="E106" s="24" t="s">
        <v>622</v>
      </c>
    </row>
    <row r="107" spans="1:16" ht="12.5" x14ac:dyDescent="0.25">
      <c r="A107" t="s">
        <v>44</v>
      </c>
      <c r="E107" s="22" t="s">
        <v>309</v>
      </c>
    </row>
    <row r="108" spans="1:16" ht="12.5" x14ac:dyDescent="0.25">
      <c r="A108" s="12" t="s">
        <v>35</v>
      </c>
      <c r="B108" s="16" t="s">
        <v>395</v>
      </c>
      <c r="C108" s="16" t="s">
        <v>420</v>
      </c>
      <c r="D108" s="12" t="s">
        <v>37</v>
      </c>
      <c r="E108" s="17" t="s">
        <v>421</v>
      </c>
      <c r="F108" s="18" t="s">
        <v>84</v>
      </c>
      <c r="G108" s="19">
        <v>7.65</v>
      </c>
      <c r="H108" s="20">
        <v>0</v>
      </c>
      <c r="I108" s="20">
        <f>ROUND(ROUND(H108,2)*ROUND(G108,3),2)</f>
        <v>0</v>
      </c>
      <c r="O108">
        <f>(I108*21)/100</f>
        <v>0</v>
      </c>
      <c r="P108" t="s">
        <v>13</v>
      </c>
    </row>
    <row r="109" spans="1:16" ht="12.5" x14ac:dyDescent="0.25">
      <c r="A109" s="21" t="s">
        <v>40</v>
      </c>
      <c r="E109" s="22" t="s">
        <v>37</v>
      </c>
    </row>
    <row r="110" spans="1:16" ht="26" x14ac:dyDescent="0.25">
      <c r="A110" s="23" t="s">
        <v>42</v>
      </c>
      <c r="E110" s="24" t="s">
        <v>623</v>
      </c>
    </row>
    <row r="111" spans="1:16" ht="100" x14ac:dyDescent="0.25">
      <c r="A111" t="s">
        <v>44</v>
      </c>
      <c r="E111" s="22" t="s">
        <v>418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3"/>
      <c r="C1" s="3"/>
      <c r="D1" s="3"/>
      <c r="E1" s="3" t="s">
        <v>2</v>
      </c>
      <c r="F1" s="3"/>
      <c r="G1" s="3"/>
      <c r="H1" s="3"/>
      <c r="I1" s="3"/>
      <c r="P1" t="s">
        <v>12</v>
      </c>
    </row>
    <row r="2" spans="1:18" ht="25" customHeight="1" x14ac:dyDescent="0.25">
      <c r="B2" s="3"/>
      <c r="C2" s="3"/>
      <c r="D2" s="3"/>
      <c r="E2" s="4" t="s">
        <v>3</v>
      </c>
      <c r="F2" s="3"/>
      <c r="G2" s="3"/>
      <c r="H2" s="2"/>
      <c r="I2" s="2"/>
      <c r="O2">
        <f>0+O8</f>
        <v>0</v>
      </c>
      <c r="P2" t="s">
        <v>12</v>
      </c>
    </row>
    <row r="3" spans="1:18" ht="15" customHeight="1" x14ac:dyDescent="0.3">
      <c r="A3" t="s">
        <v>1</v>
      </c>
      <c r="B3" s="7" t="s">
        <v>4</v>
      </c>
      <c r="C3" s="52" t="s">
        <v>5</v>
      </c>
      <c r="D3" s="53"/>
      <c r="E3" s="8" t="s">
        <v>6</v>
      </c>
      <c r="F3" s="3"/>
      <c r="G3" s="6"/>
      <c r="H3" s="5" t="s">
        <v>624</v>
      </c>
      <c r="I3" s="25">
        <f>0+I8</f>
        <v>0</v>
      </c>
      <c r="O3" t="s">
        <v>9</v>
      </c>
      <c r="P3" t="s">
        <v>13</v>
      </c>
    </row>
    <row r="4" spans="1:18" ht="15" customHeight="1" x14ac:dyDescent="0.3">
      <c r="A4" t="s">
        <v>7</v>
      </c>
      <c r="B4" s="9" t="s">
        <v>8</v>
      </c>
      <c r="C4" s="54" t="s">
        <v>624</v>
      </c>
      <c r="D4" s="55"/>
      <c r="E4" s="10" t="s">
        <v>625</v>
      </c>
      <c r="F4" s="2"/>
      <c r="G4" s="2"/>
      <c r="H4" s="11"/>
      <c r="I4" s="11"/>
      <c r="O4" t="s">
        <v>10</v>
      </c>
      <c r="P4" t="s">
        <v>13</v>
      </c>
    </row>
    <row r="5" spans="1:18" ht="12.75" customHeight="1" x14ac:dyDescent="0.25">
      <c r="A5" s="51" t="s">
        <v>16</v>
      </c>
      <c r="B5" s="51" t="s">
        <v>18</v>
      </c>
      <c r="C5" s="51" t="s">
        <v>20</v>
      </c>
      <c r="D5" s="51" t="s">
        <v>21</v>
      </c>
      <c r="E5" s="51" t="s">
        <v>22</v>
      </c>
      <c r="F5" s="51" t="s">
        <v>24</v>
      </c>
      <c r="G5" s="51" t="s">
        <v>26</v>
      </c>
      <c r="H5" s="51" t="s">
        <v>28</v>
      </c>
      <c r="I5" s="51"/>
      <c r="O5" t="s">
        <v>11</v>
      </c>
      <c r="P5" t="s">
        <v>13</v>
      </c>
    </row>
    <row r="6" spans="1:18" ht="12.75" customHeight="1" x14ac:dyDescent="0.25">
      <c r="A6" s="51"/>
      <c r="B6" s="51"/>
      <c r="C6" s="51"/>
      <c r="D6" s="51"/>
      <c r="E6" s="51"/>
      <c r="F6" s="51"/>
      <c r="G6" s="51"/>
      <c r="H6" s="1" t="s">
        <v>29</v>
      </c>
      <c r="I6" s="1" t="s">
        <v>31</v>
      </c>
    </row>
    <row r="7" spans="1:18" ht="12.75" customHeight="1" x14ac:dyDescent="0.25">
      <c r="A7" s="1" t="s">
        <v>17</v>
      </c>
      <c r="B7" s="1" t="s">
        <v>19</v>
      </c>
      <c r="C7" s="1" t="s">
        <v>13</v>
      </c>
      <c r="D7" s="1" t="s">
        <v>12</v>
      </c>
      <c r="E7" s="1" t="s">
        <v>23</v>
      </c>
      <c r="F7" s="1" t="s">
        <v>25</v>
      </c>
      <c r="G7" s="1" t="s">
        <v>27</v>
      </c>
      <c r="H7" s="1" t="s">
        <v>30</v>
      </c>
      <c r="I7" s="1" t="s">
        <v>32</v>
      </c>
    </row>
    <row r="8" spans="1:18" ht="12.75" customHeight="1" x14ac:dyDescent="0.3">
      <c r="A8" s="11" t="s">
        <v>33</v>
      </c>
      <c r="B8" s="11"/>
      <c r="C8" s="13" t="s">
        <v>19</v>
      </c>
      <c r="D8" s="11"/>
      <c r="E8" s="14" t="s">
        <v>81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2.5" x14ac:dyDescent="0.25">
      <c r="A9" s="12" t="s">
        <v>35</v>
      </c>
      <c r="B9" s="16" t="s">
        <v>19</v>
      </c>
      <c r="C9" s="16" t="s">
        <v>626</v>
      </c>
      <c r="D9" s="12" t="s">
        <v>37</v>
      </c>
      <c r="E9" s="17" t="s">
        <v>627</v>
      </c>
      <c r="F9" s="18" t="s">
        <v>154</v>
      </c>
      <c r="G9" s="19">
        <v>180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50" x14ac:dyDescent="0.25">
      <c r="A10" s="21" t="s">
        <v>40</v>
      </c>
      <c r="E10" s="22" t="s">
        <v>628</v>
      </c>
    </row>
    <row r="11" spans="1:18" ht="13" x14ac:dyDescent="0.25">
      <c r="A11" s="23" t="s">
        <v>42</v>
      </c>
      <c r="E11" s="24" t="s">
        <v>629</v>
      </c>
    </row>
    <row r="12" spans="1:18" ht="62.5" x14ac:dyDescent="0.25">
      <c r="A12" t="s">
        <v>44</v>
      </c>
      <c r="E12" s="22" t="s">
        <v>630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</vt:lpstr>
      <vt:lpstr>SO 000</vt:lpstr>
      <vt:lpstr>SO 001</vt:lpstr>
      <vt:lpstr>SO 101</vt:lpstr>
      <vt:lpstr>SO 114</vt:lpstr>
      <vt:lpstr>SO 115</vt:lpstr>
      <vt:lpstr>SO 150</vt:lpstr>
      <vt:lpstr>SO 151</vt:lpstr>
      <vt:lpstr>SO 170</vt:lpstr>
      <vt:lpstr>SO 201</vt:lpstr>
      <vt:lpstr>SO F.2.1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2025-04-22T10:01:54Z</dcterms:modified>
  <cp:category/>
  <cp:contentStatus/>
</cp:coreProperties>
</file>