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7717ZT - Zdravotní technika" sheetId="2" r:id="rId2"/>
    <sheet name="17717UT - Vytápění" sheetId="3" r:id="rId3"/>
    <sheet name="17717EL - Elektroinstalace" sheetId="4" r:id="rId4"/>
    <sheet name="17717ST - stavební část" sheetId="5" r:id="rId5"/>
    <sheet name="Pokyny pro vyplnění" sheetId="6" r:id="rId6"/>
  </sheets>
  <definedNames>
    <definedName name="_xlnm.Print_Area" localSheetId="0">'Rekapitulace stavby'!$D$4:$AO$33,'Rekapitulace stavby'!$C$39:$AQ$56</definedName>
    <definedName name="_xlnm.Print_Titles" localSheetId="0">'Rekapitulace stavby'!$49:$49</definedName>
    <definedName name="_xlnm._FilterDatabase" localSheetId="1" hidden="1">'17717ZT - Zdravotní technika'!$C$81:$K$175</definedName>
    <definedName name="_xlnm.Print_Area" localSheetId="1">'17717ZT - Zdravotní technika'!$C$4:$J$36,'17717ZT - Zdravotní technika'!$C$42:$J$63,'17717ZT - Zdravotní technika'!$C$69:$K$175</definedName>
    <definedName name="_xlnm.Print_Titles" localSheetId="1">'17717ZT - Zdravotní technika'!$81:$81</definedName>
    <definedName name="_xlnm._FilterDatabase" localSheetId="2" hidden="1">'17717UT - Vytápění'!$C$81:$K$141</definedName>
    <definedName name="_xlnm.Print_Area" localSheetId="2">'17717UT - Vytápění'!$C$4:$J$36,'17717UT - Vytápění'!$C$42:$J$63,'17717UT - Vytápění'!$C$69:$K$141</definedName>
    <definedName name="_xlnm.Print_Titles" localSheetId="2">'17717UT - Vytápění'!$81:$81</definedName>
    <definedName name="_xlnm._FilterDatabase" localSheetId="3" hidden="1">'17717EL - Elektroinstalace'!$C$79:$K$153</definedName>
    <definedName name="_xlnm.Print_Area" localSheetId="3">'17717EL - Elektroinstalace'!$C$4:$J$36,'17717EL - Elektroinstalace'!$C$42:$J$61,'17717EL - Elektroinstalace'!$C$67:$K$153</definedName>
    <definedName name="_xlnm.Print_Titles" localSheetId="3">'17717EL - Elektroinstalace'!$79:$79</definedName>
    <definedName name="_xlnm._FilterDatabase" localSheetId="4" hidden="1">'17717ST - stavební část'!$C$99:$K$554</definedName>
    <definedName name="_xlnm.Print_Area" localSheetId="4">'17717ST - stavební část'!$C$4:$J$36,'17717ST - stavební část'!$C$42:$J$81,'17717ST - stavební část'!$C$87:$K$554</definedName>
    <definedName name="_xlnm.Print_Titles" localSheetId="4">'17717ST - stavební část'!$99:$99</definedName>
    <definedName name="_xlnm.Print_Area" localSheetId="5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5"/>
  <c r="AX55"/>
  <c i="5" r="BI554"/>
  <c r="BH554"/>
  <c r="BG554"/>
  <c r="BE554"/>
  <c r="T554"/>
  <c r="T553"/>
  <c r="R554"/>
  <c r="R553"/>
  <c r="P554"/>
  <c r="P553"/>
  <c r="BK554"/>
  <c r="BK553"/>
  <c r="J553"/>
  <c r="J554"/>
  <c r="BF554"/>
  <c r="J80"/>
  <c r="BI552"/>
  <c r="BH552"/>
  <c r="BG552"/>
  <c r="BE552"/>
  <c r="T552"/>
  <c r="T551"/>
  <c r="T550"/>
  <c r="R552"/>
  <c r="R551"/>
  <c r="R550"/>
  <c r="P552"/>
  <c r="P551"/>
  <c r="P550"/>
  <c r="BK552"/>
  <c r="BK551"/>
  <c r="J551"/>
  <c r="BK550"/>
  <c r="J550"/>
  <c r="J552"/>
  <c r="BF552"/>
  <c r="J79"/>
  <c r="J78"/>
  <c r="BI544"/>
  <c r="BH544"/>
  <c r="BG544"/>
  <c r="BE544"/>
  <c r="T544"/>
  <c r="R544"/>
  <c r="P544"/>
  <c r="BK544"/>
  <c r="J544"/>
  <c r="BF544"/>
  <c r="BI542"/>
  <c r="BH542"/>
  <c r="BG542"/>
  <c r="BE542"/>
  <c r="T542"/>
  <c r="T541"/>
  <c r="R542"/>
  <c r="R541"/>
  <c r="P542"/>
  <c r="P541"/>
  <c r="BK542"/>
  <c r="BK541"/>
  <c r="J541"/>
  <c r="J542"/>
  <c r="BF542"/>
  <c r="J77"/>
  <c r="BI540"/>
  <c r="BH540"/>
  <c r="BG540"/>
  <c r="BE540"/>
  <c r="T540"/>
  <c r="R540"/>
  <c r="P540"/>
  <c r="BK540"/>
  <c r="J540"/>
  <c r="BF540"/>
  <c r="BI538"/>
  <c r="BH538"/>
  <c r="BG538"/>
  <c r="BE538"/>
  <c r="T538"/>
  <c r="R538"/>
  <c r="P538"/>
  <c r="BK538"/>
  <c r="J538"/>
  <c r="BF538"/>
  <c r="BI534"/>
  <c r="BH534"/>
  <c r="BG534"/>
  <c r="BE534"/>
  <c r="T534"/>
  <c r="R534"/>
  <c r="P534"/>
  <c r="BK534"/>
  <c r="J534"/>
  <c r="BF534"/>
  <c r="BI530"/>
  <c r="BH530"/>
  <c r="BG530"/>
  <c r="BE530"/>
  <c r="T530"/>
  <c r="R530"/>
  <c r="P530"/>
  <c r="BK530"/>
  <c r="J530"/>
  <c r="BF530"/>
  <c r="BI528"/>
  <c r="BH528"/>
  <c r="BG528"/>
  <c r="BE528"/>
  <c r="T528"/>
  <c r="R528"/>
  <c r="P528"/>
  <c r="BK528"/>
  <c r="J528"/>
  <c r="BF528"/>
  <c r="BI524"/>
  <c r="BH524"/>
  <c r="BG524"/>
  <c r="BE524"/>
  <c r="T524"/>
  <c r="T523"/>
  <c r="R524"/>
  <c r="R523"/>
  <c r="P524"/>
  <c r="P523"/>
  <c r="BK524"/>
  <c r="BK523"/>
  <c r="J523"/>
  <c r="J524"/>
  <c r="BF524"/>
  <c r="J76"/>
  <c r="BI522"/>
  <c r="BH522"/>
  <c r="BG522"/>
  <c r="BE522"/>
  <c r="T522"/>
  <c r="R522"/>
  <c r="P522"/>
  <c r="BK522"/>
  <c r="J522"/>
  <c r="BF522"/>
  <c r="BI520"/>
  <c r="BH520"/>
  <c r="BG520"/>
  <c r="BE520"/>
  <c r="T520"/>
  <c r="R520"/>
  <c r="P520"/>
  <c r="BK520"/>
  <c r="J520"/>
  <c r="BF520"/>
  <c r="BI518"/>
  <c r="BH518"/>
  <c r="BG518"/>
  <c r="BE518"/>
  <c r="T518"/>
  <c r="R518"/>
  <c r="P518"/>
  <c r="BK518"/>
  <c r="J518"/>
  <c r="BF518"/>
  <c r="BI516"/>
  <c r="BH516"/>
  <c r="BG516"/>
  <c r="BE516"/>
  <c r="T516"/>
  <c r="R516"/>
  <c r="P516"/>
  <c r="BK516"/>
  <c r="J516"/>
  <c r="BF516"/>
  <c r="BI514"/>
  <c r="BH514"/>
  <c r="BG514"/>
  <c r="BE514"/>
  <c r="T514"/>
  <c r="R514"/>
  <c r="P514"/>
  <c r="BK514"/>
  <c r="J514"/>
  <c r="BF514"/>
  <c r="BI511"/>
  <c r="BH511"/>
  <c r="BG511"/>
  <c r="BE511"/>
  <c r="T511"/>
  <c r="T510"/>
  <c r="R511"/>
  <c r="R510"/>
  <c r="P511"/>
  <c r="P510"/>
  <c r="BK511"/>
  <c r="BK510"/>
  <c r="J510"/>
  <c r="J511"/>
  <c r="BF511"/>
  <c r="J75"/>
  <c r="BI509"/>
  <c r="BH509"/>
  <c r="BG509"/>
  <c r="BE509"/>
  <c r="T509"/>
  <c r="R509"/>
  <c r="P509"/>
  <c r="BK509"/>
  <c r="J509"/>
  <c r="BF509"/>
  <c r="BI504"/>
  <c r="BH504"/>
  <c r="BG504"/>
  <c r="BE504"/>
  <c r="T504"/>
  <c r="R504"/>
  <c r="P504"/>
  <c r="BK504"/>
  <c r="J504"/>
  <c r="BF504"/>
  <c r="BI500"/>
  <c r="BH500"/>
  <c r="BG500"/>
  <c r="BE500"/>
  <c r="T500"/>
  <c r="R500"/>
  <c r="P500"/>
  <c r="BK500"/>
  <c r="J500"/>
  <c r="BF500"/>
  <c r="BI498"/>
  <c r="BH498"/>
  <c r="BG498"/>
  <c r="BE498"/>
  <c r="T498"/>
  <c r="R498"/>
  <c r="P498"/>
  <c r="BK498"/>
  <c r="J498"/>
  <c r="BF498"/>
  <c r="BI496"/>
  <c r="BH496"/>
  <c r="BG496"/>
  <c r="BE496"/>
  <c r="T496"/>
  <c r="T495"/>
  <c r="R496"/>
  <c r="R495"/>
  <c r="P496"/>
  <c r="P495"/>
  <c r="BK496"/>
  <c r="BK495"/>
  <c r="J495"/>
  <c r="J496"/>
  <c r="BF496"/>
  <c r="J74"/>
  <c r="BI494"/>
  <c r="BH494"/>
  <c r="BG494"/>
  <c r="BE494"/>
  <c r="T494"/>
  <c r="R494"/>
  <c r="P494"/>
  <c r="BK494"/>
  <c r="J494"/>
  <c r="BF494"/>
  <c r="BI489"/>
  <c r="BH489"/>
  <c r="BG489"/>
  <c r="BE489"/>
  <c r="T489"/>
  <c r="R489"/>
  <c r="P489"/>
  <c r="BK489"/>
  <c r="J489"/>
  <c r="BF489"/>
  <c r="BI484"/>
  <c r="BH484"/>
  <c r="BG484"/>
  <c r="BE484"/>
  <c r="T484"/>
  <c r="T483"/>
  <c r="R484"/>
  <c r="R483"/>
  <c r="P484"/>
  <c r="P483"/>
  <c r="BK484"/>
  <c r="BK483"/>
  <c r="J483"/>
  <c r="J484"/>
  <c r="BF484"/>
  <c r="J73"/>
  <c r="BI482"/>
  <c r="BH482"/>
  <c r="BG482"/>
  <c r="BE482"/>
  <c r="T482"/>
  <c r="R482"/>
  <c r="P482"/>
  <c r="BK482"/>
  <c r="J482"/>
  <c r="BF482"/>
  <c r="BI481"/>
  <c r="BH481"/>
  <c r="BG481"/>
  <c r="BE481"/>
  <c r="T481"/>
  <c r="R481"/>
  <c r="P481"/>
  <c r="BK481"/>
  <c r="J481"/>
  <c r="BF481"/>
  <c r="BI479"/>
  <c r="BH479"/>
  <c r="BG479"/>
  <c r="BE479"/>
  <c r="T479"/>
  <c r="T478"/>
  <c r="R479"/>
  <c r="R478"/>
  <c r="P479"/>
  <c r="P478"/>
  <c r="BK479"/>
  <c r="BK478"/>
  <c r="J478"/>
  <c r="J479"/>
  <c r="BF479"/>
  <c r="J72"/>
  <c r="BI477"/>
  <c r="BH477"/>
  <c r="BG477"/>
  <c r="BE477"/>
  <c r="T477"/>
  <c r="R477"/>
  <c r="P477"/>
  <c r="BK477"/>
  <c r="J477"/>
  <c r="BF477"/>
  <c r="BI475"/>
  <c r="BH475"/>
  <c r="BG475"/>
  <c r="BE475"/>
  <c r="T475"/>
  <c r="R475"/>
  <c r="P475"/>
  <c r="BK475"/>
  <c r="J475"/>
  <c r="BF475"/>
  <c r="BI473"/>
  <c r="BH473"/>
  <c r="BG473"/>
  <c r="BE473"/>
  <c r="T473"/>
  <c r="R473"/>
  <c r="P473"/>
  <c r="BK473"/>
  <c r="J473"/>
  <c r="BF473"/>
  <c r="BI469"/>
  <c r="BH469"/>
  <c r="BG469"/>
  <c r="BE469"/>
  <c r="T469"/>
  <c r="R469"/>
  <c r="P469"/>
  <c r="BK469"/>
  <c r="J469"/>
  <c r="BF469"/>
  <c r="BI467"/>
  <c r="BH467"/>
  <c r="BG467"/>
  <c r="BE467"/>
  <c r="T467"/>
  <c r="R467"/>
  <c r="P467"/>
  <c r="BK467"/>
  <c r="J467"/>
  <c r="BF467"/>
  <c r="BI465"/>
  <c r="BH465"/>
  <c r="BG465"/>
  <c r="BE465"/>
  <c r="T465"/>
  <c r="R465"/>
  <c r="P465"/>
  <c r="BK465"/>
  <c r="J465"/>
  <c r="BF465"/>
  <c r="BI463"/>
  <c r="BH463"/>
  <c r="BG463"/>
  <c r="BE463"/>
  <c r="T463"/>
  <c r="R463"/>
  <c r="P463"/>
  <c r="BK463"/>
  <c r="J463"/>
  <c r="BF463"/>
  <c r="BI460"/>
  <c r="BH460"/>
  <c r="BG460"/>
  <c r="BE460"/>
  <c r="T460"/>
  <c r="R460"/>
  <c r="P460"/>
  <c r="BK460"/>
  <c r="J460"/>
  <c r="BF460"/>
  <c r="BI458"/>
  <c r="BH458"/>
  <c r="BG458"/>
  <c r="BE458"/>
  <c r="T458"/>
  <c r="R458"/>
  <c r="P458"/>
  <c r="BK458"/>
  <c r="J458"/>
  <c r="BF458"/>
  <c r="BI456"/>
  <c r="BH456"/>
  <c r="BG456"/>
  <c r="BE456"/>
  <c r="T456"/>
  <c r="R456"/>
  <c r="P456"/>
  <c r="BK456"/>
  <c r="J456"/>
  <c r="BF456"/>
  <c r="BI453"/>
  <c r="BH453"/>
  <c r="BG453"/>
  <c r="BE453"/>
  <c r="T453"/>
  <c r="R453"/>
  <c r="P453"/>
  <c r="BK453"/>
  <c r="J453"/>
  <c r="BF453"/>
  <c r="BI450"/>
  <c r="BH450"/>
  <c r="BG450"/>
  <c r="BE450"/>
  <c r="T450"/>
  <c r="R450"/>
  <c r="P450"/>
  <c r="BK450"/>
  <c r="J450"/>
  <c r="BF450"/>
  <c r="BI448"/>
  <c r="BH448"/>
  <c r="BG448"/>
  <c r="BE448"/>
  <c r="T448"/>
  <c r="T447"/>
  <c r="R448"/>
  <c r="R447"/>
  <c r="P448"/>
  <c r="P447"/>
  <c r="BK448"/>
  <c r="BK447"/>
  <c r="J447"/>
  <c r="J448"/>
  <c r="BF448"/>
  <c r="J71"/>
  <c r="BI446"/>
  <c r="BH446"/>
  <c r="BG446"/>
  <c r="BE446"/>
  <c r="T446"/>
  <c r="R446"/>
  <c r="P446"/>
  <c r="BK446"/>
  <c r="J446"/>
  <c r="BF446"/>
  <c r="BI445"/>
  <c r="BH445"/>
  <c r="BG445"/>
  <c r="BE445"/>
  <c r="T445"/>
  <c r="R445"/>
  <c r="P445"/>
  <c r="BK445"/>
  <c r="J445"/>
  <c r="BF445"/>
  <c r="BI444"/>
  <c r="BH444"/>
  <c r="BG444"/>
  <c r="BE444"/>
  <c r="T444"/>
  <c r="R444"/>
  <c r="P444"/>
  <c r="BK444"/>
  <c r="J444"/>
  <c r="BF444"/>
  <c r="BI443"/>
  <c r="BH443"/>
  <c r="BG443"/>
  <c r="BE443"/>
  <c r="T443"/>
  <c r="R443"/>
  <c r="P443"/>
  <c r="BK443"/>
  <c r="J443"/>
  <c r="BF443"/>
  <c r="BI442"/>
  <c r="BH442"/>
  <c r="BG442"/>
  <c r="BE442"/>
  <c r="T442"/>
  <c r="R442"/>
  <c r="P442"/>
  <c r="BK442"/>
  <c r="J442"/>
  <c r="BF442"/>
  <c r="BI441"/>
  <c r="BH441"/>
  <c r="BG441"/>
  <c r="BE441"/>
  <c r="T441"/>
  <c r="R441"/>
  <c r="P441"/>
  <c r="BK441"/>
  <c r="J441"/>
  <c r="BF441"/>
  <c r="BI440"/>
  <c r="BH440"/>
  <c r="BG440"/>
  <c r="BE440"/>
  <c r="T440"/>
  <c r="R440"/>
  <c r="P440"/>
  <c r="BK440"/>
  <c r="J440"/>
  <c r="BF440"/>
  <c r="BI439"/>
  <c r="BH439"/>
  <c r="BG439"/>
  <c r="BE439"/>
  <c r="T439"/>
  <c r="R439"/>
  <c r="P439"/>
  <c r="BK439"/>
  <c r="J439"/>
  <c r="BF439"/>
  <c r="BI438"/>
  <c r="BH438"/>
  <c r="BG438"/>
  <c r="BE438"/>
  <c r="T438"/>
  <c r="R438"/>
  <c r="P438"/>
  <c r="BK438"/>
  <c r="J438"/>
  <c r="BF438"/>
  <c r="BI437"/>
  <c r="BH437"/>
  <c r="BG437"/>
  <c r="BE437"/>
  <c r="T437"/>
  <c r="R437"/>
  <c r="P437"/>
  <c r="BK437"/>
  <c r="J437"/>
  <c r="BF437"/>
  <c r="BI436"/>
  <c r="BH436"/>
  <c r="BG436"/>
  <c r="BE436"/>
  <c r="T436"/>
  <c r="R436"/>
  <c r="P436"/>
  <c r="BK436"/>
  <c r="J436"/>
  <c r="BF436"/>
  <c r="BI435"/>
  <c r="BH435"/>
  <c r="BG435"/>
  <c r="BE435"/>
  <c r="T435"/>
  <c r="R435"/>
  <c r="P435"/>
  <c r="BK435"/>
  <c r="J435"/>
  <c r="BF435"/>
  <c r="BI434"/>
  <c r="BH434"/>
  <c r="BG434"/>
  <c r="BE434"/>
  <c r="T434"/>
  <c r="R434"/>
  <c r="P434"/>
  <c r="BK434"/>
  <c r="J434"/>
  <c r="BF434"/>
  <c r="BI433"/>
  <c r="BH433"/>
  <c r="BG433"/>
  <c r="BE433"/>
  <c r="T433"/>
  <c r="R433"/>
  <c r="P433"/>
  <c r="BK433"/>
  <c r="J433"/>
  <c r="BF433"/>
  <c r="BI432"/>
  <c r="BH432"/>
  <c r="BG432"/>
  <c r="BE432"/>
  <c r="T432"/>
  <c r="R432"/>
  <c r="P432"/>
  <c r="BK432"/>
  <c r="J432"/>
  <c r="BF432"/>
  <c r="BI431"/>
  <c r="BH431"/>
  <c r="BG431"/>
  <c r="BE431"/>
  <c r="T431"/>
  <c r="R431"/>
  <c r="P431"/>
  <c r="BK431"/>
  <c r="J431"/>
  <c r="BF431"/>
  <c r="BI430"/>
  <c r="BH430"/>
  <c r="BG430"/>
  <c r="BE430"/>
  <c r="T430"/>
  <c r="R430"/>
  <c r="P430"/>
  <c r="BK430"/>
  <c r="J430"/>
  <c r="BF430"/>
  <c r="BI429"/>
  <c r="BH429"/>
  <c r="BG429"/>
  <c r="BE429"/>
  <c r="T429"/>
  <c r="R429"/>
  <c r="P429"/>
  <c r="BK429"/>
  <c r="J429"/>
  <c r="BF429"/>
  <c r="BI428"/>
  <c r="BH428"/>
  <c r="BG428"/>
  <c r="BE428"/>
  <c r="T428"/>
  <c r="R428"/>
  <c r="P428"/>
  <c r="BK428"/>
  <c r="J428"/>
  <c r="BF428"/>
  <c r="BI427"/>
  <c r="BH427"/>
  <c r="BG427"/>
  <c r="BE427"/>
  <c r="T427"/>
  <c r="R427"/>
  <c r="P427"/>
  <c r="BK427"/>
  <c r="J427"/>
  <c r="BF427"/>
  <c r="BI426"/>
  <c r="BH426"/>
  <c r="BG426"/>
  <c r="BE426"/>
  <c r="T426"/>
  <c r="R426"/>
  <c r="P426"/>
  <c r="BK426"/>
  <c r="J426"/>
  <c r="BF426"/>
  <c r="BI425"/>
  <c r="BH425"/>
  <c r="BG425"/>
  <c r="BE425"/>
  <c r="T425"/>
  <c r="R425"/>
  <c r="P425"/>
  <c r="BK425"/>
  <c r="J425"/>
  <c r="BF425"/>
  <c r="BI424"/>
  <c r="BH424"/>
  <c r="BG424"/>
  <c r="BE424"/>
  <c r="T424"/>
  <c r="R424"/>
  <c r="P424"/>
  <c r="BK424"/>
  <c r="J424"/>
  <c r="BF424"/>
  <c r="BI423"/>
  <c r="BH423"/>
  <c r="BG423"/>
  <c r="BE423"/>
  <c r="T423"/>
  <c r="R423"/>
  <c r="P423"/>
  <c r="BK423"/>
  <c r="J423"/>
  <c r="BF423"/>
  <c r="BI422"/>
  <c r="BH422"/>
  <c r="BG422"/>
  <c r="BE422"/>
  <c r="T422"/>
  <c r="R422"/>
  <c r="P422"/>
  <c r="BK422"/>
  <c r="J422"/>
  <c r="BF422"/>
  <c r="BI421"/>
  <c r="BH421"/>
  <c r="BG421"/>
  <c r="BE421"/>
  <c r="T421"/>
  <c r="R421"/>
  <c r="P421"/>
  <c r="BK421"/>
  <c r="J421"/>
  <c r="BF421"/>
  <c r="BI419"/>
  <c r="BH419"/>
  <c r="BG419"/>
  <c r="BE419"/>
  <c r="T419"/>
  <c r="R419"/>
  <c r="P419"/>
  <c r="BK419"/>
  <c r="J419"/>
  <c r="BF419"/>
  <c r="BI418"/>
  <c r="BH418"/>
  <c r="BG418"/>
  <c r="BE418"/>
  <c r="T418"/>
  <c r="R418"/>
  <c r="P418"/>
  <c r="BK418"/>
  <c r="J418"/>
  <c r="BF418"/>
  <c r="BI417"/>
  <c r="BH417"/>
  <c r="BG417"/>
  <c r="BE417"/>
  <c r="T417"/>
  <c r="R417"/>
  <c r="P417"/>
  <c r="BK417"/>
  <c r="J417"/>
  <c r="BF417"/>
  <c r="BI415"/>
  <c r="BH415"/>
  <c r="BG415"/>
  <c r="BE415"/>
  <c r="T415"/>
  <c r="R415"/>
  <c r="P415"/>
  <c r="BK415"/>
  <c r="J415"/>
  <c r="BF415"/>
  <c r="BI414"/>
  <c r="BH414"/>
  <c r="BG414"/>
  <c r="BE414"/>
  <c r="T414"/>
  <c r="T413"/>
  <c r="R414"/>
  <c r="R413"/>
  <c r="P414"/>
  <c r="P413"/>
  <c r="BK414"/>
  <c r="BK413"/>
  <c r="J413"/>
  <c r="J414"/>
  <c r="BF414"/>
  <c r="J70"/>
  <c r="BI412"/>
  <c r="BH412"/>
  <c r="BG412"/>
  <c r="BE412"/>
  <c r="T412"/>
  <c r="R412"/>
  <c r="P412"/>
  <c r="BK412"/>
  <c r="J412"/>
  <c r="BF412"/>
  <c r="BI411"/>
  <c r="BH411"/>
  <c r="BG411"/>
  <c r="BE411"/>
  <c r="T411"/>
  <c r="R411"/>
  <c r="P411"/>
  <c r="BK411"/>
  <c r="J411"/>
  <c r="BF411"/>
  <c r="BI410"/>
  <c r="BH410"/>
  <c r="BG410"/>
  <c r="BE410"/>
  <c r="T410"/>
  <c r="R410"/>
  <c r="P410"/>
  <c r="BK410"/>
  <c r="J410"/>
  <c r="BF410"/>
  <c r="BI409"/>
  <c r="BH409"/>
  <c r="BG409"/>
  <c r="BE409"/>
  <c r="T409"/>
  <c r="R409"/>
  <c r="P409"/>
  <c r="BK409"/>
  <c r="J409"/>
  <c r="BF409"/>
  <c r="BI408"/>
  <c r="BH408"/>
  <c r="BG408"/>
  <c r="BE408"/>
  <c r="T408"/>
  <c r="R408"/>
  <c r="P408"/>
  <c r="BK408"/>
  <c r="J408"/>
  <c r="BF408"/>
  <c r="BI407"/>
  <c r="BH407"/>
  <c r="BG407"/>
  <c r="BE407"/>
  <c r="T407"/>
  <c r="R407"/>
  <c r="P407"/>
  <c r="BK407"/>
  <c r="J407"/>
  <c r="BF407"/>
  <c r="BI406"/>
  <c r="BH406"/>
  <c r="BG406"/>
  <c r="BE406"/>
  <c r="T406"/>
  <c r="R406"/>
  <c r="P406"/>
  <c r="BK406"/>
  <c r="J406"/>
  <c r="BF406"/>
  <c r="BI405"/>
  <c r="BH405"/>
  <c r="BG405"/>
  <c r="BE405"/>
  <c r="T405"/>
  <c r="R405"/>
  <c r="P405"/>
  <c r="BK405"/>
  <c r="J405"/>
  <c r="BF405"/>
  <c r="BI403"/>
  <c r="BH403"/>
  <c r="BG403"/>
  <c r="BE403"/>
  <c r="T403"/>
  <c r="R403"/>
  <c r="P403"/>
  <c r="BK403"/>
  <c r="J403"/>
  <c r="BF403"/>
  <c r="BI402"/>
  <c r="BH402"/>
  <c r="BG402"/>
  <c r="BE402"/>
  <c r="T402"/>
  <c r="R402"/>
  <c r="P402"/>
  <c r="BK402"/>
  <c r="J402"/>
  <c r="BF402"/>
  <c r="BI400"/>
  <c r="BH400"/>
  <c r="BG400"/>
  <c r="BE400"/>
  <c r="T400"/>
  <c r="R400"/>
  <c r="P400"/>
  <c r="BK400"/>
  <c r="J400"/>
  <c r="BF400"/>
  <c r="BI398"/>
  <c r="BH398"/>
  <c r="BG398"/>
  <c r="BE398"/>
  <c r="T398"/>
  <c r="T397"/>
  <c r="R398"/>
  <c r="R397"/>
  <c r="P398"/>
  <c r="P397"/>
  <c r="BK398"/>
  <c r="BK397"/>
  <c r="J397"/>
  <c r="J398"/>
  <c r="BF398"/>
  <c r="J69"/>
  <c r="BI396"/>
  <c r="BH396"/>
  <c r="BG396"/>
  <c r="BE396"/>
  <c r="T396"/>
  <c r="R396"/>
  <c r="P396"/>
  <c r="BK396"/>
  <c r="J396"/>
  <c r="BF396"/>
  <c r="BI394"/>
  <c r="BH394"/>
  <c r="BG394"/>
  <c r="BE394"/>
  <c r="T394"/>
  <c r="R394"/>
  <c r="P394"/>
  <c r="BK394"/>
  <c r="J394"/>
  <c r="BF394"/>
  <c r="BI392"/>
  <c r="BH392"/>
  <c r="BG392"/>
  <c r="BE392"/>
  <c r="T392"/>
  <c r="R392"/>
  <c r="P392"/>
  <c r="BK392"/>
  <c r="J392"/>
  <c r="BF392"/>
  <c r="BI390"/>
  <c r="BH390"/>
  <c r="BG390"/>
  <c r="BE390"/>
  <c r="T390"/>
  <c r="R390"/>
  <c r="P390"/>
  <c r="BK390"/>
  <c r="J390"/>
  <c r="BF390"/>
  <c r="BI388"/>
  <c r="BH388"/>
  <c r="BG388"/>
  <c r="BE388"/>
  <c r="T388"/>
  <c r="R388"/>
  <c r="P388"/>
  <c r="BK388"/>
  <c r="J388"/>
  <c r="BF388"/>
  <c r="BI386"/>
  <c r="BH386"/>
  <c r="BG386"/>
  <c r="BE386"/>
  <c r="T386"/>
  <c r="R386"/>
  <c r="P386"/>
  <c r="BK386"/>
  <c r="J386"/>
  <c r="BF386"/>
  <c r="BI377"/>
  <c r="BH377"/>
  <c r="BG377"/>
  <c r="BE377"/>
  <c r="T377"/>
  <c r="R377"/>
  <c r="P377"/>
  <c r="BK377"/>
  <c r="J377"/>
  <c r="BF377"/>
  <c r="BI375"/>
  <c r="BH375"/>
  <c r="BG375"/>
  <c r="BE375"/>
  <c r="T375"/>
  <c r="R375"/>
  <c r="P375"/>
  <c r="BK375"/>
  <c r="J375"/>
  <c r="BF375"/>
  <c r="BI373"/>
  <c r="BH373"/>
  <c r="BG373"/>
  <c r="BE373"/>
  <c r="T373"/>
  <c r="T372"/>
  <c r="R373"/>
  <c r="R372"/>
  <c r="P373"/>
  <c r="P372"/>
  <c r="BK373"/>
  <c r="BK372"/>
  <c r="J372"/>
  <c r="J373"/>
  <c r="BF373"/>
  <c r="J68"/>
  <c r="BI371"/>
  <c r="BH371"/>
  <c r="BG371"/>
  <c r="BE371"/>
  <c r="T371"/>
  <c r="R371"/>
  <c r="P371"/>
  <c r="BK371"/>
  <c r="J371"/>
  <c r="BF371"/>
  <c r="BI367"/>
  <c r="BH367"/>
  <c r="BG367"/>
  <c r="BE367"/>
  <c r="T367"/>
  <c r="R367"/>
  <c r="P367"/>
  <c r="BK367"/>
  <c r="J367"/>
  <c r="BF367"/>
  <c r="BI365"/>
  <c r="BH365"/>
  <c r="BG365"/>
  <c r="BE365"/>
  <c r="T365"/>
  <c r="R365"/>
  <c r="P365"/>
  <c r="BK365"/>
  <c r="J365"/>
  <c r="BF365"/>
  <c r="BI364"/>
  <c r="BH364"/>
  <c r="BG364"/>
  <c r="BE364"/>
  <c r="T364"/>
  <c r="R364"/>
  <c r="P364"/>
  <c r="BK364"/>
  <c r="J364"/>
  <c r="BF364"/>
  <c r="BI362"/>
  <c r="BH362"/>
  <c r="BG362"/>
  <c r="BE362"/>
  <c r="T362"/>
  <c r="R362"/>
  <c r="P362"/>
  <c r="BK362"/>
  <c r="J362"/>
  <c r="BF362"/>
  <c r="BI359"/>
  <c r="BH359"/>
  <c r="BG359"/>
  <c r="BE359"/>
  <c r="T359"/>
  <c r="R359"/>
  <c r="P359"/>
  <c r="BK359"/>
  <c r="J359"/>
  <c r="BF359"/>
  <c r="BI357"/>
  <c r="BH357"/>
  <c r="BG357"/>
  <c r="BE357"/>
  <c r="T357"/>
  <c r="T356"/>
  <c r="R357"/>
  <c r="R356"/>
  <c r="P357"/>
  <c r="P356"/>
  <c r="BK357"/>
  <c r="BK356"/>
  <c r="J356"/>
  <c r="J357"/>
  <c r="BF357"/>
  <c r="J67"/>
  <c r="BI355"/>
  <c r="BH355"/>
  <c r="BG355"/>
  <c r="BE355"/>
  <c r="T355"/>
  <c r="R355"/>
  <c r="P355"/>
  <c r="BK355"/>
  <c r="J355"/>
  <c r="BF355"/>
  <c r="BI354"/>
  <c r="BH354"/>
  <c r="BG354"/>
  <c r="BE354"/>
  <c r="T354"/>
  <c r="T353"/>
  <c r="R354"/>
  <c r="R353"/>
  <c r="P354"/>
  <c r="P353"/>
  <c r="BK354"/>
  <c r="BK353"/>
  <c r="J353"/>
  <c r="J354"/>
  <c r="BF354"/>
  <c r="J66"/>
  <c r="BI352"/>
  <c r="BH352"/>
  <c r="BG352"/>
  <c r="BE352"/>
  <c r="T352"/>
  <c r="R352"/>
  <c r="P352"/>
  <c r="BK352"/>
  <c r="J352"/>
  <c r="BF352"/>
  <c r="BI350"/>
  <c r="BH350"/>
  <c r="BG350"/>
  <c r="BE350"/>
  <c r="T350"/>
  <c r="R350"/>
  <c r="P350"/>
  <c r="BK350"/>
  <c r="J350"/>
  <c r="BF350"/>
  <c r="BI349"/>
  <c r="BH349"/>
  <c r="BG349"/>
  <c r="BE349"/>
  <c r="T349"/>
  <c r="R349"/>
  <c r="P349"/>
  <c r="BK349"/>
  <c r="J349"/>
  <c r="BF349"/>
  <c r="BI348"/>
  <c r="BH348"/>
  <c r="BG348"/>
  <c r="BE348"/>
  <c r="T348"/>
  <c r="R348"/>
  <c r="P348"/>
  <c r="BK348"/>
  <c r="J348"/>
  <c r="BF348"/>
  <c r="BI347"/>
  <c r="BH347"/>
  <c r="BG347"/>
  <c r="BE347"/>
  <c r="T347"/>
  <c r="R347"/>
  <c r="P347"/>
  <c r="BK347"/>
  <c r="J347"/>
  <c r="BF347"/>
  <c r="BI346"/>
  <c r="BH346"/>
  <c r="BG346"/>
  <c r="BE346"/>
  <c r="T346"/>
  <c r="R346"/>
  <c r="P346"/>
  <c r="BK346"/>
  <c r="J346"/>
  <c r="BF346"/>
  <c r="BI345"/>
  <c r="BH345"/>
  <c r="BG345"/>
  <c r="BE345"/>
  <c r="T345"/>
  <c r="T344"/>
  <c r="R345"/>
  <c r="R344"/>
  <c r="P345"/>
  <c r="P344"/>
  <c r="BK345"/>
  <c r="BK344"/>
  <c r="J344"/>
  <c r="J345"/>
  <c r="BF345"/>
  <c r="J65"/>
  <c r="BI343"/>
  <c r="BH343"/>
  <c r="BG343"/>
  <c r="BE343"/>
  <c r="T343"/>
  <c r="R343"/>
  <c r="P343"/>
  <c r="BK343"/>
  <c r="J343"/>
  <c r="BF343"/>
  <c r="BI341"/>
  <c r="BH341"/>
  <c r="BG341"/>
  <c r="BE341"/>
  <c r="T341"/>
  <c r="R341"/>
  <c r="P341"/>
  <c r="BK341"/>
  <c r="J341"/>
  <c r="BF341"/>
  <c r="BI339"/>
  <c r="BH339"/>
  <c r="BG339"/>
  <c r="BE339"/>
  <c r="T339"/>
  <c r="R339"/>
  <c r="P339"/>
  <c r="BK339"/>
  <c r="J339"/>
  <c r="BF339"/>
  <c r="BI337"/>
  <c r="BH337"/>
  <c r="BG337"/>
  <c r="BE337"/>
  <c r="T337"/>
  <c r="T336"/>
  <c r="T335"/>
  <c r="R337"/>
  <c r="R336"/>
  <c r="R335"/>
  <c r="P337"/>
  <c r="P336"/>
  <c r="P335"/>
  <c r="BK337"/>
  <c r="BK336"/>
  <c r="J336"/>
  <c r="BK335"/>
  <c r="J335"/>
  <c r="J337"/>
  <c r="BF337"/>
  <c r="J64"/>
  <c r="J63"/>
  <c r="BI334"/>
  <c r="BH334"/>
  <c r="BG334"/>
  <c r="BE334"/>
  <c r="T334"/>
  <c r="T333"/>
  <c r="R334"/>
  <c r="R333"/>
  <c r="P334"/>
  <c r="P333"/>
  <c r="BK334"/>
  <c r="BK333"/>
  <c r="J333"/>
  <c r="J334"/>
  <c r="BF334"/>
  <c r="J62"/>
  <c r="BI332"/>
  <c r="BH332"/>
  <c r="BG332"/>
  <c r="BE332"/>
  <c r="T332"/>
  <c r="R332"/>
  <c r="P332"/>
  <c r="BK332"/>
  <c r="J332"/>
  <c r="BF332"/>
  <c r="BI331"/>
  <c r="BH331"/>
  <c r="BG331"/>
  <c r="BE331"/>
  <c r="T331"/>
  <c r="R331"/>
  <c r="P331"/>
  <c r="BK331"/>
  <c r="J331"/>
  <c r="BF331"/>
  <c r="BI330"/>
  <c r="BH330"/>
  <c r="BG330"/>
  <c r="BE330"/>
  <c r="T330"/>
  <c r="R330"/>
  <c r="P330"/>
  <c r="BK330"/>
  <c r="J330"/>
  <c r="BF330"/>
  <c r="BI329"/>
  <c r="BH329"/>
  <c r="BG329"/>
  <c r="BE329"/>
  <c r="T329"/>
  <c r="R329"/>
  <c r="P329"/>
  <c r="BK329"/>
  <c r="J329"/>
  <c r="BF329"/>
  <c r="BI328"/>
  <c r="BH328"/>
  <c r="BG328"/>
  <c r="BE328"/>
  <c r="T328"/>
  <c r="R328"/>
  <c r="P328"/>
  <c r="BK328"/>
  <c r="J328"/>
  <c r="BF328"/>
  <c r="BI326"/>
  <c r="BH326"/>
  <c r="BG326"/>
  <c r="BE326"/>
  <c r="T326"/>
  <c r="R326"/>
  <c r="P326"/>
  <c r="BK326"/>
  <c r="J326"/>
  <c r="BF326"/>
  <c r="BI324"/>
  <c r="BH324"/>
  <c r="BG324"/>
  <c r="BE324"/>
  <c r="T324"/>
  <c r="R324"/>
  <c r="P324"/>
  <c r="BK324"/>
  <c r="J324"/>
  <c r="BF324"/>
  <c r="BI318"/>
  <c r="BH318"/>
  <c r="BG318"/>
  <c r="BE318"/>
  <c r="T318"/>
  <c r="R318"/>
  <c r="P318"/>
  <c r="BK318"/>
  <c r="J318"/>
  <c r="BF318"/>
  <c r="BI316"/>
  <c r="BH316"/>
  <c r="BG316"/>
  <c r="BE316"/>
  <c r="T316"/>
  <c r="R316"/>
  <c r="P316"/>
  <c r="BK316"/>
  <c r="J316"/>
  <c r="BF316"/>
  <c r="BI312"/>
  <c r="BH312"/>
  <c r="BG312"/>
  <c r="BE312"/>
  <c r="T312"/>
  <c r="R312"/>
  <c r="P312"/>
  <c r="BK312"/>
  <c r="J312"/>
  <c r="BF312"/>
  <c r="BI310"/>
  <c r="BH310"/>
  <c r="BG310"/>
  <c r="BE310"/>
  <c r="T310"/>
  <c r="R310"/>
  <c r="P310"/>
  <c r="BK310"/>
  <c r="J310"/>
  <c r="BF310"/>
  <c r="BI306"/>
  <c r="BH306"/>
  <c r="BG306"/>
  <c r="BE306"/>
  <c r="T306"/>
  <c r="R306"/>
  <c r="P306"/>
  <c r="BK306"/>
  <c r="J306"/>
  <c r="BF306"/>
  <c r="BI305"/>
  <c r="BH305"/>
  <c r="BG305"/>
  <c r="BE305"/>
  <c r="T305"/>
  <c r="R305"/>
  <c r="P305"/>
  <c r="BK305"/>
  <c r="J305"/>
  <c r="BF305"/>
  <c r="BI304"/>
  <c r="BH304"/>
  <c r="BG304"/>
  <c r="BE304"/>
  <c r="T304"/>
  <c r="R304"/>
  <c r="P304"/>
  <c r="BK304"/>
  <c r="J304"/>
  <c r="BF304"/>
  <c r="BI303"/>
  <c r="BH303"/>
  <c r="BG303"/>
  <c r="BE303"/>
  <c r="T303"/>
  <c r="R303"/>
  <c r="P303"/>
  <c r="BK303"/>
  <c r="J303"/>
  <c r="BF303"/>
  <c r="BI299"/>
  <c r="BH299"/>
  <c r="BG299"/>
  <c r="BE299"/>
  <c r="T299"/>
  <c r="R299"/>
  <c r="P299"/>
  <c r="BK299"/>
  <c r="J299"/>
  <c r="BF299"/>
  <c r="BI294"/>
  <c r="BH294"/>
  <c r="BG294"/>
  <c r="BE294"/>
  <c r="T294"/>
  <c r="R294"/>
  <c r="P294"/>
  <c r="BK294"/>
  <c r="J294"/>
  <c r="BF294"/>
  <c r="BI292"/>
  <c r="BH292"/>
  <c r="BG292"/>
  <c r="BE292"/>
  <c r="T292"/>
  <c r="R292"/>
  <c r="P292"/>
  <c r="BK292"/>
  <c r="J292"/>
  <c r="BF292"/>
  <c r="BI287"/>
  <c r="BH287"/>
  <c r="BG287"/>
  <c r="BE287"/>
  <c r="T287"/>
  <c r="R287"/>
  <c r="P287"/>
  <c r="BK287"/>
  <c r="J287"/>
  <c r="BF287"/>
  <c r="BI285"/>
  <c r="BH285"/>
  <c r="BG285"/>
  <c r="BE285"/>
  <c r="T285"/>
  <c r="R285"/>
  <c r="P285"/>
  <c r="BK285"/>
  <c r="J285"/>
  <c r="BF285"/>
  <c r="BI283"/>
  <c r="BH283"/>
  <c r="BG283"/>
  <c r="BE283"/>
  <c r="T283"/>
  <c r="R283"/>
  <c r="P283"/>
  <c r="BK283"/>
  <c r="J283"/>
  <c r="BF283"/>
  <c r="BI281"/>
  <c r="BH281"/>
  <c r="BG281"/>
  <c r="BE281"/>
  <c r="T281"/>
  <c r="R281"/>
  <c r="P281"/>
  <c r="BK281"/>
  <c r="J281"/>
  <c r="BF281"/>
  <c r="BI279"/>
  <c r="BH279"/>
  <c r="BG279"/>
  <c r="BE279"/>
  <c r="T279"/>
  <c r="R279"/>
  <c r="P279"/>
  <c r="BK279"/>
  <c r="J279"/>
  <c r="BF279"/>
  <c r="BI277"/>
  <c r="BH277"/>
  <c r="BG277"/>
  <c r="BE277"/>
  <c r="T277"/>
  <c r="R277"/>
  <c r="P277"/>
  <c r="BK277"/>
  <c r="J277"/>
  <c r="BF277"/>
  <c r="BI275"/>
  <c r="BH275"/>
  <c r="BG275"/>
  <c r="BE275"/>
  <c r="T275"/>
  <c r="R275"/>
  <c r="P275"/>
  <c r="BK275"/>
  <c r="J275"/>
  <c r="BF275"/>
  <c r="BI272"/>
  <c r="BH272"/>
  <c r="BG272"/>
  <c r="BE272"/>
  <c r="T272"/>
  <c r="R272"/>
  <c r="P272"/>
  <c r="BK272"/>
  <c r="J272"/>
  <c r="BF272"/>
  <c r="BI270"/>
  <c r="BH270"/>
  <c r="BG270"/>
  <c r="BE270"/>
  <c r="T270"/>
  <c r="R270"/>
  <c r="P270"/>
  <c r="BK270"/>
  <c r="J270"/>
  <c r="BF270"/>
  <c r="BI268"/>
  <c r="BH268"/>
  <c r="BG268"/>
  <c r="BE268"/>
  <c r="T268"/>
  <c r="R268"/>
  <c r="P268"/>
  <c r="BK268"/>
  <c r="J268"/>
  <c r="BF268"/>
  <c r="BI265"/>
  <c r="BH265"/>
  <c r="BG265"/>
  <c r="BE265"/>
  <c r="T265"/>
  <c r="R265"/>
  <c r="P265"/>
  <c r="BK265"/>
  <c r="J265"/>
  <c r="BF265"/>
  <c r="BI263"/>
  <c r="BH263"/>
  <c r="BG263"/>
  <c r="BE263"/>
  <c r="T263"/>
  <c r="T262"/>
  <c r="R263"/>
  <c r="R262"/>
  <c r="P263"/>
  <c r="P262"/>
  <c r="BK263"/>
  <c r="BK262"/>
  <c r="J262"/>
  <c r="J263"/>
  <c r="BF263"/>
  <c r="J61"/>
  <c r="BI261"/>
  <c r="BH261"/>
  <c r="BG261"/>
  <c r="BE261"/>
  <c r="T261"/>
  <c r="R261"/>
  <c r="P261"/>
  <c r="BK261"/>
  <c r="J261"/>
  <c r="BF261"/>
  <c r="BI260"/>
  <c r="BH260"/>
  <c r="BG260"/>
  <c r="BE260"/>
  <c r="T260"/>
  <c r="R260"/>
  <c r="P260"/>
  <c r="BK260"/>
  <c r="J260"/>
  <c r="BF260"/>
  <c r="BI258"/>
  <c r="BH258"/>
  <c r="BG258"/>
  <c r="BE258"/>
  <c r="T258"/>
  <c r="R258"/>
  <c r="P258"/>
  <c r="BK258"/>
  <c r="J258"/>
  <c r="BF258"/>
  <c r="BI254"/>
  <c r="BH254"/>
  <c r="BG254"/>
  <c r="BE254"/>
  <c r="T254"/>
  <c r="R254"/>
  <c r="P254"/>
  <c r="BK254"/>
  <c r="J254"/>
  <c r="BF254"/>
  <c r="BI252"/>
  <c r="BH252"/>
  <c r="BG252"/>
  <c r="BE252"/>
  <c r="T252"/>
  <c r="R252"/>
  <c r="P252"/>
  <c r="BK252"/>
  <c r="J252"/>
  <c r="BF252"/>
  <c r="BI250"/>
  <c r="BH250"/>
  <c r="BG250"/>
  <c r="BE250"/>
  <c r="T250"/>
  <c r="R250"/>
  <c r="P250"/>
  <c r="BK250"/>
  <c r="J250"/>
  <c r="BF250"/>
  <c r="BI246"/>
  <c r="BH246"/>
  <c r="BG246"/>
  <c r="BE246"/>
  <c r="T246"/>
  <c r="R246"/>
  <c r="P246"/>
  <c r="BK246"/>
  <c r="J246"/>
  <c r="BF246"/>
  <c r="BI242"/>
  <c r="BH242"/>
  <c r="BG242"/>
  <c r="BE242"/>
  <c r="T242"/>
  <c r="R242"/>
  <c r="P242"/>
  <c r="BK242"/>
  <c r="J242"/>
  <c r="BF242"/>
  <c r="BI238"/>
  <c r="BH238"/>
  <c r="BG238"/>
  <c r="BE238"/>
  <c r="T238"/>
  <c r="R238"/>
  <c r="P238"/>
  <c r="BK238"/>
  <c r="J238"/>
  <c r="BF238"/>
  <c r="BI234"/>
  <c r="BH234"/>
  <c r="BG234"/>
  <c r="BE234"/>
  <c r="T234"/>
  <c r="R234"/>
  <c r="P234"/>
  <c r="BK234"/>
  <c r="J234"/>
  <c r="BF234"/>
  <c r="BI224"/>
  <c r="BH224"/>
  <c r="BG224"/>
  <c r="BE224"/>
  <c r="T224"/>
  <c r="R224"/>
  <c r="P224"/>
  <c r="BK224"/>
  <c r="J224"/>
  <c r="BF224"/>
  <c r="BI216"/>
  <c r="BH216"/>
  <c r="BG216"/>
  <c r="BE216"/>
  <c r="T216"/>
  <c r="R216"/>
  <c r="P216"/>
  <c r="BK216"/>
  <c r="J216"/>
  <c r="BF216"/>
  <c r="BI213"/>
  <c r="BH213"/>
  <c r="BG213"/>
  <c r="BE213"/>
  <c r="T213"/>
  <c r="R213"/>
  <c r="P213"/>
  <c r="BK213"/>
  <c r="J213"/>
  <c r="BF213"/>
  <c r="BI211"/>
  <c r="BH211"/>
  <c r="BG211"/>
  <c r="BE211"/>
  <c r="T211"/>
  <c r="R211"/>
  <c r="P211"/>
  <c r="BK211"/>
  <c r="J211"/>
  <c r="BF211"/>
  <c r="BI209"/>
  <c r="BH209"/>
  <c r="BG209"/>
  <c r="BE209"/>
  <c r="T209"/>
  <c r="R209"/>
  <c r="P209"/>
  <c r="BK209"/>
  <c r="J209"/>
  <c r="BF209"/>
  <c r="BI206"/>
  <c r="BH206"/>
  <c r="BG206"/>
  <c r="BE206"/>
  <c r="T206"/>
  <c r="R206"/>
  <c r="P206"/>
  <c r="BK206"/>
  <c r="J206"/>
  <c r="BF206"/>
  <c r="BI203"/>
  <c r="BH203"/>
  <c r="BG203"/>
  <c r="BE203"/>
  <c r="T203"/>
  <c r="R203"/>
  <c r="P203"/>
  <c r="BK203"/>
  <c r="J203"/>
  <c r="BF203"/>
  <c r="BI199"/>
  <c r="BH199"/>
  <c r="BG199"/>
  <c r="BE199"/>
  <c r="T199"/>
  <c r="R199"/>
  <c r="P199"/>
  <c r="BK199"/>
  <c r="J199"/>
  <c r="BF199"/>
  <c r="BI197"/>
  <c r="BH197"/>
  <c r="BG197"/>
  <c r="BE197"/>
  <c r="T197"/>
  <c r="R197"/>
  <c r="P197"/>
  <c r="BK197"/>
  <c r="J197"/>
  <c r="BF197"/>
  <c r="BI193"/>
  <c r="BH193"/>
  <c r="BG193"/>
  <c r="BE193"/>
  <c r="T193"/>
  <c r="R193"/>
  <c r="P193"/>
  <c r="BK193"/>
  <c r="J193"/>
  <c r="BF193"/>
  <c r="BI191"/>
  <c r="BH191"/>
  <c r="BG191"/>
  <c r="BE191"/>
  <c r="T191"/>
  <c r="R191"/>
  <c r="P191"/>
  <c r="BK191"/>
  <c r="J191"/>
  <c r="BF191"/>
  <c r="BI189"/>
  <c r="BH189"/>
  <c r="BG189"/>
  <c r="BE189"/>
  <c r="T189"/>
  <c r="R189"/>
  <c r="P189"/>
  <c r="BK189"/>
  <c r="J189"/>
  <c r="BF189"/>
  <c r="BI188"/>
  <c r="BH188"/>
  <c r="BG188"/>
  <c r="BE188"/>
  <c r="T188"/>
  <c r="R188"/>
  <c r="P188"/>
  <c r="BK188"/>
  <c r="J188"/>
  <c r="BF188"/>
  <c r="BI186"/>
  <c r="BH186"/>
  <c r="BG186"/>
  <c r="BE186"/>
  <c r="T186"/>
  <c r="R186"/>
  <c r="P186"/>
  <c r="BK186"/>
  <c r="J186"/>
  <c r="BF186"/>
  <c r="BI184"/>
  <c r="BH184"/>
  <c r="BG184"/>
  <c r="BE184"/>
  <c r="T184"/>
  <c r="R184"/>
  <c r="P184"/>
  <c r="BK184"/>
  <c r="J184"/>
  <c r="BF184"/>
  <c r="BI161"/>
  <c r="BH161"/>
  <c r="BG161"/>
  <c r="BE161"/>
  <c r="T161"/>
  <c r="R161"/>
  <c r="P161"/>
  <c r="BK161"/>
  <c r="J161"/>
  <c r="BF161"/>
  <c r="BI159"/>
  <c r="BH159"/>
  <c r="BG159"/>
  <c r="BE159"/>
  <c r="T159"/>
  <c r="R159"/>
  <c r="P159"/>
  <c r="BK159"/>
  <c r="J159"/>
  <c r="BF159"/>
  <c r="BI157"/>
  <c r="BH157"/>
  <c r="BG157"/>
  <c r="BE157"/>
  <c r="T157"/>
  <c r="R157"/>
  <c r="P157"/>
  <c r="BK157"/>
  <c r="J157"/>
  <c r="BF157"/>
  <c r="BI152"/>
  <c r="BH152"/>
  <c r="BG152"/>
  <c r="BE152"/>
  <c r="T152"/>
  <c r="R152"/>
  <c r="P152"/>
  <c r="BK152"/>
  <c r="J152"/>
  <c r="BF152"/>
  <c r="BI147"/>
  <c r="BH147"/>
  <c r="BG147"/>
  <c r="BE147"/>
  <c r="T147"/>
  <c r="R147"/>
  <c r="P147"/>
  <c r="BK147"/>
  <c r="J147"/>
  <c r="BF147"/>
  <c r="BI145"/>
  <c r="BH145"/>
  <c r="BG145"/>
  <c r="BE145"/>
  <c r="T145"/>
  <c r="R145"/>
  <c r="P145"/>
  <c r="BK145"/>
  <c r="J145"/>
  <c r="BF145"/>
  <c r="BI143"/>
  <c r="BH143"/>
  <c r="BG143"/>
  <c r="BE143"/>
  <c r="T143"/>
  <c r="R143"/>
  <c r="P143"/>
  <c r="BK143"/>
  <c r="J143"/>
  <c r="BF143"/>
  <c r="BI142"/>
  <c r="BH142"/>
  <c r="BG142"/>
  <c r="BE142"/>
  <c r="T142"/>
  <c r="T141"/>
  <c r="R142"/>
  <c r="R141"/>
  <c r="P142"/>
  <c r="P141"/>
  <c r="BK142"/>
  <c r="BK141"/>
  <c r="J141"/>
  <c r="J142"/>
  <c r="BF142"/>
  <c r="J60"/>
  <c r="BI140"/>
  <c r="BH140"/>
  <c r="BG140"/>
  <c r="BE140"/>
  <c r="T140"/>
  <c r="T139"/>
  <c r="R140"/>
  <c r="R139"/>
  <c r="P140"/>
  <c r="P139"/>
  <c r="BK140"/>
  <c r="BK139"/>
  <c r="J139"/>
  <c r="J140"/>
  <c r="BF140"/>
  <c r="J59"/>
  <c r="BI135"/>
  <c r="BH135"/>
  <c r="BG135"/>
  <c r="BE135"/>
  <c r="T135"/>
  <c r="R135"/>
  <c r="P135"/>
  <c r="BK135"/>
  <c r="J135"/>
  <c r="BF135"/>
  <c r="BI131"/>
  <c r="BH131"/>
  <c r="BG131"/>
  <c r="BE131"/>
  <c r="T131"/>
  <c r="R131"/>
  <c r="P131"/>
  <c r="BK131"/>
  <c r="J131"/>
  <c r="BF131"/>
  <c r="BI129"/>
  <c r="BH129"/>
  <c r="BG129"/>
  <c r="BE129"/>
  <c r="T129"/>
  <c r="R129"/>
  <c r="P129"/>
  <c r="BK129"/>
  <c r="J129"/>
  <c r="BF129"/>
  <c r="BI127"/>
  <c r="BH127"/>
  <c r="BG127"/>
  <c r="BE127"/>
  <c r="T127"/>
  <c r="R127"/>
  <c r="P127"/>
  <c r="BK127"/>
  <c r="J127"/>
  <c r="BF127"/>
  <c r="BI125"/>
  <c r="BH125"/>
  <c r="BG125"/>
  <c r="BE125"/>
  <c r="T125"/>
  <c r="R125"/>
  <c r="P125"/>
  <c r="BK125"/>
  <c r="J125"/>
  <c r="BF125"/>
  <c r="BI123"/>
  <c r="BH123"/>
  <c r="BG123"/>
  <c r="BE123"/>
  <c r="T123"/>
  <c r="R123"/>
  <c r="P123"/>
  <c r="BK123"/>
  <c r="J123"/>
  <c r="BF123"/>
  <c r="BI119"/>
  <c r="BH119"/>
  <c r="BG119"/>
  <c r="BE119"/>
  <c r="T119"/>
  <c r="R119"/>
  <c r="P119"/>
  <c r="BK119"/>
  <c r="J119"/>
  <c r="BF119"/>
  <c r="BI117"/>
  <c r="BH117"/>
  <c r="BG117"/>
  <c r="BE117"/>
  <c r="T117"/>
  <c r="R117"/>
  <c r="P117"/>
  <c r="BK117"/>
  <c r="J117"/>
  <c r="BF117"/>
  <c r="BI115"/>
  <c r="BH115"/>
  <c r="BG115"/>
  <c r="BE115"/>
  <c r="T115"/>
  <c r="R115"/>
  <c r="P115"/>
  <c r="BK115"/>
  <c r="J115"/>
  <c r="BF115"/>
  <c r="BI111"/>
  <c r="BH111"/>
  <c r="BG111"/>
  <c r="BE111"/>
  <c r="T111"/>
  <c r="R111"/>
  <c r="P111"/>
  <c r="BK111"/>
  <c r="J111"/>
  <c r="BF111"/>
  <c r="BI109"/>
  <c r="BH109"/>
  <c r="BG109"/>
  <c r="BE109"/>
  <c r="T109"/>
  <c r="R109"/>
  <c r="P109"/>
  <c r="BK109"/>
  <c r="J109"/>
  <c r="BF109"/>
  <c r="BI107"/>
  <c r="BH107"/>
  <c r="BG107"/>
  <c r="BE107"/>
  <c r="T107"/>
  <c r="R107"/>
  <c r="P107"/>
  <c r="BK107"/>
  <c r="J107"/>
  <c r="BF107"/>
  <c r="BI103"/>
  <c r="F34"/>
  <c i="1" r="BD55"/>
  <c i="5" r="BH103"/>
  <c r="F33"/>
  <c i="1" r="BC55"/>
  <c i="5" r="BG103"/>
  <c r="F32"/>
  <c i="1" r="BB55"/>
  <c i="5" r="BE103"/>
  <c r="J30"/>
  <c i="1" r="AV55"/>
  <c i="5" r="F30"/>
  <c i="1" r="AZ55"/>
  <c i="5" r="T103"/>
  <c r="T102"/>
  <c r="T101"/>
  <c r="T100"/>
  <c r="R103"/>
  <c r="R102"/>
  <c r="R101"/>
  <c r="R100"/>
  <c r="P103"/>
  <c r="P102"/>
  <c r="P101"/>
  <c r="P100"/>
  <c i="1" r="AU55"/>
  <c i="5" r="BK103"/>
  <c r="BK102"/>
  <c r="J102"/>
  <c r="BK101"/>
  <c r="J101"/>
  <c r="BK100"/>
  <c r="J100"/>
  <c r="J56"/>
  <c r="J27"/>
  <c i="1" r="AG55"/>
  <c i="5" r="J103"/>
  <c r="BF103"/>
  <c r="J31"/>
  <c i="1" r="AW55"/>
  <c i="5" r="F31"/>
  <c i="1" r="BA55"/>
  <c i="5" r="J58"/>
  <c r="J57"/>
  <c r="J96"/>
  <c r="F96"/>
  <c r="F94"/>
  <c r="E92"/>
  <c r="J51"/>
  <c r="F51"/>
  <c r="F49"/>
  <c r="E47"/>
  <c r="J36"/>
  <c r="J18"/>
  <c r="E18"/>
  <c r="F97"/>
  <c r="F52"/>
  <c r="J17"/>
  <c r="J12"/>
  <c r="J94"/>
  <c r="J49"/>
  <c r="E7"/>
  <c r="E90"/>
  <c r="E45"/>
  <c i="1" r="AY54"/>
  <c r="AX54"/>
  <c i="4" r="BI153"/>
  <c r="BH153"/>
  <c r="BG153"/>
  <c r="BE153"/>
  <c r="T153"/>
  <c r="T152"/>
  <c r="R153"/>
  <c r="R152"/>
  <c r="P153"/>
  <c r="P152"/>
  <c r="BK153"/>
  <c r="BK152"/>
  <c r="J152"/>
  <c r="J153"/>
  <c r="BF153"/>
  <c r="J60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T146"/>
  <c r="R147"/>
  <c r="R146"/>
  <c r="P147"/>
  <c r="P146"/>
  <c r="BK147"/>
  <c r="BK146"/>
  <c r="J146"/>
  <c r="J147"/>
  <c r="BF147"/>
  <c r="J59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9"/>
  <c r="BH129"/>
  <c r="BG129"/>
  <c r="BE129"/>
  <c r="T129"/>
  <c r="R129"/>
  <c r="P129"/>
  <c r="BK129"/>
  <c r="J129"/>
  <c r="BF129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24"/>
  <c r="BH124"/>
  <c r="BG124"/>
  <c r="BE124"/>
  <c r="T124"/>
  <c r="R124"/>
  <c r="P124"/>
  <c r="BK124"/>
  <c r="J124"/>
  <c r="BF124"/>
  <c r="BI123"/>
  <c r="BH123"/>
  <c r="BG123"/>
  <c r="BE123"/>
  <c r="T123"/>
  <c r="R123"/>
  <c r="P123"/>
  <c r="BK123"/>
  <c r="J123"/>
  <c r="BF123"/>
  <c r="BI122"/>
  <c r="BH122"/>
  <c r="BG122"/>
  <c r="BE122"/>
  <c r="T122"/>
  <c r="R122"/>
  <c r="P122"/>
  <c r="BK122"/>
  <c r="J122"/>
  <c r="BF122"/>
  <c r="BI121"/>
  <c r="BH121"/>
  <c r="BG121"/>
  <c r="BE121"/>
  <c r="T121"/>
  <c r="R121"/>
  <c r="P121"/>
  <c r="BK121"/>
  <c r="J121"/>
  <c r="BF121"/>
  <c r="BI120"/>
  <c r="BH120"/>
  <c r="BG120"/>
  <c r="BE120"/>
  <c r="T120"/>
  <c r="R120"/>
  <c r="P120"/>
  <c r="BK120"/>
  <c r="J120"/>
  <c r="BF120"/>
  <c r="BI119"/>
  <c r="BH119"/>
  <c r="BG119"/>
  <c r="BE119"/>
  <c r="T119"/>
  <c r="R119"/>
  <c r="P119"/>
  <c r="BK119"/>
  <c r="J119"/>
  <c r="BF119"/>
  <c r="BI118"/>
  <c r="BH118"/>
  <c r="BG118"/>
  <c r="BE118"/>
  <c r="T118"/>
  <c r="R118"/>
  <c r="P118"/>
  <c r="BK118"/>
  <c r="J118"/>
  <c r="BF118"/>
  <c r="BI117"/>
  <c r="BH117"/>
  <c r="BG117"/>
  <c r="BE117"/>
  <c r="T117"/>
  <c r="R117"/>
  <c r="P117"/>
  <c r="BK117"/>
  <c r="J117"/>
  <c r="BF117"/>
  <c r="BI116"/>
  <c r="BH116"/>
  <c r="BG116"/>
  <c r="BE116"/>
  <c r="T116"/>
  <c r="R116"/>
  <c r="P116"/>
  <c r="BK116"/>
  <c r="J116"/>
  <c r="BF116"/>
  <c r="BI115"/>
  <c r="BH115"/>
  <c r="BG115"/>
  <c r="BE115"/>
  <c r="T115"/>
  <c r="R115"/>
  <c r="P115"/>
  <c r="BK115"/>
  <c r="J115"/>
  <c r="BF115"/>
  <c r="BI114"/>
  <c r="BH114"/>
  <c r="BG114"/>
  <c r="BE114"/>
  <c r="T114"/>
  <c r="R114"/>
  <c r="P114"/>
  <c r="BK114"/>
  <c r="J114"/>
  <c r="BF114"/>
  <c r="BI113"/>
  <c r="BH113"/>
  <c r="BG113"/>
  <c r="BE113"/>
  <c r="T113"/>
  <c r="R113"/>
  <c r="P113"/>
  <c r="BK113"/>
  <c r="J113"/>
  <c r="BF113"/>
  <c r="BI112"/>
  <c r="BH112"/>
  <c r="BG112"/>
  <c r="BE112"/>
  <c r="T112"/>
  <c r="R112"/>
  <c r="P112"/>
  <c r="BK112"/>
  <c r="J112"/>
  <c r="BF112"/>
  <c r="BI111"/>
  <c r="BH111"/>
  <c r="BG111"/>
  <c r="BE111"/>
  <c r="T111"/>
  <c r="R111"/>
  <c r="P111"/>
  <c r="BK111"/>
  <c r="J111"/>
  <c r="BF111"/>
  <c r="BI110"/>
  <c r="BH110"/>
  <c r="BG110"/>
  <c r="BE110"/>
  <c r="T110"/>
  <c r="R110"/>
  <c r="P110"/>
  <c r="BK110"/>
  <c r="J110"/>
  <c r="BF110"/>
  <c r="BI109"/>
  <c r="BH109"/>
  <c r="BG109"/>
  <c r="BE109"/>
  <c r="T109"/>
  <c r="R109"/>
  <c r="P109"/>
  <c r="BK109"/>
  <c r="J109"/>
  <c r="BF109"/>
  <c r="BI108"/>
  <c r="BH108"/>
  <c r="BG108"/>
  <c r="BE108"/>
  <c r="T108"/>
  <c r="R108"/>
  <c r="P108"/>
  <c r="BK108"/>
  <c r="J108"/>
  <c r="BF108"/>
  <c r="BI107"/>
  <c r="BH107"/>
  <c r="BG107"/>
  <c r="BE107"/>
  <c r="T107"/>
  <c r="R107"/>
  <c r="P107"/>
  <c r="BK107"/>
  <c r="J107"/>
  <c r="BF107"/>
  <c r="BI106"/>
  <c r="BH106"/>
  <c r="BG106"/>
  <c r="BE106"/>
  <c r="T106"/>
  <c r="R106"/>
  <c r="P106"/>
  <c r="BK106"/>
  <c r="J106"/>
  <c r="BF106"/>
  <c r="BI105"/>
  <c r="BH105"/>
  <c r="BG105"/>
  <c r="BE105"/>
  <c r="T105"/>
  <c r="R105"/>
  <c r="P105"/>
  <c r="BK105"/>
  <c r="J105"/>
  <c r="BF105"/>
  <c r="BI104"/>
  <c r="BH104"/>
  <c r="BG104"/>
  <c r="BE104"/>
  <c r="T104"/>
  <c r="R104"/>
  <c r="P104"/>
  <c r="BK104"/>
  <c r="J104"/>
  <c r="BF104"/>
  <c r="BI103"/>
  <c r="BH103"/>
  <c r="BG103"/>
  <c r="BE103"/>
  <c r="T103"/>
  <c r="R103"/>
  <c r="P103"/>
  <c r="BK103"/>
  <c r="J103"/>
  <c r="BF103"/>
  <c r="BI102"/>
  <c r="BH102"/>
  <c r="BG102"/>
  <c r="BE102"/>
  <c r="T102"/>
  <c r="R102"/>
  <c r="P102"/>
  <c r="BK102"/>
  <c r="J102"/>
  <c r="BF102"/>
  <c r="BI101"/>
  <c r="BH101"/>
  <c r="BG101"/>
  <c r="BE101"/>
  <c r="T101"/>
  <c r="R101"/>
  <c r="P101"/>
  <c r="BK101"/>
  <c r="J101"/>
  <c r="BF101"/>
  <c r="BI100"/>
  <c r="BH100"/>
  <c r="BG100"/>
  <c r="BE100"/>
  <c r="T100"/>
  <c r="R100"/>
  <c r="P100"/>
  <c r="BK100"/>
  <c r="J100"/>
  <c r="BF100"/>
  <c r="BI99"/>
  <c r="BH99"/>
  <c r="BG99"/>
  <c r="BE99"/>
  <c r="T99"/>
  <c r="R99"/>
  <c r="P99"/>
  <c r="BK99"/>
  <c r="J99"/>
  <c r="BF99"/>
  <c r="BI98"/>
  <c r="BH98"/>
  <c r="BG98"/>
  <c r="BE98"/>
  <c r="T98"/>
  <c r="R98"/>
  <c r="P98"/>
  <c r="BK98"/>
  <c r="J98"/>
  <c r="BF98"/>
  <c r="BI97"/>
  <c r="BH97"/>
  <c r="BG97"/>
  <c r="BE97"/>
  <c r="T97"/>
  <c r="R97"/>
  <c r="P97"/>
  <c r="BK97"/>
  <c r="J97"/>
  <c r="BF97"/>
  <c r="BI96"/>
  <c r="BH96"/>
  <c r="BG96"/>
  <c r="BE96"/>
  <c r="T96"/>
  <c r="R96"/>
  <c r="P96"/>
  <c r="BK96"/>
  <c r="J96"/>
  <c r="BF96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BH93"/>
  <c r="BG93"/>
  <c r="BE93"/>
  <c r="T93"/>
  <c r="R93"/>
  <c r="P93"/>
  <c r="BK93"/>
  <c r="J93"/>
  <c r="BF93"/>
  <c r="BI92"/>
  <c r="BH92"/>
  <c r="BG92"/>
  <c r="BE92"/>
  <c r="T92"/>
  <c r="R92"/>
  <c r="P92"/>
  <c r="BK92"/>
  <c r="J92"/>
  <c r="BF92"/>
  <c r="BI91"/>
  <c r="BH91"/>
  <c r="BG91"/>
  <c r="BE91"/>
  <c r="T91"/>
  <c r="R91"/>
  <c r="P91"/>
  <c r="BK91"/>
  <c r="J91"/>
  <c r="BF91"/>
  <c r="BI90"/>
  <c r="BH90"/>
  <c r="BG90"/>
  <c r="BE90"/>
  <c r="T90"/>
  <c r="R90"/>
  <c r="P90"/>
  <c r="BK90"/>
  <c r="J90"/>
  <c r="BF90"/>
  <c r="BI89"/>
  <c r="BH89"/>
  <c r="BG89"/>
  <c r="BE89"/>
  <c r="T89"/>
  <c r="R89"/>
  <c r="P89"/>
  <c r="BK89"/>
  <c r="J89"/>
  <c r="BF89"/>
  <c r="BI88"/>
  <c r="BH88"/>
  <c r="BG88"/>
  <c r="BE88"/>
  <c r="T88"/>
  <c r="R88"/>
  <c r="P88"/>
  <c r="BK88"/>
  <c r="J88"/>
  <c r="BF88"/>
  <c r="BI87"/>
  <c r="BH87"/>
  <c r="BG87"/>
  <c r="BE87"/>
  <c r="T87"/>
  <c r="R87"/>
  <c r="P87"/>
  <c r="BK87"/>
  <c r="J87"/>
  <c r="BF87"/>
  <c r="BI86"/>
  <c r="BH86"/>
  <c r="BG86"/>
  <c r="BE86"/>
  <c r="T86"/>
  <c r="R86"/>
  <c r="P86"/>
  <c r="BK86"/>
  <c r="J86"/>
  <c r="BF86"/>
  <c r="BI85"/>
  <c r="BH85"/>
  <c r="BG85"/>
  <c r="BE85"/>
  <c r="T85"/>
  <c r="R85"/>
  <c r="P85"/>
  <c r="BK85"/>
  <c r="J85"/>
  <c r="BF85"/>
  <c r="BI84"/>
  <c r="BH84"/>
  <c r="BG84"/>
  <c r="BE84"/>
  <c r="T84"/>
  <c r="R84"/>
  <c r="P84"/>
  <c r="BK84"/>
  <c r="J84"/>
  <c r="BF84"/>
  <c r="BI83"/>
  <c r="F34"/>
  <c i="1" r="BD54"/>
  <c i="4" r="BH83"/>
  <c r="F33"/>
  <c i="1" r="BC54"/>
  <c i="4" r="BG83"/>
  <c r="F32"/>
  <c i="1" r="BB54"/>
  <c i="4" r="BE83"/>
  <c r="J30"/>
  <c i="1" r="AV54"/>
  <c i="4" r="F30"/>
  <c i="1" r="AZ54"/>
  <c i="4" r="T83"/>
  <c r="T82"/>
  <c r="T81"/>
  <c r="T80"/>
  <c r="R83"/>
  <c r="R82"/>
  <c r="R81"/>
  <c r="R80"/>
  <c r="P83"/>
  <c r="P82"/>
  <c r="P81"/>
  <c r="P80"/>
  <c i="1" r="AU54"/>
  <c i="4" r="BK83"/>
  <c r="BK82"/>
  <c r="J82"/>
  <c r="BK81"/>
  <c r="J81"/>
  <c r="BK80"/>
  <c r="J80"/>
  <c r="J56"/>
  <c r="J27"/>
  <c i="1" r="AG54"/>
  <c i="4" r="J83"/>
  <c r="BF83"/>
  <c r="J31"/>
  <c i="1" r="AW54"/>
  <c i="4" r="F31"/>
  <c i="1" r="BA54"/>
  <c i="4" r="J58"/>
  <c r="J57"/>
  <c r="J76"/>
  <c r="F76"/>
  <c r="F74"/>
  <c r="E72"/>
  <c r="J51"/>
  <c r="F51"/>
  <c r="F49"/>
  <c r="E47"/>
  <c r="J36"/>
  <c r="J18"/>
  <c r="E18"/>
  <c r="F77"/>
  <c r="F52"/>
  <c r="J17"/>
  <c r="J12"/>
  <c r="J74"/>
  <c r="J49"/>
  <c r="E7"/>
  <c r="E70"/>
  <c r="E45"/>
  <c i="1" r="AY53"/>
  <c r="AX53"/>
  <c i="3" r="BI141"/>
  <c r="BH141"/>
  <c r="BG141"/>
  <c r="BE141"/>
  <c r="T141"/>
  <c r="R141"/>
  <c r="P141"/>
  <c r="BK141"/>
  <c r="J141"/>
  <c r="BF141"/>
  <c r="BI140"/>
  <c r="BH140"/>
  <c r="BG140"/>
  <c r="BE140"/>
  <c r="T140"/>
  <c r="T139"/>
  <c r="R140"/>
  <c r="R139"/>
  <c r="P140"/>
  <c r="P139"/>
  <c r="BK140"/>
  <c r="BK139"/>
  <c r="J139"/>
  <c r="J140"/>
  <c r="BF140"/>
  <c r="J62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9"/>
  <c r="BH129"/>
  <c r="BG129"/>
  <c r="BE129"/>
  <c r="T129"/>
  <c r="R129"/>
  <c r="P129"/>
  <c r="BK129"/>
  <c r="J129"/>
  <c r="BF129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6"/>
  <c r="BH126"/>
  <c r="BG126"/>
  <c r="BE126"/>
  <c r="T126"/>
  <c r="R126"/>
  <c r="P126"/>
  <c r="BK126"/>
  <c r="J126"/>
  <c r="BF126"/>
  <c r="BI125"/>
  <c r="BH125"/>
  <c r="BG125"/>
  <c r="BE125"/>
  <c r="T125"/>
  <c r="T124"/>
  <c r="R125"/>
  <c r="R124"/>
  <c r="P125"/>
  <c r="P124"/>
  <c r="BK125"/>
  <c r="BK124"/>
  <c r="J124"/>
  <c r="J125"/>
  <c r="BF125"/>
  <c r="J61"/>
  <c r="BI123"/>
  <c r="BH123"/>
  <c r="BG123"/>
  <c r="BE123"/>
  <c r="T123"/>
  <c r="R123"/>
  <c r="P123"/>
  <c r="BK123"/>
  <c r="J123"/>
  <c r="BF123"/>
  <c r="BI122"/>
  <c r="BH122"/>
  <c r="BG122"/>
  <c r="BE122"/>
  <c r="T122"/>
  <c r="R122"/>
  <c r="P122"/>
  <c r="BK122"/>
  <c r="J122"/>
  <c r="BF122"/>
  <c r="BI121"/>
  <c r="BH121"/>
  <c r="BG121"/>
  <c r="BE121"/>
  <c r="T121"/>
  <c r="R121"/>
  <c r="P121"/>
  <c r="BK121"/>
  <c r="J121"/>
  <c r="BF121"/>
  <c r="BI120"/>
  <c r="BH120"/>
  <c r="BG120"/>
  <c r="BE120"/>
  <c r="T120"/>
  <c r="R120"/>
  <c r="P120"/>
  <c r="BK120"/>
  <c r="J120"/>
  <c r="BF120"/>
  <c r="BI119"/>
  <c r="BH119"/>
  <c r="BG119"/>
  <c r="BE119"/>
  <c r="T119"/>
  <c r="R119"/>
  <c r="P119"/>
  <c r="BK119"/>
  <c r="J119"/>
  <c r="BF119"/>
  <c r="BI118"/>
  <c r="BH118"/>
  <c r="BG118"/>
  <c r="BE118"/>
  <c r="T118"/>
  <c r="R118"/>
  <c r="P118"/>
  <c r="BK118"/>
  <c r="J118"/>
  <c r="BF118"/>
  <c r="BI117"/>
  <c r="BH117"/>
  <c r="BG117"/>
  <c r="BE117"/>
  <c r="T117"/>
  <c r="R117"/>
  <c r="P117"/>
  <c r="BK117"/>
  <c r="J117"/>
  <c r="BF117"/>
  <c r="BI116"/>
  <c r="BH116"/>
  <c r="BG116"/>
  <c r="BE116"/>
  <c r="T116"/>
  <c r="R116"/>
  <c r="P116"/>
  <c r="BK116"/>
  <c r="J116"/>
  <c r="BF116"/>
  <c r="BI115"/>
  <c r="BH115"/>
  <c r="BG115"/>
  <c r="BE115"/>
  <c r="T115"/>
  <c r="T114"/>
  <c r="R115"/>
  <c r="R114"/>
  <c r="P115"/>
  <c r="P114"/>
  <c r="BK115"/>
  <c r="BK114"/>
  <c r="J114"/>
  <c r="J115"/>
  <c r="BF115"/>
  <c r="J60"/>
  <c r="BI113"/>
  <c r="BH113"/>
  <c r="BG113"/>
  <c r="BE113"/>
  <c r="T113"/>
  <c r="R113"/>
  <c r="P113"/>
  <c r="BK113"/>
  <c r="J113"/>
  <c r="BF113"/>
  <c r="BI112"/>
  <c r="BH112"/>
  <c r="BG112"/>
  <c r="BE112"/>
  <c r="T112"/>
  <c r="R112"/>
  <c r="P112"/>
  <c r="BK112"/>
  <c r="J112"/>
  <c r="BF112"/>
  <c r="BI111"/>
  <c r="BH111"/>
  <c r="BG111"/>
  <c r="BE111"/>
  <c r="T111"/>
  <c r="R111"/>
  <c r="P111"/>
  <c r="BK111"/>
  <c r="J111"/>
  <c r="BF111"/>
  <c r="BI110"/>
  <c r="BH110"/>
  <c r="BG110"/>
  <c r="BE110"/>
  <c r="T110"/>
  <c r="R110"/>
  <c r="P110"/>
  <c r="BK110"/>
  <c r="J110"/>
  <c r="BF110"/>
  <c r="BI109"/>
  <c r="BH109"/>
  <c r="BG109"/>
  <c r="BE109"/>
  <c r="T109"/>
  <c r="R109"/>
  <c r="P109"/>
  <c r="BK109"/>
  <c r="J109"/>
  <c r="BF109"/>
  <c r="BI108"/>
  <c r="BH108"/>
  <c r="BG108"/>
  <c r="BE108"/>
  <c r="T108"/>
  <c r="R108"/>
  <c r="P108"/>
  <c r="BK108"/>
  <c r="J108"/>
  <c r="BF108"/>
  <c r="BI107"/>
  <c r="BH107"/>
  <c r="BG107"/>
  <c r="BE107"/>
  <c r="T107"/>
  <c r="R107"/>
  <c r="P107"/>
  <c r="BK107"/>
  <c r="J107"/>
  <c r="BF107"/>
  <c r="BI106"/>
  <c r="BH106"/>
  <c r="BG106"/>
  <c r="BE106"/>
  <c r="T106"/>
  <c r="R106"/>
  <c r="P106"/>
  <c r="BK106"/>
  <c r="J106"/>
  <c r="BF106"/>
  <c r="BI105"/>
  <c r="BH105"/>
  <c r="BG105"/>
  <c r="BE105"/>
  <c r="T105"/>
  <c r="R105"/>
  <c r="P105"/>
  <c r="BK105"/>
  <c r="J105"/>
  <c r="BF105"/>
  <c r="BI104"/>
  <c r="BH104"/>
  <c r="BG104"/>
  <c r="BE104"/>
  <c r="T104"/>
  <c r="R104"/>
  <c r="P104"/>
  <c r="BK104"/>
  <c r="J104"/>
  <c r="BF104"/>
  <c r="BI103"/>
  <c r="BH103"/>
  <c r="BG103"/>
  <c r="BE103"/>
  <c r="T103"/>
  <c r="R103"/>
  <c r="P103"/>
  <c r="BK103"/>
  <c r="J103"/>
  <c r="BF103"/>
  <c r="BI102"/>
  <c r="BH102"/>
  <c r="BG102"/>
  <c r="BE102"/>
  <c r="T102"/>
  <c r="R102"/>
  <c r="P102"/>
  <c r="BK102"/>
  <c r="J102"/>
  <c r="BF102"/>
  <c r="BI101"/>
  <c r="BH101"/>
  <c r="BG101"/>
  <c r="BE101"/>
  <c r="T101"/>
  <c r="R101"/>
  <c r="P101"/>
  <c r="BK101"/>
  <c r="J101"/>
  <c r="BF101"/>
  <c r="BI100"/>
  <c r="BH100"/>
  <c r="BG100"/>
  <c r="BE100"/>
  <c r="T100"/>
  <c r="R100"/>
  <c r="P100"/>
  <c r="BK100"/>
  <c r="J100"/>
  <c r="BF100"/>
  <c r="BI99"/>
  <c r="BH99"/>
  <c r="BG99"/>
  <c r="BE99"/>
  <c r="T99"/>
  <c r="R99"/>
  <c r="P99"/>
  <c r="BK99"/>
  <c r="J99"/>
  <c r="BF99"/>
  <c r="BI98"/>
  <c r="BH98"/>
  <c r="BG98"/>
  <c r="BE98"/>
  <c r="T98"/>
  <c r="R98"/>
  <c r="P98"/>
  <c r="BK98"/>
  <c r="J98"/>
  <c r="BF98"/>
  <c r="BI97"/>
  <c r="BH97"/>
  <c r="BG97"/>
  <c r="BE97"/>
  <c r="T97"/>
  <c r="R97"/>
  <c r="P97"/>
  <c r="BK97"/>
  <c r="J97"/>
  <c r="BF97"/>
  <c r="BI96"/>
  <c r="BH96"/>
  <c r="BG96"/>
  <c r="BE96"/>
  <c r="T96"/>
  <c r="R96"/>
  <c r="P96"/>
  <c r="BK96"/>
  <c r="J96"/>
  <c r="BF96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BH93"/>
  <c r="BG93"/>
  <c r="BE93"/>
  <c r="T93"/>
  <c r="R93"/>
  <c r="P93"/>
  <c r="BK93"/>
  <c r="J93"/>
  <c r="BF93"/>
  <c r="BI92"/>
  <c r="BH92"/>
  <c r="BG92"/>
  <c r="BE92"/>
  <c r="T92"/>
  <c r="R92"/>
  <c r="P92"/>
  <c r="BK92"/>
  <c r="J92"/>
  <c r="BF92"/>
  <c r="BI91"/>
  <c r="BH91"/>
  <c r="BG91"/>
  <c r="BE91"/>
  <c r="T91"/>
  <c r="T90"/>
  <c r="R91"/>
  <c r="R90"/>
  <c r="P91"/>
  <c r="P90"/>
  <c r="BK91"/>
  <c r="BK90"/>
  <c r="J90"/>
  <c r="J91"/>
  <c r="BF91"/>
  <c r="J59"/>
  <c r="BI89"/>
  <c r="BH89"/>
  <c r="BG89"/>
  <c r="BE89"/>
  <c r="T89"/>
  <c r="R89"/>
  <c r="P89"/>
  <c r="BK89"/>
  <c r="J89"/>
  <c r="BF89"/>
  <c r="BI88"/>
  <c r="BH88"/>
  <c r="BG88"/>
  <c r="BE88"/>
  <c r="T88"/>
  <c r="R88"/>
  <c r="P88"/>
  <c r="BK88"/>
  <c r="J88"/>
  <c r="BF88"/>
  <c r="BI87"/>
  <c r="BH87"/>
  <c r="BG87"/>
  <c r="BE87"/>
  <c r="T87"/>
  <c r="R87"/>
  <c r="P87"/>
  <c r="BK87"/>
  <c r="J87"/>
  <c r="BF87"/>
  <c r="BI86"/>
  <c r="BH86"/>
  <c r="BG86"/>
  <c r="BE86"/>
  <c r="T86"/>
  <c r="R86"/>
  <c r="P86"/>
  <c r="BK86"/>
  <c r="J86"/>
  <c r="BF86"/>
  <c r="BI85"/>
  <c r="F34"/>
  <c i="1" r="BD53"/>
  <c i="3" r="BH85"/>
  <c r="F33"/>
  <c i="1" r="BC53"/>
  <c i="3" r="BG85"/>
  <c r="F32"/>
  <c i="1" r="BB53"/>
  <c i="3" r="BE85"/>
  <c r="J30"/>
  <c i="1" r="AV53"/>
  <c i="3" r="F30"/>
  <c i="1" r="AZ53"/>
  <c i="3" r="T85"/>
  <c r="T84"/>
  <c r="T83"/>
  <c r="T82"/>
  <c r="R85"/>
  <c r="R84"/>
  <c r="R83"/>
  <c r="R82"/>
  <c r="P85"/>
  <c r="P84"/>
  <c r="P83"/>
  <c r="P82"/>
  <c i="1" r="AU53"/>
  <c i="3" r="BK85"/>
  <c r="BK84"/>
  <c r="J84"/>
  <c r="BK83"/>
  <c r="J83"/>
  <c r="BK82"/>
  <c r="J82"/>
  <c r="J56"/>
  <c r="J27"/>
  <c i="1" r="AG53"/>
  <c i="3" r="J85"/>
  <c r="BF85"/>
  <c r="J31"/>
  <c i="1" r="AW53"/>
  <c i="3" r="F31"/>
  <c i="1" r="BA53"/>
  <c i="3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52"/>
  <c r="AX52"/>
  <c i="2" r="BI175"/>
  <c r="BH175"/>
  <c r="BG175"/>
  <c r="BE175"/>
  <c r="T175"/>
  <c r="T174"/>
  <c r="R175"/>
  <c r="R174"/>
  <c r="P175"/>
  <c r="P174"/>
  <c r="BK175"/>
  <c r="BK174"/>
  <c r="J174"/>
  <c r="J175"/>
  <c r="BF175"/>
  <c r="J62"/>
  <c r="BI173"/>
  <c r="BH173"/>
  <c r="BG173"/>
  <c r="BE173"/>
  <c r="T173"/>
  <c r="R173"/>
  <c r="P173"/>
  <c r="BK173"/>
  <c r="J173"/>
  <c r="BF173"/>
  <c r="BI172"/>
  <c r="BH172"/>
  <c r="BG172"/>
  <c r="BE172"/>
  <c r="T172"/>
  <c r="T171"/>
  <c r="R172"/>
  <c r="R171"/>
  <c r="P172"/>
  <c r="P171"/>
  <c r="BK172"/>
  <c r="BK171"/>
  <c r="J171"/>
  <c r="J172"/>
  <c r="BF172"/>
  <c r="J6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6"/>
  <c r="BH166"/>
  <c r="BG166"/>
  <c r="BE166"/>
  <c r="T166"/>
  <c r="R166"/>
  <c r="P166"/>
  <c r="BK166"/>
  <c r="J166"/>
  <c r="BF166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61"/>
  <c r="BH161"/>
  <c r="BG161"/>
  <c r="BE161"/>
  <c r="T161"/>
  <c r="R161"/>
  <c r="P161"/>
  <c r="BK161"/>
  <c r="J161"/>
  <c r="BF161"/>
  <c r="BI160"/>
  <c r="BH160"/>
  <c r="BG160"/>
  <c r="BE160"/>
  <c r="T160"/>
  <c r="R160"/>
  <c r="P160"/>
  <c r="BK160"/>
  <c r="J160"/>
  <c r="BF160"/>
  <c r="BI159"/>
  <c r="BH159"/>
  <c r="BG159"/>
  <c r="BE159"/>
  <c r="T159"/>
  <c r="R159"/>
  <c r="P159"/>
  <c r="BK159"/>
  <c r="J159"/>
  <c r="BF159"/>
  <c r="BI158"/>
  <c r="BH158"/>
  <c r="BG158"/>
  <c r="BE158"/>
  <c r="T158"/>
  <c r="R158"/>
  <c r="P158"/>
  <c r="BK158"/>
  <c r="J158"/>
  <c r="BF158"/>
  <c r="BI157"/>
  <c r="BH157"/>
  <c r="BG157"/>
  <c r="BE157"/>
  <c r="T157"/>
  <c r="R157"/>
  <c r="P157"/>
  <c r="BK157"/>
  <c r="J157"/>
  <c r="BF157"/>
  <c r="BI156"/>
  <c r="BH156"/>
  <c r="BG156"/>
  <c r="BE156"/>
  <c r="T156"/>
  <c r="R156"/>
  <c r="P156"/>
  <c r="BK156"/>
  <c r="J156"/>
  <c r="BF156"/>
  <c r="BI155"/>
  <c r="BH155"/>
  <c r="BG155"/>
  <c r="BE155"/>
  <c r="T155"/>
  <c r="R155"/>
  <c r="P155"/>
  <c r="BK155"/>
  <c r="J155"/>
  <c r="BF155"/>
  <c r="BI154"/>
  <c r="BH154"/>
  <c r="BG154"/>
  <c r="BE154"/>
  <c r="T154"/>
  <c r="R154"/>
  <c r="P154"/>
  <c r="BK154"/>
  <c r="J154"/>
  <c r="BF154"/>
  <c r="BI153"/>
  <c r="BH153"/>
  <c r="BG153"/>
  <c r="BE153"/>
  <c r="T153"/>
  <c r="R153"/>
  <c r="P153"/>
  <c r="BK153"/>
  <c r="J153"/>
  <c r="BF153"/>
  <c r="BI152"/>
  <c r="BH152"/>
  <c r="BG152"/>
  <c r="BE152"/>
  <c r="T152"/>
  <c r="R152"/>
  <c r="P152"/>
  <c r="BK152"/>
  <c r="J152"/>
  <c r="BF152"/>
  <c r="BI151"/>
  <c r="BH151"/>
  <c r="BG151"/>
  <c r="BE151"/>
  <c r="T151"/>
  <c r="R151"/>
  <c r="P151"/>
  <c r="BK151"/>
  <c r="J151"/>
  <c r="BF151"/>
  <c r="BI150"/>
  <c r="BH150"/>
  <c r="BG150"/>
  <c r="BE150"/>
  <c r="T150"/>
  <c r="R150"/>
  <c r="P150"/>
  <c r="BK150"/>
  <c r="J150"/>
  <c r="BF150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R136"/>
  <c r="P136"/>
  <c r="BK136"/>
  <c r="J136"/>
  <c r="BF136"/>
  <c r="BI135"/>
  <c r="BH135"/>
  <c r="BG135"/>
  <c r="BE135"/>
  <c r="T135"/>
  <c r="T134"/>
  <c r="R135"/>
  <c r="R134"/>
  <c r="P135"/>
  <c r="P134"/>
  <c r="BK135"/>
  <c r="BK134"/>
  <c r="J134"/>
  <c r="J135"/>
  <c r="BF135"/>
  <c r="J60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9"/>
  <c r="BH129"/>
  <c r="BG129"/>
  <c r="BE129"/>
  <c r="T129"/>
  <c r="R129"/>
  <c r="P129"/>
  <c r="BK129"/>
  <c r="J129"/>
  <c r="BF129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6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24"/>
  <c r="BH124"/>
  <c r="BG124"/>
  <c r="BE124"/>
  <c r="T124"/>
  <c r="R124"/>
  <c r="P124"/>
  <c r="BK124"/>
  <c r="J124"/>
  <c r="BF124"/>
  <c r="BI123"/>
  <c r="BH123"/>
  <c r="BG123"/>
  <c r="BE123"/>
  <c r="T123"/>
  <c r="R123"/>
  <c r="P123"/>
  <c r="BK123"/>
  <c r="J123"/>
  <c r="BF123"/>
  <c r="BI122"/>
  <c r="BH122"/>
  <c r="BG122"/>
  <c r="BE122"/>
  <c r="T122"/>
  <c r="R122"/>
  <c r="P122"/>
  <c r="BK122"/>
  <c r="J122"/>
  <c r="BF122"/>
  <c r="BI121"/>
  <c r="BH121"/>
  <c r="BG121"/>
  <c r="BE121"/>
  <c r="T121"/>
  <c r="R121"/>
  <c r="P121"/>
  <c r="BK121"/>
  <c r="J121"/>
  <c r="BF121"/>
  <c r="BI120"/>
  <c r="BH120"/>
  <c r="BG120"/>
  <c r="BE120"/>
  <c r="T120"/>
  <c r="R120"/>
  <c r="P120"/>
  <c r="BK120"/>
  <c r="J120"/>
  <c r="BF120"/>
  <c r="BI119"/>
  <c r="BH119"/>
  <c r="BG119"/>
  <c r="BE119"/>
  <c r="T119"/>
  <c r="R119"/>
  <c r="P119"/>
  <c r="BK119"/>
  <c r="J119"/>
  <c r="BF119"/>
  <c r="BI118"/>
  <c r="BH118"/>
  <c r="BG118"/>
  <c r="BE118"/>
  <c r="T118"/>
  <c r="R118"/>
  <c r="P118"/>
  <c r="BK118"/>
  <c r="J118"/>
  <c r="BF118"/>
  <c r="BI117"/>
  <c r="BH117"/>
  <c r="BG117"/>
  <c r="BE117"/>
  <c r="T117"/>
  <c r="R117"/>
  <c r="P117"/>
  <c r="BK117"/>
  <c r="J117"/>
  <c r="BF117"/>
  <c r="BI116"/>
  <c r="BH116"/>
  <c r="BG116"/>
  <c r="BE116"/>
  <c r="T116"/>
  <c r="R116"/>
  <c r="P116"/>
  <c r="BK116"/>
  <c r="J116"/>
  <c r="BF116"/>
  <c r="BI115"/>
  <c r="BH115"/>
  <c r="BG115"/>
  <c r="BE115"/>
  <c r="T115"/>
  <c r="R115"/>
  <c r="P115"/>
  <c r="BK115"/>
  <c r="J115"/>
  <c r="BF115"/>
  <c r="BI114"/>
  <c r="BH114"/>
  <c r="BG114"/>
  <c r="BE114"/>
  <c r="T114"/>
  <c r="R114"/>
  <c r="P114"/>
  <c r="BK114"/>
  <c r="J114"/>
  <c r="BF114"/>
  <c r="BI113"/>
  <c r="BH113"/>
  <c r="BG113"/>
  <c r="BE113"/>
  <c r="T113"/>
  <c r="R113"/>
  <c r="P113"/>
  <c r="BK113"/>
  <c r="J113"/>
  <c r="BF113"/>
  <c r="BI112"/>
  <c r="BH112"/>
  <c r="BG112"/>
  <c r="BE112"/>
  <c r="T112"/>
  <c r="R112"/>
  <c r="P112"/>
  <c r="BK112"/>
  <c r="J112"/>
  <c r="BF112"/>
  <c r="BI111"/>
  <c r="BH111"/>
  <c r="BG111"/>
  <c r="BE111"/>
  <c r="T111"/>
  <c r="R111"/>
  <c r="P111"/>
  <c r="BK111"/>
  <c r="J111"/>
  <c r="BF111"/>
  <c r="BI110"/>
  <c r="BH110"/>
  <c r="BG110"/>
  <c r="BE110"/>
  <c r="T110"/>
  <c r="R110"/>
  <c r="P110"/>
  <c r="BK110"/>
  <c r="J110"/>
  <c r="BF110"/>
  <c r="BI109"/>
  <c r="BH109"/>
  <c r="BG109"/>
  <c r="BE109"/>
  <c r="T109"/>
  <c r="R109"/>
  <c r="P109"/>
  <c r="BK109"/>
  <c r="J109"/>
  <c r="BF109"/>
  <c r="BI108"/>
  <c r="BH108"/>
  <c r="BG108"/>
  <c r="BE108"/>
  <c r="T108"/>
  <c r="T107"/>
  <c r="R108"/>
  <c r="R107"/>
  <c r="P108"/>
  <c r="P107"/>
  <c r="BK108"/>
  <c r="BK107"/>
  <c r="J107"/>
  <c r="J108"/>
  <c r="BF108"/>
  <c r="J59"/>
  <c r="BI106"/>
  <c r="BH106"/>
  <c r="BG106"/>
  <c r="BE106"/>
  <c r="T106"/>
  <c r="R106"/>
  <c r="P106"/>
  <c r="BK106"/>
  <c r="J106"/>
  <c r="BF106"/>
  <c r="BI105"/>
  <c r="BH105"/>
  <c r="BG105"/>
  <c r="BE105"/>
  <c r="T105"/>
  <c r="R105"/>
  <c r="P105"/>
  <c r="BK105"/>
  <c r="J105"/>
  <c r="BF105"/>
  <c r="BI104"/>
  <c r="BH104"/>
  <c r="BG104"/>
  <c r="BE104"/>
  <c r="T104"/>
  <c r="R104"/>
  <c r="P104"/>
  <c r="BK104"/>
  <c r="J104"/>
  <c r="BF104"/>
  <c r="BI103"/>
  <c r="BH103"/>
  <c r="BG103"/>
  <c r="BE103"/>
  <c r="T103"/>
  <c r="R103"/>
  <c r="P103"/>
  <c r="BK103"/>
  <c r="J103"/>
  <c r="BF103"/>
  <c r="BI102"/>
  <c r="BH102"/>
  <c r="BG102"/>
  <c r="BE102"/>
  <c r="T102"/>
  <c r="R102"/>
  <c r="P102"/>
  <c r="BK102"/>
  <c r="J102"/>
  <c r="BF102"/>
  <c r="BI101"/>
  <c r="BH101"/>
  <c r="BG101"/>
  <c r="BE101"/>
  <c r="T101"/>
  <c r="R101"/>
  <c r="P101"/>
  <c r="BK101"/>
  <c r="J101"/>
  <c r="BF101"/>
  <c r="BI100"/>
  <c r="BH100"/>
  <c r="BG100"/>
  <c r="BE100"/>
  <c r="T100"/>
  <c r="R100"/>
  <c r="P100"/>
  <c r="BK100"/>
  <c r="J100"/>
  <c r="BF100"/>
  <c r="BI99"/>
  <c r="BH99"/>
  <c r="BG99"/>
  <c r="BE99"/>
  <c r="T99"/>
  <c r="R99"/>
  <c r="P99"/>
  <c r="BK99"/>
  <c r="J99"/>
  <c r="BF99"/>
  <c r="BI98"/>
  <c r="BH98"/>
  <c r="BG98"/>
  <c r="BE98"/>
  <c r="T98"/>
  <c r="R98"/>
  <c r="P98"/>
  <c r="BK98"/>
  <c r="J98"/>
  <c r="BF98"/>
  <c r="BI97"/>
  <c r="BH97"/>
  <c r="BG97"/>
  <c r="BE97"/>
  <c r="T97"/>
  <c r="R97"/>
  <c r="P97"/>
  <c r="BK97"/>
  <c r="J97"/>
  <c r="BF97"/>
  <c r="BI96"/>
  <c r="BH96"/>
  <c r="BG96"/>
  <c r="BE96"/>
  <c r="T96"/>
  <c r="R96"/>
  <c r="P96"/>
  <c r="BK96"/>
  <c r="J96"/>
  <c r="BF96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BH93"/>
  <c r="BG93"/>
  <c r="BE93"/>
  <c r="T93"/>
  <c r="R93"/>
  <c r="P93"/>
  <c r="BK93"/>
  <c r="J93"/>
  <c r="BF93"/>
  <c r="BI92"/>
  <c r="BH92"/>
  <c r="BG92"/>
  <c r="BE92"/>
  <c r="T92"/>
  <c r="R92"/>
  <c r="P92"/>
  <c r="BK92"/>
  <c r="J92"/>
  <c r="BF92"/>
  <c r="BI91"/>
  <c r="BH91"/>
  <c r="BG91"/>
  <c r="BE91"/>
  <c r="T91"/>
  <c r="R91"/>
  <c r="P91"/>
  <c r="BK91"/>
  <c r="J91"/>
  <c r="BF91"/>
  <c r="BI90"/>
  <c r="BH90"/>
  <c r="BG90"/>
  <c r="BE90"/>
  <c r="T90"/>
  <c r="R90"/>
  <c r="P90"/>
  <c r="BK90"/>
  <c r="J90"/>
  <c r="BF90"/>
  <c r="BI89"/>
  <c r="BH89"/>
  <c r="BG89"/>
  <c r="BE89"/>
  <c r="T89"/>
  <c r="R89"/>
  <c r="P89"/>
  <c r="BK89"/>
  <c r="J89"/>
  <c r="BF89"/>
  <c r="BI88"/>
  <c r="BH88"/>
  <c r="BG88"/>
  <c r="BE88"/>
  <c r="T88"/>
  <c r="R88"/>
  <c r="P88"/>
  <c r="BK88"/>
  <c r="J88"/>
  <c r="BF88"/>
  <c r="BI87"/>
  <c r="BH87"/>
  <c r="BG87"/>
  <c r="BE87"/>
  <c r="T87"/>
  <c r="R87"/>
  <c r="P87"/>
  <c r="BK87"/>
  <c r="J87"/>
  <c r="BF87"/>
  <c r="BI86"/>
  <c r="BH86"/>
  <c r="BG86"/>
  <c r="BE86"/>
  <c r="T86"/>
  <c r="R86"/>
  <c r="P86"/>
  <c r="BK86"/>
  <c r="J86"/>
  <c r="BF86"/>
  <c r="BI85"/>
  <c r="F34"/>
  <c i="1" r="BD52"/>
  <c i="2" r="BH85"/>
  <c r="F33"/>
  <c i="1" r="BC52"/>
  <c i="2" r="BG85"/>
  <c r="F32"/>
  <c i="1" r="BB52"/>
  <c i="2" r="BE85"/>
  <c r="J30"/>
  <c i="1" r="AV52"/>
  <c i="2" r="F30"/>
  <c i="1" r="AZ52"/>
  <c i="2" r="T85"/>
  <c r="T84"/>
  <c r="T83"/>
  <c r="T82"/>
  <c r="R85"/>
  <c r="R84"/>
  <c r="R83"/>
  <c r="R82"/>
  <c r="P85"/>
  <c r="P84"/>
  <c r="P83"/>
  <c r="P82"/>
  <c i="1" r="AU52"/>
  <c i="2" r="BK85"/>
  <c r="BK84"/>
  <c r="J84"/>
  <c r="BK83"/>
  <c r="J83"/>
  <c r="BK82"/>
  <c r="J82"/>
  <c r="J56"/>
  <c r="J27"/>
  <c i="1" r="AG52"/>
  <c i="2" r="J85"/>
  <c r="BF85"/>
  <c r="J31"/>
  <c i="1" r="AW52"/>
  <c i="2" r="F31"/>
  <c i="1" r="BA52"/>
  <c i="2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<sst xmlns="http://schemas.openxmlformats.org/spreadsheetml/2006/main">
  <si>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</si>
  <si>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</si>
  <si>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</si>
  <si>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</si>
  <si>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</si>
  <si>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</si>
  <si>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</si>
  <si>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{8a7d46ab-2d45-4059-b003-51642a09b4e8}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</si>
  <si>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</si>
  <si>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</si>
  <si>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</si>
  <si>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</si>
  <si>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</si>
  <si>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</si>
  <si>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</si>
  <si>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</si>
  <si>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17717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</si>
  <si>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</si>
  <si>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</si>
  <si>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dvorního objektu č.p. 228 Kutná Hora pro sociální služby</t>
  </si>
  <si>
    <t>KSO:</t>
  </si>
  <si>
    <t/>
  </si>
  <si>
    <t>CC-CZ:</t>
  </si>
  <si>
    <t>Místo:</t>
  </si>
  <si>
    <t>areál Domov Barbora Kutná Hora</t>
  </si>
  <si>
    <t>Datum:</t>
  </si>
  <si>
    <t>8. 3. 2018</t>
  </si>
  <si>
    <t>Zadavatel:</t>
  </si>
  <si>
    <t>IČ:</t>
  </si>
  <si>
    <t>Domov Barbora, poskytovatel sociálních služeb</t>
  </si>
  <si>
    <t>DIČ:</t>
  </si>
  <si>
    <t>Uchazeč:</t>
  </si>
  <si>
    <t>Vyplň údaj</t>
  </si>
  <si>
    <t>Projektant:</t>
  </si>
  <si>
    <t>74781901</t>
  </si>
  <si>
    <t>Kutnohorská stavební projekce- ing.Martin Hádek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</si>
  <si>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</si>
  <si>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</si>
  <si>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</si>
  <si>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</si>
  <si>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</si>
  <si>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</si>
  <si>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</si>
  <si>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</si>
  <si>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</si>
  <si>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</si>
  <si>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</si>
  <si>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</si>
  <si>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</si>
  <si>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</si>
  <si>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</si>
  <si>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</si>
  <si>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</si>
  <si>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</si>
  <si>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</si>
  <si>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</si>
  <si>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</si>
  <si>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</si>
  <si>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</si>
  <si>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</si>
  <si>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</si>
  <si>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</si>
  <si>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</si>
  <si>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</si>
  <si>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</si>
  <si>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</si>
  <si>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</si>
  <si>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</si>
  <si>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</si>
  <si>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</si>
  <si>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</si>
  <si>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</si>
  <si>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</si>
  <si>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</si>
  <si>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</si>
  <si>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</si>
  <si>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</si>
  <si>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</si>
  <si>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17717ZT</t>
  </si>
  <si>
    <t>Zdravotní technika</t>
  </si>
  <si>
    <t>STA</t>
  </si>
  <si>
    <t>1</t>
  </si>
  <si>
    <t>{2d81f962-6cba-4a2d-a275-848944ae9e8b}</t>
  </si>
  <si>
    <t>17717UT</t>
  </si>
  <si>
    <t>Vytápění</t>
  </si>
  <si>
    <t>{0501dbcc-f86e-43bb-91a3-a0e8e6ae8716}</t>
  </si>
  <si>
    <t>17717EL</t>
  </si>
  <si>
    <t>Elektroinstalace</t>
  </si>
  <si>
    <t>{23ab8927-d69d-449f-b715-73866487321c}</t>
  </si>
  <si>
    <t>17717ST</t>
  </si>
  <si>
    <t>stavební část</t>
  </si>
  <si>
    <t>{a703b14a-9411-4fbb-a830-c5777b1189ba}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</si>
  <si>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</si>
  <si>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</si>
  <si>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</si>
  <si>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</si>
  <si>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</si>
  <si>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</si>
  <si>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</si>
  <si>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17717ZT - Zdravotní technika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</si>
  <si>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</si>
  <si>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</si>
  <si>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</si>
  <si>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</si>
  <si>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</si>
  <si>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</si>
  <si>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</si>
  <si>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</si>
  <si>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</si>
  <si>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</si>
  <si>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</si>
  <si>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</si>
  <si>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</si>
  <si>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</si>
  <si>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</si>
  <si>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</si>
  <si>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</si>
  <si>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</si>
  <si>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</si>
  <si>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</si>
  <si>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</si>
  <si>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</si>
  <si>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</si>
  <si>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</si>
  <si>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</si>
  <si>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</si>
  <si>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Práce a dodávky PSV</t>
  </si>
  <si>
    <t>2</t>
  </si>
  <si>
    <t>ROZPOCET</t>
  </si>
  <si>
    <t>721</t>
  </si>
  <si>
    <t>Zdravotechnika - vnitřní kanalizace</t>
  </si>
  <si>
    <t>K</t>
  </si>
  <si>
    <t>721171803</t>
  </si>
  <si>
    <t>Demontáž potrubí z novodurových trub odpadních nebo připojovacích do D 75</t>
  </si>
  <si>
    <t>m</t>
  </si>
  <si>
    <t>CS ÚRS 2017 02</t>
  </si>
  <si>
    <t>16</t>
  </si>
  <si>
    <t>-1801292089</t>
  </si>
  <si>
    <t>721171808</t>
  </si>
  <si>
    <t>Demontáž potrubí z novodurových trub odpadních nebo připojovacích přes 75 do D 114</t>
  </si>
  <si>
    <t>382200853</t>
  </si>
  <si>
    <t>65</t>
  </si>
  <si>
    <t>721171809</t>
  </si>
  <si>
    <t>Demontáž potrubí z novodurových trub odpadních nebo připojovacích přes 114 do D 160</t>
  </si>
  <si>
    <t>-161751277</t>
  </si>
  <si>
    <t>66</t>
  </si>
  <si>
    <t>721171917</t>
  </si>
  <si>
    <t>Opravy odpadního potrubí plastového propojení dosavadního potrubí DN 160</t>
  </si>
  <si>
    <t>kus</t>
  </si>
  <si>
    <t>-1113737247</t>
  </si>
  <si>
    <t>4</t>
  </si>
  <si>
    <t>721173401</t>
  </si>
  <si>
    <t>Potrubí z plastových trub PVC SN4 svodné (ležaté) DN 110</t>
  </si>
  <si>
    <t>-948067367</t>
  </si>
  <si>
    <t>5</t>
  </si>
  <si>
    <t>721173402</t>
  </si>
  <si>
    <t>Potrubí z plastových trub PVC SN4 svodné (ležaté) DN 125</t>
  </si>
  <si>
    <t>-352191036</t>
  </si>
  <si>
    <t>6</t>
  </si>
  <si>
    <t>721173403</t>
  </si>
  <si>
    <t>Potrubí z plastových trub PVC SN4 svodné (ležaté) DN 160</t>
  </si>
  <si>
    <t>513945951</t>
  </si>
  <si>
    <t>7</t>
  </si>
  <si>
    <t>721174004</t>
  </si>
  <si>
    <t>Potrubí z plastových trub polypropylenové svodné (ležaté) DN 70</t>
  </si>
  <si>
    <t>1624415113</t>
  </si>
  <si>
    <t>8</t>
  </si>
  <si>
    <t>721174005</t>
  </si>
  <si>
    <t>Potrubí z plastových trub polypropylenové svodné (ležaté) DN 100</t>
  </si>
  <si>
    <t>789776779</t>
  </si>
  <si>
    <t>9</t>
  </si>
  <si>
    <t>721174025</t>
  </si>
  <si>
    <t>Potrubí z plastových trub polypropylenové odpadní (svislé) DN 100</t>
  </si>
  <si>
    <t>1181860404</t>
  </si>
  <si>
    <t>10</t>
  </si>
  <si>
    <t>721174042</t>
  </si>
  <si>
    <t>Potrubí z plastových trub polypropylenové připojovací DN 40</t>
  </si>
  <si>
    <t>-865452313</t>
  </si>
  <si>
    <t>11</t>
  </si>
  <si>
    <t>721174043</t>
  </si>
  <si>
    <t>Potrubí z plastových trub polypropylenové připojovací DN 50</t>
  </si>
  <si>
    <t>565191009</t>
  </si>
  <si>
    <t>12</t>
  </si>
  <si>
    <t>721194104</t>
  </si>
  <si>
    <t>Vyměření přípojek na potrubí vyvedení a upevnění odpadních výpustek DN 40</t>
  </si>
  <si>
    <t>-1074787654</t>
  </si>
  <si>
    <t>13</t>
  </si>
  <si>
    <t>721194105</t>
  </si>
  <si>
    <t>Vyměření přípojek na potrubí vyvedení a upevnění odpadních výpustek DN 50</t>
  </si>
  <si>
    <t>-121508445</t>
  </si>
  <si>
    <t>14</t>
  </si>
  <si>
    <t>721194109</t>
  </si>
  <si>
    <t>Vyměření přípojek na potrubí vyvedení a upevnění odpadních výpustek DN 100</t>
  </si>
  <si>
    <t>-220987024</t>
  </si>
  <si>
    <t>68</t>
  </si>
  <si>
    <t>721210812</t>
  </si>
  <si>
    <t>Demontáž kanalizačního příslušenství vpustí podlahových z kyselinovzdorné kameniny DN 70</t>
  </si>
  <si>
    <t>-1420369083</t>
  </si>
  <si>
    <t>69</t>
  </si>
  <si>
    <t>721274103</t>
  </si>
  <si>
    <t xml:space="preserve">Ventily přivzdušňovací odpadních potrubí venkovní DN 110 </t>
  </si>
  <si>
    <t>-570046054</t>
  </si>
  <si>
    <t>17</t>
  </si>
  <si>
    <t>721290111</t>
  </si>
  <si>
    <t>Zkouška těsnosti kanalizace v objektech vodou do DN 125</t>
  </si>
  <si>
    <t>1222004674</t>
  </si>
  <si>
    <t>18</t>
  </si>
  <si>
    <t>721290112</t>
  </si>
  <si>
    <t>Zkouška těsnosti kanalizace v objektech vodou DN 150 nebo DN 200</t>
  </si>
  <si>
    <t>1240665619</t>
  </si>
  <si>
    <t>70</t>
  </si>
  <si>
    <t>721290821</t>
  </si>
  <si>
    <t>Vnitrostaveništní přemístění vybouraných (demontovaných) hmot vnitřní kanalizace vodorovně do 100 m v objektech výšky do 6 m</t>
  </si>
  <si>
    <t>t</t>
  </si>
  <si>
    <t>-1631049748</t>
  </si>
  <si>
    <t>67</t>
  </si>
  <si>
    <t>721300922</t>
  </si>
  <si>
    <t>Pročištění ležatých svodů do DN 300</t>
  </si>
  <si>
    <t>190025676</t>
  </si>
  <si>
    <t>71</t>
  </si>
  <si>
    <t>998721201</t>
  </si>
  <si>
    <t>Přesun hmot pro vnitřní kanalizace stanovený procentní sazbou (%) z ceny vodorovná dopravní vzdálenost do 50 m v objektech výšky do 6 m</t>
  </si>
  <si>
    <t>%</t>
  </si>
  <si>
    <t>1169837081</t>
  </si>
  <si>
    <t>722</t>
  </si>
  <si>
    <t>Zdravotechnika - vnitřní vodovod</t>
  </si>
  <si>
    <t>22</t>
  </si>
  <si>
    <t>722130801</t>
  </si>
  <si>
    <t>Demontáž potrubí z ocelových trubek pozinkovaných závitových do DN 25</t>
  </si>
  <si>
    <t>225615156</t>
  </si>
  <si>
    <t>80</t>
  </si>
  <si>
    <t>722130901</t>
  </si>
  <si>
    <t>Opravy vodovodního potrubí z ocelových trubek pozinkovaných závitových zazátkování vývodu</t>
  </si>
  <si>
    <t>1159278152</t>
  </si>
  <si>
    <t>74</t>
  </si>
  <si>
    <t>722130913</t>
  </si>
  <si>
    <t>Opravy vodovodního potrubí z ocelových trubek pozinkovaných závitových přeřezání ocelové trubky do DN 25</t>
  </si>
  <si>
    <t>194013104</t>
  </si>
  <si>
    <t>75</t>
  </si>
  <si>
    <t>722131932</t>
  </si>
  <si>
    <t>Opravy vodovodního potrubí z ocelových trubek pozinkovaných závitových propojení dosavadního potrubí DN 20</t>
  </si>
  <si>
    <t>-780481833</t>
  </si>
  <si>
    <t>23</t>
  </si>
  <si>
    <t>722160101</t>
  </si>
  <si>
    <t>Potrubí z měděných trubek měkkých, spojovaných měkkým pájením D do 12/1</t>
  </si>
  <si>
    <t>-1729510917</t>
  </si>
  <si>
    <t>24</t>
  </si>
  <si>
    <t>722170801</t>
  </si>
  <si>
    <t>Demontáž rozvodů vody z plastů do D 25 mm</t>
  </si>
  <si>
    <t>1257425010</t>
  </si>
  <si>
    <t>78</t>
  </si>
  <si>
    <t>722171912</t>
  </si>
  <si>
    <t>Odříznutí trubky nebo tvarovky u rozvodů vody z plastů D přes 16 do 20 mm</t>
  </si>
  <si>
    <t>-1677720102</t>
  </si>
  <si>
    <t>76</t>
  </si>
  <si>
    <t>722171913</t>
  </si>
  <si>
    <t>Odříznutí trubky nebo tvarovky u rozvodů vody z plastů D přes 20 do 25 mm</t>
  </si>
  <si>
    <t>2097196631</t>
  </si>
  <si>
    <t>79</t>
  </si>
  <si>
    <t>722171932</t>
  </si>
  <si>
    <t>Výměna trubky, tvarovky, vsazení odbočky na rozvodech vody z plastů D přes 16 do 20 mm</t>
  </si>
  <si>
    <t>1202967478</t>
  </si>
  <si>
    <t>77</t>
  </si>
  <si>
    <t>722171933</t>
  </si>
  <si>
    <t>Výměna trubky, tvarovky, vsazení odbočky na rozvodech vody z plastů D přes 20 do 25 mm</t>
  </si>
  <si>
    <t>-944070259</t>
  </si>
  <si>
    <t>25</t>
  </si>
  <si>
    <t>722174002</t>
  </si>
  <si>
    <t>Potrubí z plastových trubek z polypropylenu (PPR) svařovaných polyfuzně PN 16 (SDR 7,4) D 20 x 2,8</t>
  </si>
  <si>
    <t>-1918503448</t>
  </si>
  <si>
    <t>26</t>
  </si>
  <si>
    <t>722174003</t>
  </si>
  <si>
    <t>Potrubí z plastových trubek z polypropylenu (PPR) svařovaných polyfuzně PN 16 (SDR 7,4) D 25 x 3,5</t>
  </si>
  <si>
    <t>611256728</t>
  </si>
  <si>
    <t>27</t>
  </si>
  <si>
    <t>722181211</t>
  </si>
  <si>
    <t>Ochrana potrubí tepelně izolačními trubicemi z pěnového polyetylenu PE přilepenými v příčných a podélných spojích, tloušťky izolace do 6 mm, vnitřního průměru izolace DN do 22 mm</t>
  </si>
  <si>
    <t>-1537520724</t>
  </si>
  <si>
    <t>28</t>
  </si>
  <si>
    <t>722181212</t>
  </si>
  <si>
    <t>Ochrana potrubí tepelně izolačními trubicemi z pěnového polyetylenu PE přilepenými v příčných a podélných spojích, tloušťky izolace do 6 mm, vnitřního průměru izolace DN přes 22 do 32 mm</t>
  </si>
  <si>
    <t>524360119</t>
  </si>
  <si>
    <t>29</t>
  </si>
  <si>
    <t>722181221</t>
  </si>
  <si>
    <t>Ochrana potrubí tepelně izolačními trubicemi z pěnového polyetylenu PE přilepenými v příčných a podélných spojích, tloušťky izolace přes 6 do 10 mm, vnitřního průměru izolace DN do 22 mm</t>
  </si>
  <si>
    <t>1538665618</t>
  </si>
  <si>
    <t>30</t>
  </si>
  <si>
    <t>722190401</t>
  </si>
  <si>
    <t>Zřízení přípojek na potrubí vyvedení a upevnění výpustek do DN 25</t>
  </si>
  <si>
    <t>-1308729007</t>
  </si>
  <si>
    <t>31</t>
  </si>
  <si>
    <t>722220111</t>
  </si>
  <si>
    <t>Armatury s jedním závitem nástěnky pro výtokový ventil G 1/2</t>
  </si>
  <si>
    <t>412272899</t>
  </si>
  <si>
    <t>32</t>
  </si>
  <si>
    <t>722220121</t>
  </si>
  <si>
    <t>Armatury s jedním závitem nástěnky pro baterii G 1/2</t>
  </si>
  <si>
    <t>pár</t>
  </si>
  <si>
    <t>225168141</t>
  </si>
  <si>
    <t>33</t>
  </si>
  <si>
    <t>722224152</t>
  </si>
  <si>
    <t>Armatury s jedním závitem ventily kulové zahradní uzávěry PN 15 do 120 st. C G 1/2 - 3/4</t>
  </si>
  <si>
    <t>943845878</t>
  </si>
  <si>
    <t>34</t>
  </si>
  <si>
    <t>722232043</t>
  </si>
  <si>
    <t>Armatury se dvěma závity kulové kohouty PN 42 do 185 st.C přímé vnitřní závit G 1/2</t>
  </si>
  <si>
    <t>-773231611</t>
  </si>
  <si>
    <t>35</t>
  </si>
  <si>
    <t>722232044</t>
  </si>
  <si>
    <t>Armatury se dvěma závity kulové kohouty PN 42 do 185 st.C přímé vnitřní závit G 3/4</t>
  </si>
  <si>
    <t>-1116026295</t>
  </si>
  <si>
    <t>36</t>
  </si>
  <si>
    <t>722232061</t>
  </si>
  <si>
    <t>Armatury se dvěma závity kulové kohouty PN 42 do 185 st.C přímé vnitřní závit s vypouštěním G 1/2</t>
  </si>
  <si>
    <t>-1880840079</t>
  </si>
  <si>
    <t>37</t>
  </si>
  <si>
    <t>722290226</t>
  </si>
  <si>
    <t>Zkoušky, proplach a desinfekce vodovodního potrubí zkoušky těsnosti vodovodního potrubí závitového do DN 50</t>
  </si>
  <si>
    <t>-1752305013</t>
  </si>
  <si>
    <t>38</t>
  </si>
  <si>
    <t>722290234</t>
  </si>
  <si>
    <t>Zkoušky, proplach a desinfekce vodovodního potrubí proplach a desinfekce vodovodního potrubí do DN 80</t>
  </si>
  <si>
    <t>1441058303</t>
  </si>
  <si>
    <t>72</t>
  </si>
  <si>
    <t>722290821</t>
  </si>
  <si>
    <t>Vnitrostaveništní přemístění vybouraných (demontovaných) hmot vnitřní vodovod vodorovně do 100 m v objektech výšky do 6 m</t>
  </si>
  <si>
    <t>21578454</t>
  </si>
  <si>
    <t>73</t>
  </si>
  <si>
    <t>998722201</t>
  </si>
  <si>
    <t>Přesun hmot pro vnitřní vodovod stanovený procentní sazbou (%) z ceny vodorovná dopravní vzdálenost do 50 m v objektech výšky do 6 m</t>
  </si>
  <si>
    <t>-1467241662</t>
  </si>
  <si>
    <t>725</t>
  </si>
  <si>
    <t>Zdravotechnika - zařizovací předměty</t>
  </si>
  <si>
    <t>41</t>
  </si>
  <si>
    <t>725110814</t>
  </si>
  <si>
    <t>Demontáž klozetů odsávacích nebo kombinačních</t>
  </si>
  <si>
    <t>soubor</t>
  </si>
  <si>
    <t>-1276287727</t>
  </si>
  <si>
    <t>42</t>
  </si>
  <si>
    <t>725112022</t>
  </si>
  <si>
    <t>Zařízení záchodů klozety keramické závěsné na nosné stěny s hlubokým splachováním odpad vodorovný</t>
  </si>
  <si>
    <t>1668544192</t>
  </si>
  <si>
    <t>43</t>
  </si>
  <si>
    <t>M</t>
  </si>
  <si>
    <t>551673940</t>
  </si>
  <si>
    <t>sedátko záchodové TOPOLINO Antibak - Duroplast- univerzální bílé</t>
  </si>
  <si>
    <t>-958557034</t>
  </si>
  <si>
    <t>81</t>
  </si>
  <si>
    <t>725119122</t>
  </si>
  <si>
    <t>Zařízení záchodů montáž klozetových mís kombi</t>
  </si>
  <si>
    <t>514878909</t>
  </si>
  <si>
    <t>82</t>
  </si>
  <si>
    <t>725121527</t>
  </si>
  <si>
    <t>Pisoárové záchodky keramické automatické s integrovaným napájecím zdrojem</t>
  </si>
  <si>
    <t>-206342951</t>
  </si>
  <si>
    <t>44</t>
  </si>
  <si>
    <t>725210821</t>
  </si>
  <si>
    <t>Demontáž umyvadel bez výtokových armatur umyvadel</t>
  </si>
  <si>
    <t>1527876623</t>
  </si>
  <si>
    <t>45</t>
  </si>
  <si>
    <t>725211622</t>
  </si>
  <si>
    <t>Umyvadla keramická bez výtokových armatur se zápachovou uzávěrkou připevněná na stěnu šrouby bílá se sloupem 550 mm</t>
  </si>
  <si>
    <t>323379532</t>
  </si>
  <si>
    <t>84</t>
  </si>
  <si>
    <t>725211681</t>
  </si>
  <si>
    <t>Umyvadla keramická bez výtokových armatur zdravotní se zápachovou uzávěrkou připevněná na stěnu šrouby bílá 640 mm</t>
  </si>
  <si>
    <t>1994702464</t>
  </si>
  <si>
    <t>83</t>
  </si>
  <si>
    <t>725219102</t>
  </si>
  <si>
    <t>Umyvadla montáž umyvadel ostatních typů na šrouby do zdiva</t>
  </si>
  <si>
    <t>1060564203</t>
  </si>
  <si>
    <t>99</t>
  </si>
  <si>
    <t>725291511</t>
  </si>
  <si>
    <t>Doplňky zařízení koupelen a záchodů plastové dávkovač tekutého mýdla na 350 ml</t>
  </si>
  <si>
    <t>-972502413</t>
  </si>
  <si>
    <t>94</t>
  </si>
  <si>
    <t>725291621</t>
  </si>
  <si>
    <t>Doplňky zařízení koupelen a záchodů nerezové zásobník toaletních papírů d=300 mm</t>
  </si>
  <si>
    <t>-1672572514</t>
  </si>
  <si>
    <t>95</t>
  </si>
  <si>
    <t>725291631</t>
  </si>
  <si>
    <t>Doplňky zařízení koupelen a záchodů nerezové zásobník papírových ručníků</t>
  </si>
  <si>
    <t>-802821121</t>
  </si>
  <si>
    <t>98</t>
  </si>
  <si>
    <t>725291703</t>
  </si>
  <si>
    <t>Doplňky zařízení koupelen a záchodů smaltované madla rovná, délky 500 mm</t>
  </si>
  <si>
    <t>494474253</t>
  </si>
  <si>
    <t>96</t>
  </si>
  <si>
    <t>725291712</t>
  </si>
  <si>
    <t>Doplňky zařízení koupelen a záchodů smaltované madla krakorcová, délky 834 mm</t>
  </si>
  <si>
    <t>1146873255</t>
  </si>
  <si>
    <t>97</t>
  </si>
  <si>
    <t>725291722</t>
  </si>
  <si>
    <t>Doplňky zařízení koupelen a záchodů smaltované madla krakorcová sklopná, délky 834 mm</t>
  </si>
  <si>
    <t>-1860633686</t>
  </si>
  <si>
    <t>46</t>
  </si>
  <si>
    <t>725319111</t>
  </si>
  <si>
    <t>Dřezy bez výtokových armatur montáž dřezů ostatních typů</t>
  </si>
  <si>
    <t>-1842501363</t>
  </si>
  <si>
    <t>47</t>
  </si>
  <si>
    <t>725331111</t>
  </si>
  <si>
    <t>Výlevky bez výtokových armatur a splachovací nádrže keramické se sklopnou plastovou mřížkou 425 mm</t>
  </si>
  <si>
    <t>-1574610171</t>
  </si>
  <si>
    <t>48</t>
  </si>
  <si>
    <t>725530823</t>
  </si>
  <si>
    <t>Demontáž elektrických zásobníkových ohřívačů vody tlakových od 50 do 200 l</t>
  </si>
  <si>
    <t>2077652865</t>
  </si>
  <si>
    <t>86</t>
  </si>
  <si>
    <t>725539201</t>
  </si>
  <si>
    <t>Elektrické ohřívače zásobníkové montáž tlakových ohřívačů závěsných (svislých nebo vodorovných) do 15 l</t>
  </si>
  <si>
    <t>349409434</t>
  </si>
  <si>
    <t>87</t>
  </si>
  <si>
    <t>541322340</t>
  </si>
  <si>
    <t>ohřívač vody elektrický průtokový 11 kW DHB-E 11 SLi</t>
  </si>
  <si>
    <t>-570541378</t>
  </si>
  <si>
    <t>85</t>
  </si>
  <si>
    <t>725539204</t>
  </si>
  <si>
    <t>Elektrické ohřívače zásobníkové montáž tlakových ohřívačů závěsných (svislých nebo vodorovných) přes 80 do 125 l</t>
  </si>
  <si>
    <t>-1476683643</t>
  </si>
  <si>
    <t>88</t>
  </si>
  <si>
    <t>725590811</t>
  </si>
  <si>
    <t>Vnitrostaveništní přemístění vybouraných (demontovaných) hmot zařizovacích předmětů vodorovně do 100 m v objektech výšky do 6 m</t>
  </si>
  <si>
    <t>-1358542863</t>
  </si>
  <si>
    <t>50</t>
  </si>
  <si>
    <t>725810811</t>
  </si>
  <si>
    <t>Demontáž výtokových ventilů nástěnných</t>
  </si>
  <si>
    <t>1896245453</t>
  </si>
  <si>
    <t>51</t>
  </si>
  <si>
    <t>725813111</t>
  </si>
  <si>
    <t>Ventily rohové bez připojovací trubičky nebo flexi hadičky G 1/2</t>
  </si>
  <si>
    <t>1504171143</t>
  </si>
  <si>
    <t>52</t>
  </si>
  <si>
    <t>725819402</t>
  </si>
  <si>
    <t>Ventily montáž ventilů ostatních typů rohových bez připojovací trubičky G 1/2</t>
  </si>
  <si>
    <t>-31785716</t>
  </si>
  <si>
    <t>53</t>
  </si>
  <si>
    <t>725820801</t>
  </si>
  <si>
    <t>Demontáž baterií nástěnných do G 3/4</t>
  </si>
  <si>
    <t>-928477613</t>
  </si>
  <si>
    <t>54</t>
  </si>
  <si>
    <t>725821316</t>
  </si>
  <si>
    <t>Baterie dřezové nástěnné pákové s otáčivým plochým ústím a délkou ramínka 300 mm</t>
  </si>
  <si>
    <t>-2033199448</t>
  </si>
  <si>
    <t>55</t>
  </si>
  <si>
    <t>725821326</t>
  </si>
  <si>
    <t>Baterie dřezové stojánkové pákové s otáčivým ústím a délkou ramínka 265 mm</t>
  </si>
  <si>
    <t>-551814140</t>
  </si>
  <si>
    <t>56</t>
  </si>
  <si>
    <t>725822611</t>
  </si>
  <si>
    <t>Baterie umyvadlové stojánkové pákové bez výpusti</t>
  </si>
  <si>
    <t>-135750823</t>
  </si>
  <si>
    <t>57</t>
  </si>
  <si>
    <t>725861102</t>
  </si>
  <si>
    <t xml:space="preserve">Zápachové uzávěrky zařizovacích předmětů pro umyvadla DN 40 </t>
  </si>
  <si>
    <t>1755657115</t>
  </si>
  <si>
    <t>93</t>
  </si>
  <si>
    <t>725861312</t>
  </si>
  <si>
    <t xml:space="preserve">Zápachové uzávěrky zařizovacích předmětů pro umyvadla podomítkové DN 40/50 </t>
  </si>
  <si>
    <t>64480706</t>
  </si>
  <si>
    <t>58</t>
  </si>
  <si>
    <t>725862103</t>
  </si>
  <si>
    <t xml:space="preserve">Zápachové uzávěrky zařizovacích předmětů pro dřezy DN 40/50 </t>
  </si>
  <si>
    <t>-82858991</t>
  </si>
  <si>
    <t>59</t>
  </si>
  <si>
    <t>725862123</t>
  </si>
  <si>
    <t xml:space="preserve">Zápachové uzávěrky zařizovacích předmětů pro dvojdřezy s přípojkou pro pračku nebo myčku DN 40/50 </t>
  </si>
  <si>
    <t>-774384155</t>
  </si>
  <si>
    <t>90</t>
  </si>
  <si>
    <t>725865411</t>
  </si>
  <si>
    <t xml:space="preserve">Zápachové uzávěrky zařizovacích předmětů pro pisoáry DN 32/40 </t>
  </si>
  <si>
    <t>-395096859</t>
  </si>
  <si>
    <t>60</t>
  </si>
  <si>
    <t>725980123</t>
  </si>
  <si>
    <t>Dvířka 30/30</t>
  </si>
  <si>
    <t>-764504132</t>
  </si>
  <si>
    <t>91</t>
  </si>
  <si>
    <t>998725201</t>
  </si>
  <si>
    <t>Přesun hmot pro zařizovací předměty stanovený procentní sazbou (%) z ceny vodorovná dopravní vzdálenost do 50 m v objektech výšky do 6 m</t>
  </si>
  <si>
    <t>-519899813</t>
  </si>
  <si>
    <t>726</t>
  </si>
  <si>
    <t>Zdravotechnika - předstěnové instalace</t>
  </si>
  <si>
    <t>62</t>
  </si>
  <si>
    <t>726131041</t>
  </si>
  <si>
    <t>Předstěnové instalační systémy do lehkých stěn s kovovou konstrukcí pro závěsné klozety ovládání zepředu, stavební výšky 1120 mm</t>
  </si>
  <si>
    <t>-217767720</t>
  </si>
  <si>
    <t>92</t>
  </si>
  <si>
    <t>998726211</t>
  </si>
  <si>
    <t>Přesun hmot pro instalační prefabrikáty stanovený procentní sazbou (%) z ceny vodorovná dopravní vzdálenost do 50 m v objektech výšky do 6 m</t>
  </si>
  <si>
    <t>885097596</t>
  </si>
  <si>
    <t>HZS</t>
  </si>
  <si>
    <t>Hodinové zúčtovací sazby</t>
  </si>
  <si>
    <t>64</t>
  </si>
  <si>
    <t>HZS2491</t>
  </si>
  <si>
    <t xml:space="preserve">Hodinové zúčtovací sazby profesí PSV zednické výpomoci a pomocné práce PSV dělník zednických výpomocí - vodovod a kanalizace - drážky ve stěnách (cca 5 + 10 m), v podlahách (cca 5 m (zbytek s kanalizací) + 40 m), prostupy základy (0x + 3x) - vyspravení, začištění </t>
  </si>
  <si>
    <t>hod</t>
  </si>
  <si>
    <t>512</t>
  </si>
  <si>
    <t>-1969962926</t>
  </si>
  <si>
    <t>17717UT - Vytápění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</si>
  <si>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</si>
  <si>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</si>
  <si>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</si>
  <si>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</si>
  <si>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</t>
  </si>
  <si>
    <t>Izolace tepelné</t>
  </si>
  <si>
    <t>713463111</t>
  </si>
  <si>
    <t>Montáž izolace tepelné potrubí a ohybů tvarovkami nebo deskami potrubními pouzdry bez povrchové úpravy (izolační materiál ve specifikaci) staženými pozinkovaným drátem potrubí D do 100 mm jednovrstvá</t>
  </si>
  <si>
    <t>-2114650873</t>
  </si>
  <si>
    <t>283770950</t>
  </si>
  <si>
    <t>izolace potrubí 15 x 10 mm</t>
  </si>
  <si>
    <t>-1850733922</t>
  </si>
  <si>
    <t>283771120</t>
  </si>
  <si>
    <t>izolace potrubí 28 x 10 mm</t>
  </si>
  <si>
    <t>-1563604254</t>
  </si>
  <si>
    <t>3</t>
  </si>
  <si>
    <t>283771350</t>
  </si>
  <si>
    <t>páska samolepící po 20 m</t>
  </si>
  <si>
    <t>896308126</t>
  </si>
  <si>
    <t>998713201</t>
  </si>
  <si>
    <t>Přesun hmot pro izolace tepelné stanovený procentní sazbou (%) z ceny vodorovná dopravní vzdálenost do 50 m v objektech výšky do 6 m</t>
  </si>
  <si>
    <t>995367304</t>
  </si>
  <si>
    <t>733</t>
  </si>
  <si>
    <t>Ústřední vytápění - rozvodné potrubí</t>
  </si>
  <si>
    <t>-60543222</t>
  </si>
  <si>
    <t>722130916</t>
  </si>
  <si>
    <t>Opravy vodovodního potrubí z ocelových trubek pozinkovaných závitových přeřezání ocelové trubky přes 25 do DN 50</t>
  </si>
  <si>
    <t>668617044</t>
  </si>
  <si>
    <t>733110803</t>
  </si>
  <si>
    <t>Demontáž potrubí z trubek ocelových závitových DN do 15</t>
  </si>
  <si>
    <t>361682868</t>
  </si>
  <si>
    <t>733110806</t>
  </si>
  <si>
    <t>Demontáž potrubí z trubek ocelových závitových DN přes 15 do 32</t>
  </si>
  <si>
    <t>1612312128</t>
  </si>
  <si>
    <t>733111105</t>
  </si>
  <si>
    <t>Potrubí z trubek ocelových závitových bezešvých běžných nízkotlakých DN 25</t>
  </si>
  <si>
    <t>-1452108642</t>
  </si>
  <si>
    <t>733113115</t>
  </si>
  <si>
    <t>Potrubí z trubek ocelových závitových Příplatek k ceně za zhotovení přípojky z ocelových trubek závitových DN 25</t>
  </si>
  <si>
    <t>1166272540</t>
  </si>
  <si>
    <t>733140811</t>
  </si>
  <si>
    <t>Demontáž odvzdušňovacích nádob a stříšek odřezání nádoby</t>
  </si>
  <si>
    <t>1512632592</t>
  </si>
  <si>
    <t>49</t>
  </si>
  <si>
    <t>733190107</t>
  </si>
  <si>
    <t>Zkoušky těsnosti potrubí, manžety prostupové z trubek ocelových zkoušky těsnosti potrubí (za provozu) z trubek ocelových závitových DN do 40</t>
  </si>
  <si>
    <t>451736687</t>
  </si>
  <si>
    <t>40</t>
  </si>
  <si>
    <t>733191916</t>
  </si>
  <si>
    <t>Opravy rozvodů potrubí z trubek ocelových závitových normálních i zesílených zaslepení skováním a zavařením DN 32</t>
  </si>
  <si>
    <t>1674330469</t>
  </si>
  <si>
    <t>733191923</t>
  </si>
  <si>
    <t>Opravy rozvodů potrubí z trubek ocelových závitových normálních i zesílených navaření odbočky na stávající potrubí, odbočka DN 15</t>
  </si>
  <si>
    <t>-1048046566</t>
  </si>
  <si>
    <t>733191925</t>
  </si>
  <si>
    <t>Opravy rozvodů potrubí z trubek ocelových závitových normálních i zesílených navaření odbočky na stávající potrubí, odbočka DN 25</t>
  </si>
  <si>
    <t>817357652</t>
  </si>
  <si>
    <t>733193810</t>
  </si>
  <si>
    <t>Demontáž příslušenství potrubí rozřezání konzol, podpěr a výložníků pro potrubí z úhelníků L do 50x50x5 mm</t>
  </si>
  <si>
    <t>1543460130</t>
  </si>
  <si>
    <t>733222102</t>
  </si>
  <si>
    <t>Potrubí z trubek měděných polotvrdých spojovaných měkkým pájením D 15x1</t>
  </si>
  <si>
    <t>1877178872</t>
  </si>
  <si>
    <t>733222105</t>
  </si>
  <si>
    <t>Potrubí z trubek měděných polotvrdých spojovaných měkkým pájením D 28/1,5</t>
  </si>
  <si>
    <t>-690903122</t>
  </si>
  <si>
    <t>551273230</t>
  </si>
  <si>
    <t>svorkové šroubení pr.15 mm/G 3/4, č. 3831-15.351</t>
  </si>
  <si>
    <t>KUS</t>
  </si>
  <si>
    <t>-511558204</t>
  </si>
  <si>
    <t>551273231</t>
  </si>
  <si>
    <t>opěrné pouzdro ke svorkovému šroubení pr.15 mm, č. 1300-15.170</t>
  </si>
  <si>
    <t>-1498930361</t>
  </si>
  <si>
    <t>196323617</t>
  </si>
  <si>
    <t>Pájka pro měkké pájení L-SnAg 5</t>
  </si>
  <si>
    <t>kpl</t>
  </si>
  <si>
    <t>-353010586</t>
  </si>
  <si>
    <t>196323618</t>
  </si>
  <si>
    <t>Pasta pro měkké pájení P 4943 SUP</t>
  </si>
  <si>
    <t>706960704</t>
  </si>
  <si>
    <t>733224222</t>
  </si>
  <si>
    <t>Příplatek k potrubí měděnému za zhotovení přípojky z trubek měděných D 15x1</t>
  </si>
  <si>
    <t>13940960</t>
  </si>
  <si>
    <t>733291101</t>
  </si>
  <si>
    <t>Tlaková zkouška potrubí měděné do průměru 35</t>
  </si>
  <si>
    <t>-272884008</t>
  </si>
  <si>
    <t>39</t>
  </si>
  <si>
    <t>733292905</t>
  </si>
  <si>
    <t>Opravy rozvodů potrubí z trubek měděných zaslepení potrubí D 28/1,5</t>
  </si>
  <si>
    <t>-735842657</t>
  </si>
  <si>
    <t>733890801</t>
  </si>
  <si>
    <t>Vnitrostaveništní přemístění vybouraných (demontovaných) hmot rozvodů potrubí vodorovně do 100 m v objektech výšky do 6 m</t>
  </si>
  <si>
    <t>2037437687</t>
  </si>
  <si>
    <t>998733201</t>
  </si>
  <si>
    <t>Přesun hmot pro rozvody potrubí stanovený procentní sazbou z ceny vodorovná dopravní vzdálenost do 50 m v objektech výšky do 6 m</t>
  </si>
  <si>
    <t>-105921426</t>
  </si>
  <si>
    <t>734</t>
  </si>
  <si>
    <t>Ústřední vytápění - armatury</t>
  </si>
  <si>
    <t>734200811</t>
  </si>
  <si>
    <t>Demontáž armatur závitových s jedním závitem do G 1/2</t>
  </si>
  <si>
    <t>1667965419</t>
  </si>
  <si>
    <t>734200821</t>
  </si>
  <si>
    <t>Demontáž armatur závitových se dvěma závity do G 1/2</t>
  </si>
  <si>
    <t>-2107429893</t>
  </si>
  <si>
    <t>734200822</t>
  </si>
  <si>
    <t>Demontáž armatur závitových se dvěma závity přes 1/2 do G 1</t>
  </si>
  <si>
    <t>-529560469</t>
  </si>
  <si>
    <t>734209102</t>
  </si>
  <si>
    <t>Montáž armatury závitové s jedním závitem G 3/8</t>
  </si>
  <si>
    <t>431499311</t>
  </si>
  <si>
    <t>734211127</t>
  </si>
  <si>
    <t>Ventily odvzdušňovací závitové automatické se zpětnou klapkou PN 14 do 120 st.C G 1/2</t>
  </si>
  <si>
    <t>-2122539102</t>
  </si>
  <si>
    <t>19</t>
  </si>
  <si>
    <t>734221683</t>
  </si>
  <si>
    <t xml:space="preserve">Ventily regulační závitové hlavice termostatické, pro ovládání ventilů PN 10 do 110 st.C kapalinové s vestavěným čidlem </t>
  </si>
  <si>
    <t>-260776983</t>
  </si>
  <si>
    <t>734261403</t>
  </si>
  <si>
    <t>Šroubení připojovací armatury radiátorů PN 10 do 110 st.C, regulační uzavíratelné rohové G 3/4 x 18</t>
  </si>
  <si>
    <t>1814831792</t>
  </si>
  <si>
    <t>734292715</t>
  </si>
  <si>
    <t>Ostatní armatury kulové kohouty PN 42 do 185 st.C přímé vnitřní závit G 1</t>
  </si>
  <si>
    <t>1406933081</t>
  </si>
  <si>
    <t>998734201</t>
  </si>
  <si>
    <t>Přesun hmot pro armatury stanovený procentní sazbou (%) z ceny vodorovná dopravní vzdálenost do 50 m v objektech výšky do 6 m</t>
  </si>
  <si>
    <t>421193370</t>
  </si>
  <si>
    <t>735</t>
  </si>
  <si>
    <t>Ústřední vytápění - otopná tělesa</t>
  </si>
  <si>
    <t>735000912</t>
  </si>
  <si>
    <t>Vyregulování ventilů a kohoutů s termostatickým ovládáním</t>
  </si>
  <si>
    <t>-78858162</t>
  </si>
  <si>
    <t>735111810</t>
  </si>
  <si>
    <t>Demontáž otopných těles litinových článkových</t>
  </si>
  <si>
    <t>m2</t>
  </si>
  <si>
    <t>587207578</t>
  </si>
  <si>
    <t>735152275</t>
  </si>
  <si>
    <t>Otopná tělesa panelová (VK) PN 1,0 MPa, T do 110 st.C jednodesková s jednou přídavnou přestupní plochou výšky tělesa 600 mm 800 mm / 802 W stavební délky / výkonu</t>
  </si>
  <si>
    <t>12810838</t>
  </si>
  <si>
    <t>735152291</t>
  </si>
  <si>
    <t>Otopná tělesa panelová (VK) PN 1,0 MPa, T do 110 st.C jednodesková s jednou přídavnou přestupní plochou výšky tělesa 900 mm 400 mm / 558 W stavební délky / výkonu</t>
  </si>
  <si>
    <t>1547910595</t>
  </si>
  <si>
    <t>735152471</t>
  </si>
  <si>
    <t>Otopná tělesa panelová (VK) PN 1,0 MPa, T do 110 st.C dvoudesková s jednou přídavnou přestupní plochou výšky tělesa 600 mm 400 mm / 515 W stavební délky / výkonu</t>
  </si>
  <si>
    <t>-2006285003</t>
  </si>
  <si>
    <t>735152492</t>
  </si>
  <si>
    <t>Otopná tělesa panelová (VK) PN 1,0 MPa, T do 110 st.C dvoudesková s jednou přídavnou přestupní plochou výšky tělesa 900 mm 500 mm / 877 W stavební délky / výkonu</t>
  </si>
  <si>
    <t>303079076</t>
  </si>
  <si>
    <t>735152494</t>
  </si>
  <si>
    <t>Otopná tělesa panelová (VK) PN 1,0 MPa, T do 110 st.C dvoudesková s jednou přídavnou přestupní plochou výšky tělesa 900 mm 700 mm / 1228 W stavební délky / výkonu</t>
  </si>
  <si>
    <t>-881788647</t>
  </si>
  <si>
    <t>735152496</t>
  </si>
  <si>
    <t>Otopná tělesa panelová (VK) PN 1,0 MPa, T do 110 st.C dvoudesková s jednou přídavnou přestupní plochou výšky tělesa 900 mm 900 mm / 1579 W stavební délky / výkonu</t>
  </si>
  <si>
    <t>529340001</t>
  </si>
  <si>
    <t>735152521</t>
  </si>
  <si>
    <t>Otopná tělesa panelová (VK) PN 1,0 MPa, T do 110 st.C dvoudesková se dvěma přídavnými přestupními plochami výšky tělesa 300 mm 1600 mm / 1546 W stavební délky / výkonu</t>
  </si>
  <si>
    <t>-1346331575</t>
  </si>
  <si>
    <t>735191905</t>
  </si>
  <si>
    <t>Odvzdušnění otopných těles</t>
  </si>
  <si>
    <t>737773298</t>
  </si>
  <si>
    <t>735191910</t>
  </si>
  <si>
    <t>Ostatní opravy otopných těles napuštění vody do otopného systému včetně potrubí (bez kotle a ohříváků) otopných těles</t>
  </si>
  <si>
    <t>757601072</t>
  </si>
  <si>
    <t>735291800</t>
  </si>
  <si>
    <t>Demontáž konzol nebo držáků otopných těles, registrů, konvektorů do odpadu</t>
  </si>
  <si>
    <t>63022649</t>
  </si>
  <si>
    <t>735494811</t>
  </si>
  <si>
    <t>Vypuštění vody z otopných soustav bez kotlů, ohříváků, zásobníků a nádrží</t>
  </si>
  <si>
    <t>-1660066102</t>
  </si>
  <si>
    <t>998735201</t>
  </si>
  <si>
    <t>Přesun hmot pro otopná tělesa stanovený procentní sazbou (%) z ceny vodorovná dopravní vzdálenost do 50 m v objektech výšky do 6 m</t>
  </si>
  <si>
    <t>-36593328</t>
  </si>
  <si>
    <t>HZS2212</t>
  </si>
  <si>
    <t>Hodinová zúčtovací sazba instalatér odborný - topná zkouška</t>
  </si>
  <si>
    <t>1016947429</t>
  </si>
  <si>
    <t>Hodinová zúčtovací sazba dělník zednických výpomocí - drážky pro potrubí ve stěnách (cca 3 m), a v podlahách (cca 20 m - ostatní s výkopem kanalizace), vyspravení, začištění</t>
  </si>
  <si>
    <t>-1375381896</t>
  </si>
  <si>
    <t>17717EL - Elektroinstalace</t>
  </si>
  <si>
    <t>M - M</t>
  </si>
  <si>
    <t xml:space="preserve">    21-M - Elektromontáže</t>
  </si>
  <si>
    <t xml:space="preserve">    46-M - Zemní práce při extr.mont.pracích</t>
  </si>
  <si>
    <t xml:space="preserve">    HZS - Práce ceníkem nespecifikované</t>
  </si>
  <si>
    <t>21-M</t>
  </si>
  <si>
    <t>Elektromontáže</t>
  </si>
  <si>
    <t>210010301</t>
  </si>
  <si>
    <t>Montáž krabic přístrojových zapuštěných plastových kruhových KU 68/1, KU68/1301, KP67, KP68/2</t>
  </si>
  <si>
    <t>1926992189</t>
  </si>
  <si>
    <t>345715190</t>
  </si>
  <si>
    <t>krabice univerzální přístroj z PH KU 68/2-1902</t>
  </si>
  <si>
    <t>128</t>
  </si>
  <si>
    <t>474615161</t>
  </si>
  <si>
    <t>210010321</t>
  </si>
  <si>
    <t>Montáž rozvodek zapuštěných plastových kruhových KU68-1903/KO, KR97/KO97V</t>
  </si>
  <si>
    <t>1380432439</t>
  </si>
  <si>
    <t>345715630</t>
  </si>
  <si>
    <t>rozvodka krabicová z PH KR 97/5</t>
  </si>
  <si>
    <t>-12606430</t>
  </si>
  <si>
    <t>210010323</t>
  </si>
  <si>
    <t>Montáž rozvodek zapuštěných plastových čtyřhranných typ KR100, KR125</t>
  </si>
  <si>
    <t>887638794</t>
  </si>
  <si>
    <t>345715711</t>
  </si>
  <si>
    <t>rozvodka krabicová z PH KR 100 s blokem HOP</t>
  </si>
  <si>
    <t>360562356</t>
  </si>
  <si>
    <t>210010351</t>
  </si>
  <si>
    <t>Montáž rozvodek nástěnných plastových čtyřhranných ACIDUR vodič D do 4 mm2</t>
  </si>
  <si>
    <t>-1241997735</t>
  </si>
  <si>
    <t>345640100</t>
  </si>
  <si>
    <t>rozvodka 6455-11 4 mm2 380 V</t>
  </si>
  <si>
    <t>-173816504</t>
  </si>
  <si>
    <t>210100003</t>
  </si>
  <si>
    <t>Ukončení vodičů v rozváděči nebo na přístroji včetně zapojení průřezu žíly do 16 mm2</t>
  </si>
  <si>
    <t>1824943836</t>
  </si>
  <si>
    <t>210100173</t>
  </si>
  <si>
    <t>Ukončení kabelů smršťovací záklopkou nebo páskou se zapojením bez letování žíly do 3x4 mm2</t>
  </si>
  <si>
    <t>1745735262</t>
  </si>
  <si>
    <t>210100258</t>
  </si>
  <si>
    <t>Ukončení kabelů smršťovací záklopkou nebo páskou se zapojením bez letování žíly do 5x4 mm2</t>
  </si>
  <si>
    <t>1291770335</t>
  </si>
  <si>
    <t>210100259</t>
  </si>
  <si>
    <t>Ukončení kabelů smršťovací záklopkou nebo páskou se zapojením bez letování žíly do 5x10 mm2</t>
  </si>
  <si>
    <t>-726076100</t>
  </si>
  <si>
    <t>210100349</t>
  </si>
  <si>
    <t>Ukončení kabelů koncovkou ucpávkovou do 4 žil do P 13,5 na ventilátoru</t>
  </si>
  <si>
    <t>1688203690</t>
  </si>
  <si>
    <t>210110041</t>
  </si>
  <si>
    <t>Montáž vypínač (polo)zapuštěný šroubové připojení 1 -jednopólový</t>
  </si>
  <si>
    <t>1304320541</t>
  </si>
  <si>
    <t>345354001</t>
  </si>
  <si>
    <t>spínač zapuštěný kompletní, Tango 10A/250V řazení 1, 1S, 1So</t>
  </si>
  <si>
    <t>429681698</t>
  </si>
  <si>
    <t>210110043</t>
  </si>
  <si>
    <t>Montáž přepínač (polo)zapuštěný šroubové připojení 5 -seriový</t>
  </si>
  <si>
    <t>-365816507</t>
  </si>
  <si>
    <t>345354051</t>
  </si>
  <si>
    <t>spínač zapuštěný kompletní, 10A/250V řazení 5</t>
  </si>
  <si>
    <t>-940730946</t>
  </si>
  <si>
    <t>210110045</t>
  </si>
  <si>
    <t>Montáž přepínač (polo)zapuštěný šroubové připojení 6 -střídavý</t>
  </si>
  <si>
    <t>-1400104274</t>
  </si>
  <si>
    <t>345354061</t>
  </si>
  <si>
    <t>spínač zapuštěný kompletní, 10A/250V řazení 6</t>
  </si>
  <si>
    <t>725073198</t>
  </si>
  <si>
    <t>20</t>
  </si>
  <si>
    <t>210110054</t>
  </si>
  <si>
    <t>Montáž přepínač (polo)zapuštěný šroubové připojení 6+6 -dvojitý střídavý</t>
  </si>
  <si>
    <t>-1294104026</t>
  </si>
  <si>
    <t>345354251</t>
  </si>
  <si>
    <t>TANGO kompletní, řazení 6+6</t>
  </si>
  <si>
    <t>-9850712</t>
  </si>
  <si>
    <t>210110071</t>
  </si>
  <si>
    <t>Montáž spínačů soumrakových šroubové připojení se zapojením vodičů</t>
  </si>
  <si>
    <t>1719128287</t>
  </si>
  <si>
    <t>345359001</t>
  </si>
  <si>
    <t>infrapasivní čidlo venkovní</t>
  </si>
  <si>
    <t>-2030140750</t>
  </si>
  <si>
    <t>210110082</t>
  </si>
  <si>
    <t>Montáž spínačů přípojek sporákových šroubové připojení s doutnavkou se zapojením vodičů</t>
  </si>
  <si>
    <t>-1603898458</t>
  </si>
  <si>
    <t>345363980</t>
  </si>
  <si>
    <t>spínač páčkový 25A zapuštěná montáž se signální doutnavkou 39563-23C</t>
  </si>
  <si>
    <t>-177735953</t>
  </si>
  <si>
    <t>210110152</t>
  </si>
  <si>
    <t>Montáž ovladač (polo)zapuštěný šroubové připojení 1/0 -tlačítkový zapínací</t>
  </si>
  <si>
    <t>1279330977</t>
  </si>
  <si>
    <t>345354351</t>
  </si>
  <si>
    <t>TANGO kompletní tlač. ovladač, řazení 1/0</t>
  </si>
  <si>
    <t>1053749916</t>
  </si>
  <si>
    <t>210110511</t>
  </si>
  <si>
    <t>Montáž spínačů vestavných vačkových S v krytu, 25 A, VP, VL 01 až 02 se zapojením vodičů</t>
  </si>
  <si>
    <t>660554194</t>
  </si>
  <si>
    <t>358117700</t>
  </si>
  <si>
    <t>spínač třífázový 25A/400V</t>
  </si>
  <si>
    <t>153051910</t>
  </si>
  <si>
    <t>210111011</t>
  </si>
  <si>
    <t>Montáž zásuvka (polo)zapuštěná šroubové připojení 2P+PE se zapojením vodičů</t>
  </si>
  <si>
    <t>1928192039</t>
  </si>
  <si>
    <t>345511021</t>
  </si>
  <si>
    <t>zásuvka TANGO kompletní, 16A/250V, 2P+PE</t>
  </si>
  <si>
    <t>-1173452937</t>
  </si>
  <si>
    <t>345511022</t>
  </si>
  <si>
    <t>zásuvka TANGO 16A/250V, 2P+PE kpl. s 3.st přep ochrany</t>
  </si>
  <si>
    <t>-1231193080</t>
  </si>
  <si>
    <t>210111012</t>
  </si>
  <si>
    <t>Montáž zásuvka (polo)zapuštěná šroubové připojení 2P+PE dvojí zapojení - průběžná</t>
  </si>
  <si>
    <t>1884449099</t>
  </si>
  <si>
    <t>345511023</t>
  </si>
  <si>
    <t>zásuvka dvojitá TANGO kompletní, 16A/250V, 2P+PE</t>
  </si>
  <si>
    <t>-1608973412</t>
  </si>
  <si>
    <t>210190001</t>
  </si>
  <si>
    <t>Montáž rozvodnic běžných oceloplechových nebo plastových do 20 kg</t>
  </si>
  <si>
    <t>-985920464</t>
  </si>
  <si>
    <t>35700002</t>
  </si>
  <si>
    <t>rozváděč Rp kompletní, In=63A, dle výkresu 103</t>
  </si>
  <si>
    <t>-1706422829</t>
  </si>
  <si>
    <t>210201015</t>
  </si>
  <si>
    <t>Montáž svítidel zářivkových bytových stropních přisazených 1 zdroj s krytem</t>
  </si>
  <si>
    <t>-788681933</t>
  </si>
  <si>
    <t>348900004</t>
  </si>
  <si>
    <t>C svít. přisazené zářivkové 1x24W, IP20, PETRA, FIMB 549-C Y24</t>
  </si>
  <si>
    <t>612158592</t>
  </si>
  <si>
    <t>348900006</t>
  </si>
  <si>
    <t>N svít. zářivkové nouzové 1x11W, IP42, ANTARES AN-400</t>
  </si>
  <si>
    <t>-806625666</t>
  </si>
  <si>
    <t>210201025</t>
  </si>
  <si>
    <t>Montáž svítidel zářivkových bytových stropních přisazených 2 zdroje s krytem</t>
  </si>
  <si>
    <t>-1998832788</t>
  </si>
  <si>
    <t>348900005</t>
  </si>
  <si>
    <t>D svít. přisazené zářivkové kryté 2x35W, IP40, SM 235 NOVA ET5</t>
  </si>
  <si>
    <t>2033888302</t>
  </si>
  <si>
    <t>210203003</t>
  </si>
  <si>
    <t>Montáž svítidel žárovkových přisazených 1 zdroj se sklem</t>
  </si>
  <si>
    <t>618257684</t>
  </si>
  <si>
    <t>348900003</t>
  </si>
  <si>
    <t>B svít. přisazené žárovkové s LED zdrojem 1x9W, IP53, ELEKTRA 3, IN-152B</t>
  </si>
  <si>
    <t>-1708113198</t>
  </si>
  <si>
    <t>210203004</t>
  </si>
  <si>
    <t>Montáž svítidel žárovkových bytových stropních přisazených 2 zdroje</t>
  </si>
  <si>
    <t>1733296750</t>
  </si>
  <si>
    <t>348900002</t>
  </si>
  <si>
    <t>A svít. přisazené žárovkové s LED zdrojem 2x9W, IP43, AURA 2, IN 22K52/042</t>
  </si>
  <si>
    <t>-776550559</t>
  </si>
  <si>
    <t>210220022</t>
  </si>
  <si>
    <t>Montáž uzemňovacího vedení vodičů FeZn pomocí svorek v zemi drátem do 10 mm ve městské zástavbě</t>
  </si>
  <si>
    <t>448959900</t>
  </si>
  <si>
    <t>156152350</t>
  </si>
  <si>
    <t>drát kruhový pozinkovaný měkký 11343 D10,00 mm</t>
  </si>
  <si>
    <t>kg</t>
  </si>
  <si>
    <t>1884357397</t>
  </si>
  <si>
    <t>210290751</t>
  </si>
  <si>
    <t>Montáž ventilátorů do 1,5 kW</t>
  </si>
  <si>
    <t>-1497775389</t>
  </si>
  <si>
    <t>429900001</t>
  </si>
  <si>
    <t>ventilátor 230V, do 30W</t>
  </si>
  <si>
    <t>256</t>
  </si>
  <si>
    <t>-1971184507</t>
  </si>
  <si>
    <t>210800529</t>
  </si>
  <si>
    <t>Montáž měděných vodičů CY, HO5V, HO7V, NYM, NYY, YY 16 mm2 uložených volně</t>
  </si>
  <si>
    <t>1240044379</t>
  </si>
  <si>
    <t>341408280</t>
  </si>
  <si>
    <t>vodič silový s Cu jádrem CY H07 V-R 16 mm2</t>
  </si>
  <si>
    <t>1960626559</t>
  </si>
  <si>
    <t>210810005</t>
  </si>
  <si>
    <t>Montáž měděných kabelů CYKY, NYM, NYY, YSLY 750 V 3x1,5 mm2 uložených volně</t>
  </si>
  <si>
    <t>-717616532</t>
  </si>
  <si>
    <t>341110300</t>
  </si>
  <si>
    <t>kabel silový s Cu jádrem CYKY 3x1,5 mm2</t>
  </si>
  <si>
    <t>1958066533</t>
  </si>
  <si>
    <t>210810006</t>
  </si>
  <si>
    <t>Montáž měděných kabelů CYKY, NYM, NYY, YSLY 750 V 3x2,5 mm2 uložených volně</t>
  </si>
  <si>
    <t>1740061156</t>
  </si>
  <si>
    <t>341110360</t>
  </si>
  <si>
    <t>kabel silový s Cu jádrem CYKY 3x2,5 mm2</t>
  </si>
  <si>
    <t>712594504</t>
  </si>
  <si>
    <t>210810013</t>
  </si>
  <si>
    <t>Montáž měděných kabelů CYKY, NYM, NYY, YSLY 750 V 5x10mm2 uložených volně</t>
  </si>
  <si>
    <t>-1418279861</t>
  </si>
  <si>
    <t>341111010</t>
  </si>
  <si>
    <t>kabel silový s Cu jádrem CYKY 5x10 mm2</t>
  </si>
  <si>
    <t>518050731</t>
  </si>
  <si>
    <t>210810015</t>
  </si>
  <si>
    <t>Montáž měděných kabelů CYKY, NYM, NYY, YSLY 750 V 5x1,5 mm2 uložených volně</t>
  </si>
  <si>
    <t>-737507564</t>
  </si>
  <si>
    <t>341110900</t>
  </si>
  <si>
    <t>kabel silový s Cu jádrem CYKY 5x1,5 mm2</t>
  </si>
  <si>
    <t>-1198073259</t>
  </si>
  <si>
    <t>210810016</t>
  </si>
  <si>
    <t>Montáž měděných kabelů CYKY, NYM, NYY, YSLY 750 V 5x2,5 mm2 uložených volně</t>
  </si>
  <si>
    <t>-441815513</t>
  </si>
  <si>
    <t>61</t>
  </si>
  <si>
    <t>341110940</t>
  </si>
  <si>
    <t>kabel silový s Cu jádrem CYKY 5x2,5 mm2</t>
  </si>
  <si>
    <t>561346135</t>
  </si>
  <si>
    <t>210810017</t>
  </si>
  <si>
    <t>Montáž měděných kabelů CYKY, NYM, NYY, YSLY 750 V 5x4 mm2 uložených volně</t>
  </si>
  <si>
    <t>-1547735535</t>
  </si>
  <si>
    <t>63</t>
  </si>
  <si>
    <t>341110980</t>
  </si>
  <si>
    <t>kabel silový s Cu jádrem CYKY 5x4 mm2</t>
  </si>
  <si>
    <t>-336230873</t>
  </si>
  <si>
    <t>46-M</t>
  </si>
  <si>
    <t>Zemní práce při extr.mont.pracích</t>
  </si>
  <si>
    <t>460680162</t>
  </si>
  <si>
    <t>Vybourání otvorů ve zdivu cihelném plochy do 0,0225 m2, tloušťky do 30 cm</t>
  </si>
  <si>
    <t>12102467</t>
  </si>
  <si>
    <t>460680402</t>
  </si>
  <si>
    <t>Vysekání kapes a výklenků ve zdivu z lehkých betonů, dutých cihel a tvárnic pro krabice 10x10x8 cm</t>
  </si>
  <si>
    <t>775387097</t>
  </si>
  <si>
    <t>460680605</t>
  </si>
  <si>
    <t>Vysekání rýh pro montáž trubek a kabelů v cihelných zdech hloubky do 7 cm a šířky do 15 cm</t>
  </si>
  <si>
    <t>986678500</t>
  </si>
  <si>
    <t>460690031</t>
  </si>
  <si>
    <t>Osazení hmoždinek včetně vyvrtání otvoru ve stěnách cihelných průměru do 8 mm</t>
  </si>
  <si>
    <t>-1466108066</t>
  </si>
  <si>
    <t>460690061</t>
  </si>
  <si>
    <t>Osazení hmoždinek včetně vyvrtání otvoru ve stropech keramických průměru do 8 mm</t>
  </si>
  <si>
    <t>-1358885604</t>
  </si>
  <si>
    <t>Práce ceníkem nespecifikované</t>
  </si>
  <si>
    <t>HZS900001</t>
  </si>
  <si>
    <t>revize el. zařízení</t>
  </si>
  <si>
    <t>432374980</t>
  </si>
  <si>
    <t>osteni</t>
  </si>
  <si>
    <t>omítka ostění</t>
  </si>
  <si>
    <t>18,637</t>
  </si>
  <si>
    <t>příčka8</t>
  </si>
  <si>
    <t>příčka 8 cm - předstěna</t>
  </si>
  <si>
    <t>47,504</t>
  </si>
  <si>
    <t>pricka115</t>
  </si>
  <si>
    <t>příčka 11,5 cm</t>
  </si>
  <si>
    <t>19,393</t>
  </si>
  <si>
    <t>pricka14</t>
  </si>
  <si>
    <t>příčka 14 cm</t>
  </si>
  <si>
    <t>6,349</t>
  </si>
  <si>
    <t>stukovaomitka</t>
  </si>
  <si>
    <t>štuková omítka)</t>
  </si>
  <si>
    <t>75,186</t>
  </si>
  <si>
    <t>okna</t>
  </si>
  <si>
    <t>plocha oken</t>
  </si>
  <si>
    <t>15,46</t>
  </si>
  <si>
    <t>plochařímsy</t>
  </si>
  <si>
    <t>plocha římsy z omítky</t>
  </si>
  <si>
    <t>9,075</t>
  </si>
  <si>
    <t>17717ST - stavební část</t>
  </si>
  <si>
    <t>extrudovanyl</t>
  </si>
  <si>
    <t>plocha soklu</t>
  </si>
  <si>
    <t>5,121</t>
  </si>
  <si>
    <t>epszatepl</t>
  </si>
  <si>
    <t>zateplení fasády</t>
  </si>
  <si>
    <t>41,579</t>
  </si>
  <si>
    <t>apulista</t>
  </si>
  <si>
    <t>okení lišta</t>
  </si>
  <si>
    <t>32,455</t>
  </si>
  <si>
    <t>aluroh</t>
  </si>
  <si>
    <t>alu roh s perlinkou)</t>
  </si>
  <si>
    <t>58,42</t>
  </si>
  <si>
    <t>parapet</t>
  </si>
  <si>
    <t>okenní parapet</t>
  </si>
  <si>
    <t>5,465</t>
  </si>
  <si>
    <t>rimsa</t>
  </si>
  <si>
    <t>délka římsy - omítka</t>
  </si>
  <si>
    <t>13,5</t>
  </si>
  <si>
    <t>leseni</t>
  </si>
  <si>
    <t>lešení</t>
  </si>
  <si>
    <t>86,1</t>
  </si>
  <si>
    <t>dlazbacelkem</t>
  </si>
  <si>
    <t>dlažba celkem</t>
  </si>
  <si>
    <t>91,7</t>
  </si>
  <si>
    <t>demontazobkladu</t>
  </si>
  <si>
    <t>demontáž obkladu</t>
  </si>
  <si>
    <t>5,15</t>
  </si>
  <si>
    <t>sokl</t>
  </si>
  <si>
    <t>sokl obyc.</t>
  </si>
  <si>
    <t>9,06</t>
  </si>
  <si>
    <t>dlazba</t>
  </si>
  <si>
    <t>dlažba obyč.</t>
  </si>
  <si>
    <t>19,9</t>
  </si>
  <si>
    <t>podbiti</t>
  </si>
  <si>
    <t>podbití střechy</t>
  </si>
  <si>
    <t>5,054</t>
  </si>
  <si>
    <t>sdkrb</t>
  </si>
  <si>
    <t>sádrokartonový podhled RB 12,5</t>
  </si>
  <si>
    <t>79,2</t>
  </si>
  <si>
    <t>sdkh2</t>
  </si>
  <si>
    <t>sádrokartonový podhled H2</t>
  </si>
  <si>
    <t>12,5</t>
  </si>
  <si>
    <t>dlazbavelka</t>
  </si>
  <si>
    <t>velkoformátová dlažba</t>
  </si>
  <si>
    <t>71,8</t>
  </si>
  <si>
    <t>soklvelky</t>
  </si>
  <si>
    <t>velkoformátový sokl</t>
  </si>
  <si>
    <t>53,32</t>
  </si>
  <si>
    <t>náterklemp</t>
  </si>
  <si>
    <t>nátěr klempířských kcí.</t>
  </si>
  <si>
    <t>13,95</t>
  </si>
  <si>
    <t>stuk_1</t>
  </si>
  <si>
    <t>aktivovaný štuk</t>
  </si>
  <si>
    <t>94,876</t>
  </si>
  <si>
    <t>opravaomitek_1</t>
  </si>
  <si>
    <t>oprava omítek</t>
  </si>
  <si>
    <t>84,911</t>
  </si>
  <si>
    <t>obklad_1</t>
  </si>
  <si>
    <t>obklad</t>
  </si>
  <si>
    <t>62,085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</si>
  <si>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</si>
  <si>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</si>
  <si>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</si>
  <si>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</si>
  <si>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</si>
  <si>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99 - Přesun hmot</t>
  </si>
  <si>
    <t xml:space="preserve">    751 - Vzduchotechnika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</si>
  <si>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</si>
  <si>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</si>
  <si>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</si>
  <si>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</si>
  <si>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</si>
  <si>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</si>
  <si>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</si>
  <si>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</si>
  <si>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</si>
  <si>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</si>
  <si>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</si>
  <si>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</si>
  <si>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</si>
  <si>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</si>
  <si>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</si>
  <si>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HSV</t>
  </si>
  <si>
    <t>Práce a dodávky HSV</t>
  </si>
  <si>
    <t>Svislé a kompletní konstrukce</t>
  </si>
  <si>
    <t>310239211</t>
  </si>
  <si>
    <t>Zazdívka otvorů ve zdivu nadzákladovém cihlami pálenými plochy přes 1 m2 do 4 m2 na maltu vápenocementovou</t>
  </si>
  <si>
    <t>m3</t>
  </si>
  <si>
    <t>CS ÚRS 2016 02</t>
  </si>
  <si>
    <t>242389438</t>
  </si>
  <si>
    <t>VV</t>
  </si>
  <si>
    <t>0,4*2,35*0,5</t>
  </si>
  <si>
    <t>1,1*1,15*0,3</t>
  </si>
  <si>
    <t>Součet</t>
  </si>
  <si>
    <t>317168112</t>
  </si>
  <si>
    <t>Překlady keramické ploché osazené do maltového lože, výšky překladu 7,1 cm šířky 11,5 cm, délky 125 cm</t>
  </si>
  <si>
    <t>-1603948568</t>
  </si>
  <si>
    <t>317168118</t>
  </si>
  <si>
    <t>Překlady keramické ploché osazené do maltového lože, výšky překladu 7,1 cm šířky 11,5 cm, délky 275 cm</t>
  </si>
  <si>
    <t>1030319540</t>
  </si>
  <si>
    <t>317234410</t>
  </si>
  <si>
    <t>Vyzdívka mezi nosníky cihlami pálenými na maltu cementovou</t>
  </si>
  <si>
    <t>-1479001698</t>
  </si>
  <si>
    <t>1,9*0,5*0,3</t>
  </si>
  <si>
    <t>1,5*0,3*0,3</t>
  </si>
  <si>
    <t>317944321</t>
  </si>
  <si>
    <t>Válcované nosníky dodatečně osazované do připravených otvorů bez zazdění hlav do č. 12</t>
  </si>
  <si>
    <t>-616511109</t>
  </si>
  <si>
    <t>(1,9*3+1,45*2)*10,4/1000</t>
  </si>
  <si>
    <t>319201321</t>
  </si>
  <si>
    <t>Vyrovnání nerovného povrchu vnitřního i vnějšího zdiva bez odsekání vadných cihel, maltou (s dodáním hmot) tl. do 30 mm</t>
  </si>
  <si>
    <t>-132495006</t>
  </si>
  <si>
    <t>319202331</t>
  </si>
  <si>
    <t>Vyrovnání nerovného povrchu vnitřního i vnějšího zdiva přizděním, tl. přes 80 do 150 mm</t>
  </si>
  <si>
    <t>-1829417523</t>
  </si>
  <si>
    <t>2,35*0,5</t>
  </si>
  <si>
    <t>0,15*2,15*2</t>
  </si>
  <si>
    <t>340239222</t>
  </si>
  <si>
    <t>Zazdívka otvorů v příčkách nebo stěnách plochy přes 1 m2 do 4 m2 děrovanými cihlami , pevnosti P10, tl. příčky 115 mm</t>
  </si>
  <si>
    <t>-1506134138</t>
  </si>
  <si>
    <t>zazdivkaotvoru115</t>
  </si>
  <si>
    <t>1,5*2,9*2</t>
  </si>
  <si>
    <t>342248110</t>
  </si>
  <si>
    <t>Příčky jednoduché z cihel děrovaných spojených na pero a drážku klasických na maltu MVC, pevnost cihel P 10, tl. příčky 80 mm</t>
  </si>
  <si>
    <t>592220773</t>
  </si>
  <si>
    <t>342248112</t>
  </si>
  <si>
    <t>Příčky jednoduché z cihel děrovaných spojených na pero a drážku klasických na maltu MVC, pevnost cihel P 10, tl. příčky 115 mm</t>
  </si>
  <si>
    <t>874966143</t>
  </si>
  <si>
    <t>342248113</t>
  </si>
  <si>
    <t>Příčky jednoduché z cihel děrovaných spojených na pero a drážku klasických na maltu MVC, pevnost cihel P 10, tl. příčky 140 mm</t>
  </si>
  <si>
    <t>532195653</t>
  </si>
  <si>
    <t>342291121</t>
  </si>
  <si>
    <t>Ukotvení příček plochými kotvami, do konstrukce cihelné</t>
  </si>
  <si>
    <t>1755509285</t>
  </si>
  <si>
    <t>2,86*6</t>
  </si>
  <si>
    <t>2,86*10</t>
  </si>
  <si>
    <t>346244381</t>
  </si>
  <si>
    <t>Plentování ocelových válcovaných nosníků jednostranné cihlami na maltu, výška stojiny do 200 mm</t>
  </si>
  <si>
    <t>417368223</t>
  </si>
  <si>
    <t>1,9*0,12*2</t>
  </si>
  <si>
    <t>1,5*0,12*2</t>
  </si>
  <si>
    <t>Vodorovné konstrukce</t>
  </si>
  <si>
    <t>413232211</t>
  </si>
  <si>
    <t>Zazdívka zhlaví stropních trámů nebo válcovaných nosníků pálenými cihlami válcovaných nosníků, výšky do 150 mm</t>
  </si>
  <si>
    <t>1531917764</t>
  </si>
  <si>
    <t>Úpravy povrchů, podlahy a osazování výplní</t>
  </si>
  <si>
    <t>611335213</t>
  </si>
  <si>
    <t>Cementová omítka jednotlivých malých ploch hladká na stropech, plochy jednotlivě přes 0,25 do 1 m2</t>
  </si>
  <si>
    <t>594341097</t>
  </si>
  <si>
    <t>612131121</t>
  </si>
  <si>
    <t>Podkladní a spojovací vrstva vnitřních omítaných ploch penetrace akrylát-silikonová nanášená ručně stěn</t>
  </si>
  <si>
    <t>1253440977</t>
  </si>
  <si>
    <t>612135011</t>
  </si>
  <si>
    <t>Vyrovnání nerovností podkladu vnitřních omítaných ploch tmelem, tloušťky do 2 mm stěn</t>
  </si>
  <si>
    <t>135389728</t>
  </si>
  <si>
    <t>612311131</t>
  </si>
  <si>
    <t>Potažení vnitřních ploch štukem tloušťky do 3 mm svislých konstrukcí stěn</t>
  </si>
  <si>
    <t>712206261</t>
  </si>
  <si>
    <t>2,9*1,5*2</t>
  </si>
  <si>
    <t>1,15*1,1</t>
  </si>
  <si>
    <t>612321141</t>
  </si>
  <si>
    <t>Omítka vápenocementová vnitřních ploch nanášená ručně dvouvrstvá, tloušťky jádrové omítky do 10 mm a tloušťky štuku do 3 mm štuková svislých konstrukcí stěn</t>
  </si>
  <si>
    <t>-1032709688</t>
  </si>
  <si>
    <t>příčka8-(1,73+0,77+0,8+0,5)*2,3</t>
  </si>
  <si>
    <t>pricka115*2-(1+0,8)*2,3</t>
  </si>
  <si>
    <t>2,22*0,4*2</t>
  </si>
  <si>
    <t>612321191</t>
  </si>
  <si>
    <t>Omítka vápenocementová vnitřních ploch nanášená ručně Příplatek k cenám za každých dalších i započatých 5 mm tloušťky omítky přes 10 mm stěn</t>
  </si>
  <si>
    <t>1454981266</t>
  </si>
  <si>
    <t>612325302</t>
  </si>
  <si>
    <t>Vápenocementová nebo vápenná omítka ostění nebo nadpraží štuková</t>
  </si>
  <si>
    <t>2090921515</t>
  </si>
  <si>
    <t>612325412</t>
  </si>
  <si>
    <t>Oprava vápenocementové nebo vápenné omítky vnitřních ploch hladké, tloušťky do 20 mm stěn, v rozsahu opravované plochy přes 10 do 30%</t>
  </si>
  <si>
    <t>-1406127551</t>
  </si>
  <si>
    <t>3,05*2,7*2</t>
  </si>
  <si>
    <t>-2,9*1,5</t>
  </si>
  <si>
    <t>4,6*2,7</t>
  </si>
  <si>
    <t>8,3*2,7</t>
  </si>
  <si>
    <t>-okna</t>
  </si>
  <si>
    <t>3,72*2,7</t>
  </si>
  <si>
    <t>4,82*2,7</t>
  </si>
  <si>
    <t>-0,8*2</t>
  </si>
  <si>
    <t>5,91*2,7</t>
  </si>
  <si>
    <t>-2,35*1,6</t>
  </si>
  <si>
    <t>2,845*2,7*2</t>
  </si>
  <si>
    <t>-1,5*2,9</t>
  </si>
  <si>
    <t>-1,6*2,35</t>
  </si>
  <si>
    <t>1,985*2,7*2</t>
  </si>
  <si>
    <t>-0,6*2</t>
  </si>
  <si>
    <t>2,595*0,4*2</t>
  </si>
  <si>
    <t>3,7*0,4</t>
  </si>
  <si>
    <t>3,115*0,4</t>
  </si>
  <si>
    <t>2,48*0,4</t>
  </si>
  <si>
    <t>612331121</t>
  </si>
  <si>
    <t>Omítka cementová vnitřních ploch nanášená ručně jednovrstvá, tloušťky do 10 mm hladká svislých konstrukcí stěn</t>
  </si>
  <si>
    <t>19918830</t>
  </si>
  <si>
    <t>612331191</t>
  </si>
  <si>
    <t>Omítka cementová vnitřních ploch nanášená ručně Příplatek k cenám za každých dalších i započatých 5 mm tloušťky omítky přes 10 mm stěn</t>
  </si>
  <si>
    <t>1190606634</t>
  </si>
  <si>
    <t>612335215</t>
  </si>
  <si>
    <t>Cementová omítka jednotlivých malých ploch hladká na stěnách, plochy jednotlivě přes 1 do 4 m2</t>
  </si>
  <si>
    <t>1216732600</t>
  </si>
  <si>
    <t>621142001</t>
  </si>
  <si>
    <t>Potažení vnějších ploch pletivem v ploše nebo pruzích, na plném podkladu sklovláknitým vtlačením do tmelu podhledů</t>
  </si>
  <si>
    <t>-821710563</t>
  </si>
  <si>
    <t>621531011</t>
  </si>
  <si>
    <t>Omítka tenkovrstvá silikonová vnějších ploch probarvená, včetně penetrace podkladu zrnitá, tloušťky 1,5 mm podhledů</t>
  </si>
  <si>
    <t>-1934211065</t>
  </si>
  <si>
    <t>622211011</t>
  </si>
  <si>
    <t>Montáž kontaktního zateplení z polystyrenových desek nebo z kombinovaných desek na vnější stěny, tloušťky desek přes 40 do 80 mm</t>
  </si>
  <si>
    <t>-2108457672</t>
  </si>
  <si>
    <t>2,86*1</t>
  </si>
  <si>
    <t>283764180</t>
  </si>
  <si>
    <t>deska z polystyrénu XPS, hrana polodrážková a hladký povrch tl 60 mm</t>
  </si>
  <si>
    <t>-1421823236</t>
  </si>
  <si>
    <t>50,364*1,02 'Přepočtené koeficientem množství</t>
  </si>
  <si>
    <t>622211031</t>
  </si>
  <si>
    <t>Montáž kontaktního zateplení z polystyrenových desek nebo z kombinovaných desek na vnější stěny, tloušťky desek přes 120 do 160 mm</t>
  </si>
  <si>
    <t>-706964471</t>
  </si>
  <si>
    <t>283759520</t>
  </si>
  <si>
    <t>deska fasádní polystyrénová EPS 70 F 1000 x 500 x 160 mm</t>
  </si>
  <si>
    <t>-152473659</t>
  </si>
  <si>
    <t>41,579*1,02 'Přepočtené koeficientem množství</t>
  </si>
  <si>
    <t>283764250</t>
  </si>
  <si>
    <t>deska z polystyrénu XPS, hrana polodrážková a hladký povrch tl 160 mm</t>
  </si>
  <si>
    <t>579895458</t>
  </si>
  <si>
    <t>5,121*1,02 'Přepočtené koeficientem množství</t>
  </si>
  <si>
    <t>622212001</t>
  </si>
  <si>
    <t>Montáž kontaktního zateplení vnějšího ostění, nadpraží nebo parapetu z polystyrenových desek hloubky špalet do 200 mm, tloušťky desek do 40 mm</t>
  </si>
  <si>
    <t>-1169003425</t>
  </si>
  <si>
    <t>283759300</t>
  </si>
  <si>
    <t>deska fasádní polystyrénová EPS 70 F 1000 x 500 x 20 mm</t>
  </si>
  <si>
    <t>-1708710871</t>
  </si>
  <si>
    <t>32,455*0,18 'Přepočtené koeficientem množství</t>
  </si>
  <si>
    <t>622252002</t>
  </si>
  <si>
    <t>Montáž lišt kontaktního zateplení ostatních stěnových, dilatačních apod. lepených do tmelu</t>
  </si>
  <si>
    <t>1285677858</t>
  </si>
  <si>
    <t>590514800</t>
  </si>
  <si>
    <t>lišta rohová Al 10/10 cm s tkaninou bal. 2,5 m</t>
  </si>
  <si>
    <t>-887737021</t>
  </si>
  <si>
    <t>rimsa+0,5+0,5</t>
  </si>
  <si>
    <t>58,42*1,05 'Přepočtené koeficientem množství</t>
  </si>
  <si>
    <t>590514750</t>
  </si>
  <si>
    <t>profil okenní začišťovací se sklovláknitou armovací tkaninou 6 mm/2,4 m</t>
  </si>
  <si>
    <t>-1376507766</t>
  </si>
  <si>
    <t>2,4+1,5+1,5</t>
  </si>
  <si>
    <t>1,15+2,07+2,07</t>
  </si>
  <si>
    <t>1,265+1,5+1,5</t>
  </si>
  <si>
    <t>1,35+2,05+2,05</t>
  </si>
  <si>
    <t>1,2+1,5+1,5</t>
  </si>
  <si>
    <t>1,15+2,15+2,15</t>
  </si>
  <si>
    <t>0,6+0,9+0,9</t>
  </si>
  <si>
    <t>32,455*1,05 'Přepočtené koeficientem množství</t>
  </si>
  <si>
    <t>622331121</t>
  </si>
  <si>
    <t>Omítka cementová vnějších ploch nanášená ručně jednovrstvá, tloušťky do 15 mm hladká stěn</t>
  </si>
  <si>
    <t>1913639813</t>
  </si>
  <si>
    <t>622511111</t>
  </si>
  <si>
    <t>Omítka tenkovrstvá akrylátová vnějších ploch probarvená, včetně penetrace podkladu mozaiková střednězrnná stěn</t>
  </si>
  <si>
    <t>-1500556492</t>
  </si>
  <si>
    <t>0,16*0,3*6</t>
  </si>
  <si>
    <t>622531011</t>
  </si>
  <si>
    <t>Omítka tenkovrstvá silikonová vnějších ploch probarvená, včetně penetrace podkladu zrnitá, tloušťky 1,5 mm stěn</t>
  </si>
  <si>
    <t>2049227567</t>
  </si>
  <si>
    <t>apulista*0,15</t>
  </si>
  <si>
    <t>628195099</t>
  </si>
  <si>
    <t>Očištění vnějšího zdiva před započetím oprav ručně - odstranění křovin atd.</t>
  </si>
  <si>
    <t>-840981191</t>
  </si>
  <si>
    <t>629135102</t>
  </si>
  <si>
    <t>Vyrovnávací vrstva z cementové malty pod klempířskými prvky šířky přes 150 do 300 mm</t>
  </si>
  <si>
    <t>-1407141915</t>
  </si>
  <si>
    <t>629991011</t>
  </si>
  <si>
    <t>Zakrytí vnějších ploch před znečištěním včetně pozdějšího odkrytí výplní otvorů a svislých ploch fólií přilepenou lepící páskou</t>
  </si>
  <si>
    <t>1006966678</t>
  </si>
  <si>
    <t>okna*2</t>
  </si>
  <si>
    <t>629995101</t>
  </si>
  <si>
    <t>Očištění vnějších ploch tlakovou vodou omytím</t>
  </si>
  <si>
    <t>-1804453073</t>
  </si>
  <si>
    <t>642942111</t>
  </si>
  <si>
    <t>Osazování zárubní nebo rámů kovových dveřních lisovaných nebo z úhelníků bez dveřních křídel, na cementovou maltu, plochy otvoru do 2,5 m2</t>
  </si>
  <si>
    <t>-743414154</t>
  </si>
  <si>
    <t>553311300</t>
  </si>
  <si>
    <t>zárubeň ocelová pro běžné zdění hranatý profil 125 800 L/P</t>
  </si>
  <si>
    <t>23842094</t>
  </si>
  <si>
    <t>553311260</t>
  </si>
  <si>
    <t>zárubeň ocelová pro běžné zdění hranatý profil 125 600 L/P</t>
  </si>
  <si>
    <t>1657620898</t>
  </si>
  <si>
    <t>Ostatní konstrukce a práce, bourání</t>
  </si>
  <si>
    <t>941221111</t>
  </si>
  <si>
    <t>Montáž lešení řadového rámového těžkého pracovního s podlahami s provozním zatížením tř. 4 do 300 kg/m2 šířky tř. SW09 přes 0,9 do 1,2 m, výšky do 10 m</t>
  </si>
  <si>
    <t>1032949954</t>
  </si>
  <si>
    <t>21*4,1</t>
  </si>
  <si>
    <t>941221211</t>
  </si>
  <si>
    <t>Montáž lešení řadového rámového těžkého pracovního s podlahami s provozním zatížením tř. 4 do 300 kg/m2 Příplatek za první a každý další den použití lešení k ceně -1111 nebo -1112</t>
  </si>
  <si>
    <t>-332553094</t>
  </si>
  <si>
    <t>86,1*30 'Přepočtené koeficientem množství</t>
  </si>
  <si>
    <t>941221811</t>
  </si>
  <si>
    <t>Demontáž lešení řadového rámového těžkého pracovního s provozním zatížením tř. 4 do 300 kg/m2 šířky tř. SW09 přes 0,9 do 1,2 m, výšky do 10 m</t>
  </si>
  <si>
    <t>199484980</t>
  </si>
  <si>
    <t>944511111</t>
  </si>
  <si>
    <t>Montáž ochranné sítě zavěšené na konstrukci lešení z textilie z umělých vláken</t>
  </si>
  <si>
    <t>-1302678693</t>
  </si>
  <si>
    <t>944511211</t>
  </si>
  <si>
    <t>Montáž ochranné sítě Příplatek za první a každý další den použití sítě k ceně -1111</t>
  </si>
  <si>
    <t>452739647</t>
  </si>
  <si>
    <t>944511811</t>
  </si>
  <si>
    <t>Demontáž ochranné sítě zavěšené na konstrukci lešení z textilie z umělých vláken</t>
  </si>
  <si>
    <t>1452349503</t>
  </si>
  <si>
    <t>949101111</t>
  </si>
  <si>
    <t>Lešení pomocné pro objekty pozemních staveb s lešeňovou podlahou v do 1,9 m zatížení do 150 kg/m2</t>
  </si>
  <si>
    <t>-1620128196</t>
  </si>
  <si>
    <t>952901111</t>
  </si>
  <si>
    <t>Vyčištění budov bytové a občanské výstavby při výšce podlaží do 4 m</t>
  </si>
  <si>
    <t>493923847</t>
  </si>
  <si>
    <t>953735113</t>
  </si>
  <si>
    <t>Odvětrání vodorovné z plastových trub ukládaných na sraz, na maltové terče se zakrytím volných konců síťkami na střechách, do izolačních násypů apod. vnitřní průměr přes 80 do 110mm</t>
  </si>
  <si>
    <t>112535717</t>
  </si>
  <si>
    <t>0,1*24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</si>
  <si>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</si>
  <si>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</si>
  <si>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1317964540</t>
  </si>
  <si>
    <t>968062354</t>
  </si>
  <si>
    <t>Vybourání dřevěných rámů oken s křídly, dveřních zárubní, vrat, stěn, ostění nebo obkladů rámů oken s křídly dvojitých, plochy do 1 m2</t>
  </si>
  <si>
    <t>-1896658537</t>
  </si>
  <si>
    <t>0,6*0,9</t>
  </si>
  <si>
    <t>968062355</t>
  </si>
  <si>
    <t>Vybourání dřevěných rámů oken s křídly, dveřních zárubní, vrat, stěn, ostění nebo obkladů rámů oken s křídly dvojitých, plochy do 2 m2</t>
  </si>
  <si>
    <t>724692978</t>
  </si>
  <si>
    <t>1,2*1,5</t>
  </si>
  <si>
    <t>1,11*1,15</t>
  </si>
  <si>
    <t>1,265*1,5</t>
  </si>
  <si>
    <t>968062356</t>
  </si>
  <si>
    <t>Vybourání dřevěných rámů oken s křídly, dveřních zárubní, vrat, stěn, ostění nebo obkladů rámů oken s křídly dvojitých, plochy do 4 m2</t>
  </si>
  <si>
    <t>-404557076</t>
  </si>
  <si>
    <t>2,4*1,5</t>
  </si>
  <si>
    <t>968072455</t>
  </si>
  <si>
    <t>Vybourání kovových rámů oken s křídly, dveřních zárubní, vrat, stěn, ostění nebo obkladů dveřních zárubní, plochy do 2 m2</t>
  </si>
  <si>
    <t>412488687</t>
  </si>
  <si>
    <t>0,8*2*2</t>
  </si>
  <si>
    <t>0,6*2</t>
  </si>
  <si>
    <t>0,8*2</t>
  </si>
  <si>
    <t>968072456</t>
  </si>
  <si>
    <t>Vybourání kovových rámů oken s křídly, dveřních zárubní, vrat, stěn, ostění nebo obkladů dveřních zárubní, plochy přes 2 m2</t>
  </si>
  <si>
    <t>1916149145</t>
  </si>
  <si>
    <t>1,4*2</t>
  </si>
  <si>
    <t>1,35*2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</si>
  <si>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</si>
  <si>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</si>
  <si>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637449433</t>
  </si>
  <si>
    <t>971033241</t>
  </si>
  <si>
    <t>Vybourání otvorů ve zdivu základovém nebo nadzákladovém z cihel, tvárnic, příčkovek z cihel pálených na maltu vápennou nebo vápenocementovou plochy do 0,0225 m2, tl. do 300 mm</t>
  </si>
  <si>
    <t>685298490</t>
  </si>
  <si>
    <t>971033261</t>
  </si>
  <si>
    <t>Vybourání otvorů ve zdivu základovém nebo nadzákladovém z cihel, tvárnic, příčkovek z cihel pálených na maltu vápennou nebo vápenocementovou plochy do 0,0225 m2, tl. do 600 mm</t>
  </si>
  <si>
    <t>2072278827</t>
  </si>
  <si>
    <t>971033541</t>
  </si>
  <si>
    <t>Vybourání otvorů ve zdivu základovém nebo nadzákladovém z cihel, tvárnic, příčkovek z cihel pálených na maltu vápennou nebo vápenocementovou plochy do 1 m2, tl. do 300 mm</t>
  </si>
  <si>
    <t>-1333460149</t>
  </si>
  <si>
    <t>0,2*0,3*0,115</t>
  </si>
  <si>
    <t>(2,15)*0,3*2</t>
  </si>
  <si>
    <t>971033651</t>
  </si>
  <si>
    <t>Vybourání otvorů ve zdivu základovém nebo nadzákladovém z cihel, tvárnic, příčkovek z cihel pálených na maltu vápennou nebo vápenocementovou plochy do 4 m2, tl. do 600 mm</t>
  </si>
  <si>
    <t>-1836210542</t>
  </si>
  <si>
    <t>2,4*(1,6+0,48)*0,5</t>
  </si>
  <si>
    <t>974031664</t>
  </si>
  <si>
    <t>Vysekání rýh ve zdivu cihelném na maltu vápennou nebo vápenocementovou pro vtahování nosníků do zdí, před vybouráním otvoru do hl. 150 mm, při v. nosníku do 150 mm</t>
  </si>
  <si>
    <t>40963058</t>
  </si>
  <si>
    <t>2*4</t>
  </si>
  <si>
    <t>1,5*2</t>
  </si>
  <si>
    <t>978013141</t>
  </si>
  <si>
    <t>Otlučení vápenných nebo vápenocementových omítek vnitřních ploch stěn s vyškrabáním spar, s očištěním zdiva, v rozsahu přes 10 do 30 %</t>
  </si>
  <si>
    <t>258346507</t>
  </si>
  <si>
    <t>978013191</t>
  </si>
  <si>
    <t>Otlučení vápenných nebo vápenocementových omítek vnitřních ploch stěn s vyškrabáním spar, s očištěním zdiva, v rozsahu přes 50 do 100 %</t>
  </si>
  <si>
    <t>-1115952978</t>
  </si>
  <si>
    <t>(3,7+3,115+2,48)*2,3</t>
  </si>
  <si>
    <t>2,595*2,3</t>
  </si>
  <si>
    <t>2,22*2,3</t>
  </si>
  <si>
    <t>978021191</t>
  </si>
  <si>
    <t>Otlučení cementových vnitřních ploch stěn, v rozsahu do 100 %</t>
  </si>
  <si>
    <t>-590665348</t>
  </si>
  <si>
    <t>978036191</t>
  </si>
  <si>
    <t>Otlučení cementových omítek vnějších ploch s vyškrabáním spar zdiva a s očištěním povrchu, v rozsahu přes 80 do 100 %</t>
  </si>
  <si>
    <t>786022219</t>
  </si>
  <si>
    <t>979081111</t>
  </si>
  <si>
    <t>Odvoz suti a vybouraných hmot na skládku do 1 km</t>
  </si>
  <si>
    <t>638446751</t>
  </si>
  <si>
    <t>979081121</t>
  </si>
  <si>
    <t>Odvoz suti a vybouraných hmot na skládku ZKD 1 km přes 1 km</t>
  </si>
  <si>
    <t>943137912</t>
  </si>
  <si>
    <t>979082111</t>
  </si>
  <si>
    <t>Vnitrostaveništní vodorovná doprava suti a vybouraných hmot do 10 m</t>
  </si>
  <si>
    <t>1272820007</t>
  </si>
  <si>
    <t>979082121</t>
  </si>
  <si>
    <t>Vnitrostaveništní vodorovná doprava suti a vybouraných hmot za každých dalších 5 m</t>
  </si>
  <si>
    <t>1159192996</t>
  </si>
  <si>
    <t>979098231</t>
  </si>
  <si>
    <t>Poplatek za uložení stavebního směsného odpadu na skládce (skládkovné)</t>
  </si>
  <si>
    <t>-1139582695</t>
  </si>
  <si>
    <t>Přesun hmot</t>
  </si>
  <si>
    <t>998018002</t>
  </si>
  <si>
    <t>Přesun hmot ruční pro budovy v do 12 m</t>
  </si>
  <si>
    <t>-455264994</t>
  </si>
  <si>
    <t>713110811</t>
  </si>
  <si>
    <t>Odstranění tepelné izolace běžných stavebních konstrukcí z rohoží, pásů, dílců, desek, bloků stropů nebo podhledů volně kladených z vláknitých materiálů, tloušťka izolace do 100 mm</t>
  </si>
  <si>
    <t>-860433010</t>
  </si>
  <si>
    <t>713111131</t>
  </si>
  <si>
    <t>Montáž tepelné izolace stropů rohožemi, pásy, dílci, deskami, bloky (izolační materiál ve specifikaci) žebrových spodem s uchycením (drátem, páskou apod.)</t>
  </si>
  <si>
    <t>-773944088</t>
  </si>
  <si>
    <t>631508500</t>
  </si>
  <si>
    <t>pás tepelně izolační pro izolace trámových stropů, podhledů a nepochůz.půd 120 mm 6000x1200 mm</t>
  </si>
  <si>
    <t>1490279194</t>
  </si>
  <si>
    <t>91,7*1,05 'Přepočtené koeficientem množství</t>
  </si>
  <si>
    <t>817685925</t>
  </si>
  <si>
    <t>751</t>
  </si>
  <si>
    <t>Vzduchotechnika</t>
  </si>
  <si>
    <t>751111053</t>
  </si>
  <si>
    <t>Montáž ventilátoru axiálního nízkotlakého podhledového, průměru přes 200 do 300 mm</t>
  </si>
  <si>
    <t>-664091998</t>
  </si>
  <si>
    <t>751398011</t>
  </si>
  <si>
    <t>Montáž ostatních zařízení větrací mřížky na kruhové potrubí, průměru do 100 mm</t>
  </si>
  <si>
    <t>-1523891295</t>
  </si>
  <si>
    <t>751398012</t>
  </si>
  <si>
    <t>Montáž ostatních zařízení větrací mřížky na kruhové potrubí, průměru přes 100 do 200 mm</t>
  </si>
  <si>
    <t>1101565618</t>
  </si>
  <si>
    <t>7513989978</t>
  </si>
  <si>
    <t>-1144207890</t>
  </si>
  <si>
    <t>751398999</t>
  </si>
  <si>
    <t>-1370782474</t>
  </si>
  <si>
    <t>751511199</t>
  </si>
  <si>
    <t>Montáž potrubí plechového skupiny I kruhového s přírubou tloušťky plechu 0,8 mm, průměru do 200 mm se syfonem,zateplené</t>
  </si>
  <si>
    <t>-115205285</t>
  </si>
  <si>
    <t>3+4,8</t>
  </si>
  <si>
    <t>89</t>
  </si>
  <si>
    <t>998751201</t>
  </si>
  <si>
    <t>Přesun hmot pro vzduchotechniku stanovený procentní sazbou (%) z ceny vodorovná dopravní vzdálenost do 50 m v objektech výšky do 12 m</t>
  </si>
  <si>
    <t>-421270250</t>
  </si>
  <si>
    <t>761</t>
  </si>
  <si>
    <t>Konstrukce prosvětlovací</t>
  </si>
  <si>
    <t>761611212</t>
  </si>
  <si>
    <t>Okna ze skleněných tvárnic zděné rozměr 190 x 190 x 80 mm bezbarvé matované dezén rovný</t>
  </si>
  <si>
    <t>1876783871</t>
  </si>
  <si>
    <t>998761203</t>
  </si>
  <si>
    <t>Přesun hmot pro konstrukce sklobetonové stanovený procentní sazbou (%) z ceny vodorovná dopravní vzdálenost do 50 m v objektech výšky přes 12 do 24 m</t>
  </si>
  <si>
    <t>-675010222</t>
  </si>
  <si>
    <t>762</t>
  </si>
  <si>
    <t>Konstrukce tesařské</t>
  </si>
  <si>
    <t>762429001</t>
  </si>
  <si>
    <t>Obložení stropů nebo střešních podhledů montáž roštu podkladového</t>
  </si>
  <si>
    <t>608049834</t>
  </si>
  <si>
    <t>7,22*1</t>
  </si>
  <si>
    <t>605141130</t>
  </si>
  <si>
    <t>řezivo jehličnaté,střešní latě impregnované dl 2 - 3,5 m</t>
  </si>
  <si>
    <t>1280892675</t>
  </si>
  <si>
    <t>7,509*0,04*0,06</t>
  </si>
  <si>
    <t>0,018*1,04 'Přepočtené koeficientem množství</t>
  </si>
  <si>
    <t>762841310</t>
  </si>
  <si>
    <t>Montáž podbíjení stropů a střech vodorovných z hoblovaných prken z palubek</t>
  </si>
  <si>
    <t>1211508580</t>
  </si>
  <si>
    <t>7,22*0,7</t>
  </si>
  <si>
    <t>611911200</t>
  </si>
  <si>
    <t>palubky obkladové SM profil klasický 12,5 x 96 mm A/B</t>
  </si>
  <si>
    <t>1268180158</t>
  </si>
  <si>
    <t>762841811</t>
  </si>
  <si>
    <t>Demontáž podbíjení obkladů stropů a střech sklonu do 60 st. z hrubých prken tl. do 35 mm bez omítky</t>
  </si>
  <si>
    <t>-1771772398</t>
  </si>
  <si>
    <t>762895000</t>
  </si>
  <si>
    <t>Spojovací prostředky záklopu stropů, stropnic, podbíjení hřebíky, svory</t>
  </si>
  <si>
    <t>1223214390</t>
  </si>
  <si>
    <t>5,055*0,01</t>
  </si>
  <si>
    <t>0,019</t>
  </si>
  <si>
    <t>998762201</t>
  </si>
  <si>
    <t>Přesun hmot pro konstrukce tesařské stanovený procentní sazbou (%) z ceny vodorovná dopravní vzdálenost do 50 m v objektech výšky do 6 m</t>
  </si>
  <si>
    <t>-1006068218</t>
  </si>
  <si>
    <t>763</t>
  </si>
  <si>
    <t>Konstrukce suché výstavby</t>
  </si>
  <si>
    <t>763131411</t>
  </si>
  <si>
    <t>Podhled ze sádrokartonových desek dvouvrstvá zavěšená spodní konstrukce z ocelových profilů CD, UD jednoduše opláštěná deskou standardní A, tl. 12,5 mm, bez TI</t>
  </si>
  <si>
    <t>385966197</t>
  </si>
  <si>
    <t>100</t>
  </si>
  <si>
    <t>763131551</t>
  </si>
  <si>
    <t>Podhled ze sádrokartonových desek jednovrstvá zavěšená spodní konstrukce z ocelových profilů CD, UD jednoduše opláštěná deskou impregnovanou H2, tl. 12,5 mm, bez TI</t>
  </si>
  <si>
    <t>1079155036</t>
  </si>
  <si>
    <t>101</t>
  </si>
  <si>
    <t>763131713</t>
  </si>
  <si>
    <t>Podhled ze sádrokartonových desek ostatní práce a konstrukce na podhledech ze sádrokartonových desek napojení na obvodové konstrukce profilem</t>
  </si>
  <si>
    <t>-601728535</t>
  </si>
  <si>
    <t>4,6+4,6+2,845+2,845</t>
  </si>
  <si>
    <t>3,05+3,05+4,6+4,6</t>
  </si>
  <si>
    <t>8,3+8,3+4,82+5,91</t>
  </si>
  <si>
    <t>1,85+2,595+2,595+1,85</t>
  </si>
  <si>
    <t>2,22+2,22+1,73+1,73</t>
  </si>
  <si>
    <t>2,48+0,5+3,115+3,7</t>
  </si>
  <si>
    <t>3,72+3,72+1,985+1,985</t>
  </si>
  <si>
    <t>102</t>
  </si>
  <si>
    <t>763131714</t>
  </si>
  <si>
    <t>Podhled ze sádrokartonových desek ostatní práce a konstrukce na podhledech ze sádrokartonových desek základní penetrační nátěr</t>
  </si>
  <si>
    <t>-733865180</t>
  </si>
  <si>
    <t>103</t>
  </si>
  <si>
    <t>763131751</t>
  </si>
  <si>
    <t>Podhled ze sádrokartonových desek ostatní práce a konstrukce na podhledech ze sádrokartonových desek montáž parotěsné zábrany</t>
  </si>
  <si>
    <t>-1507867083</t>
  </si>
  <si>
    <t>104</t>
  </si>
  <si>
    <t>283292600</t>
  </si>
  <si>
    <t>fólie hořlavá parotěsná pro interiér (reakce na oheň - třída F) 140 g/m2</t>
  </si>
  <si>
    <t>-2007084791</t>
  </si>
  <si>
    <t>91,7*1,1 'Přepočtené koeficientem množství</t>
  </si>
  <si>
    <t>105</t>
  </si>
  <si>
    <t>763131821</t>
  </si>
  <si>
    <t>Demontáž podhledu nebo samostatného požárního předělu ze sádrokartonových desek s nosnou konstrukcí dvouvrstvou z ocelových profilů, opláštění jednoduché</t>
  </si>
  <si>
    <t>-1348110848</t>
  </si>
  <si>
    <t>106</t>
  </si>
  <si>
    <t>763164131</t>
  </si>
  <si>
    <t>Obklad ze sádrokartonových desek konstrukcí dřevěných včetně ochranných úhelníků ve tvaru L rozvinuté šíře přes 0,4 do 0,8 m, opláštěný deskou standardní A, tl. 12,5 mm</t>
  </si>
  <si>
    <t>-1589463781</t>
  </si>
  <si>
    <t>3+4,2</t>
  </si>
  <si>
    <t>107</t>
  </si>
  <si>
    <t>998763401</t>
  </si>
  <si>
    <t>Přesun hmot pro konstrukce montované z desek stanovený procentní sazbou (%) z ceny vodorovná dopravní vzdálenost do 50 m v objektech výšky do 6 m</t>
  </si>
  <si>
    <t>270007098</t>
  </si>
  <si>
    <t>764</t>
  </si>
  <si>
    <t>Konstrukce klempířské</t>
  </si>
  <si>
    <t>108</t>
  </si>
  <si>
    <t>764002851</t>
  </si>
  <si>
    <t>Demontáž klempířských konstrukcí oplechování parapetů do suti</t>
  </si>
  <si>
    <t>1972157527</t>
  </si>
  <si>
    <t>parapet+1,1</t>
  </si>
  <si>
    <t>109</t>
  </si>
  <si>
    <t>764004803</t>
  </si>
  <si>
    <t>Demontáž klempířských konstrukcí žlabu podokapního k dalšímu použití</t>
  </si>
  <si>
    <t>-2120900898</t>
  </si>
  <si>
    <t>110</t>
  </si>
  <si>
    <t>764004863</t>
  </si>
  <si>
    <t>Demontáž klempířských konstrukcí svodu k dalšímu použití</t>
  </si>
  <si>
    <t>-307690981</t>
  </si>
  <si>
    <t>111</t>
  </si>
  <si>
    <t>764216644</t>
  </si>
  <si>
    <t>Oplechování parapetů z pozinkovaného plechu s povrchovou úpravou rovných celoplošně lepené, bez rohů rš 330 mm</t>
  </si>
  <si>
    <t>-74678225</t>
  </si>
  <si>
    <t>112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</si>
  <si>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</si>
  <si>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</si>
  <si>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1303268306</t>
  </si>
  <si>
    <t>113</t>
  </si>
  <si>
    <t>764501103</t>
  </si>
  <si>
    <t>Montáž žlabu podokapního půlkruhového žlabu</t>
  </si>
  <si>
    <t>698223931</t>
  </si>
  <si>
    <t>114</t>
  </si>
  <si>
    <t>764508131</t>
  </si>
  <si>
    <t>Montáž svodu kruhového, průměru svodu</t>
  </si>
  <si>
    <t>-1944104204</t>
  </si>
  <si>
    <t>115</t>
  </si>
  <si>
    <t>764508132</t>
  </si>
  <si>
    <t>Montáž svodu kruhového, průměru objímek</t>
  </si>
  <si>
    <t>806101770</t>
  </si>
  <si>
    <t>116</t>
  </si>
  <si>
    <t>553443330</t>
  </si>
  <si>
    <t>objímka svodu trn 200 mm 120 pozink</t>
  </si>
  <si>
    <t>-2076642261</t>
  </si>
  <si>
    <t>117</t>
  </si>
  <si>
    <t>764508134</t>
  </si>
  <si>
    <t>Montáž svodu kruhového, průměru kolen horních dvojitých</t>
  </si>
  <si>
    <t>4543565</t>
  </si>
  <si>
    <t>118</t>
  </si>
  <si>
    <t>553443520</t>
  </si>
  <si>
    <t>koleno 72° kruhové lisované 120 pozink</t>
  </si>
  <si>
    <t>-1753798825</t>
  </si>
  <si>
    <t>119</t>
  </si>
  <si>
    <t>998764201</t>
  </si>
  <si>
    <t>Přesun hmot pro konstrukce klempířské stanovený procentní sazbou (%) z ceny vodorovná dopravní vzdálenost do 50 m v objektech výšky do 6 m</t>
  </si>
  <si>
    <t>667870736</t>
  </si>
  <si>
    <t>766</t>
  </si>
  <si>
    <t>Konstrukce truhlářské</t>
  </si>
  <si>
    <t>120</t>
  </si>
  <si>
    <t>766621723</t>
  </si>
  <si>
    <t>Montáž okenních doplňků vnějšího rohovníku</t>
  </si>
  <si>
    <t>1560039063</t>
  </si>
  <si>
    <t>125</t>
  </si>
  <si>
    <t>766622115</t>
  </si>
  <si>
    <t>Montáž oken plastových včetně montáže rámu na polyuretanovou pěnu plochy přes 1 m2 pevných do zdiva, výšky do 1,5 m</t>
  </si>
  <si>
    <t>471829442</t>
  </si>
  <si>
    <t>7,2</t>
  </si>
  <si>
    <t>126</t>
  </si>
  <si>
    <t>611400350</t>
  </si>
  <si>
    <t>okno plastové trojkřídlé otvíravé a vyklápěcí 240x150 cm</t>
  </si>
  <si>
    <t>1731602507</t>
  </si>
  <si>
    <t>127</t>
  </si>
  <si>
    <t>611400280</t>
  </si>
  <si>
    <t>okno plastové dvoukřídlé otvíravé a vyklápěcí 120 x 150 cm</t>
  </si>
  <si>
    <t>124062568</t>
  </si>
  <si>
    <t>121</t>
  </si>
  <si>
    <t>766622116</t>
  </si>
  <si>
    <t>Montáž oken plastových včetně montáže rámu na polyuretanovou pěnu plochy přes 1 m2 pevných do zdiva, výšky přes 1,5 do 2,5 m</t>
  </si>
  <si>
    <t>-420841381</t>
  </si>
  <si>
    <t>2,768</t>
  </si>
  <si>
    <t>122</t>
  </si>
  <si>
    <t>611400310</t>
  </si>
  <si>
    <t>okno plastové dvoukřídlé otvíravé a vyklápěcí 210 x 150 cm</t>
  </si>
  <si>
    <t>1048478964</t>
  </si>
  <si>
    <t>123</t>
  </si>
  <si>
    <t>766622212</t>
  </si>
  <si>
    <t>Montáž oken plastových plochy do 1 m2 včetně montáže rámu na polyuretanovou pěnu pevných do zdiva</t>
  </si>
  <si>
    <t>-400085969</t>
  </si>
  <si>
    <t>124</t>
  </si>
  <si>
    <t>611400099</t>
  </si>
  <si>
    <t>okno plastové jednokřídlé otvíravé pravé 60 x 90 cm</t>
  </si>
  <si>
    <t>520065800</t>
  </si>
  <si>
    <t>766641999</t>
  </si>
  <si>
    <t>Montáž balkónových dveří dřevěných nebo plastových včetně rámu na PU pěnu zdvojených do zdiva jednokřídlových bez nadsvětlíku</t>
  </si>
  <si>
    <t>431143916</t>
  </si>
  <si>
    <t>129</t>
  </si>
  <si>
    <t>611101999</t>
  </si>
  <si>
    <t>dveře balkónové EURO jednokřídlové s nákližky otvíravé a sklápěcí 90 x 220 cm</t>
  </si>
  <si>
    <t>-1765239978</t>
  </si>
  <si>
    <t>130</t>
  </si>
  <si>
    <t>611109999</t>
  </si>
  <si>
    <t>904824451</t>
  </si>
  <si>
    <t>131</t>
  </si>
  <si>
    <t>766660001</t>
  </si>
  <si>
    <t>Montáž dveřních křídel dřevěných nebo plastových otevíravých do ocelové zárubně povrchově upravených jednokřídlových, šířky do 800 mm</t>
  </si>
  <si>
    <t>-123739639</t>
  </si>
  <si>
    <t>132</t>
  </si>
  <si>
    <t>611656099</t>
  </si>
  <si>
    <t xml:space="preserve">dveře vnitřní  CPL  bílé, 1křídlové 70 x 197 cm</t>
  </si>
  <si>
    <t>-1237829269</t>
  </si>
  <si>
    <t>133</t>
  </si>
  <si>
    <t>611656090</t>
  </si>
  <si>
    <t>65553901</t>
  </si>
  <si>
    <t>134</t>
  </si>
  <si>
    <t>766660722</t>
  </si>
  <si>
    <t xml:space="preserve">Montáž dveřního kování </t>
  </si>
  <si>
    <t>-2042278891</t>
  </si>
  <si>
    <t>135</t>
  </si>
  <si>
    <t>549240000</t>
  </si>
  <si>
    <t>dveřní kování</t>
  </si>
  <si>
    <t>-1588649513</t>
  </si>
  <si>
    <t>136</t>
  </si>
  <si>
    <t>766694121</t>
  </si>
  <si>
    <t>Montáž ostatních truhlářských konstrukcí parapetních desek dřevěných nebo plastových šířky přes 300 mm, délky do 1000 mm</t>
  </si>
  <si>
    <t>-448535726</t>
  </si>
  <si>
    <t>137</t>
  </si>
  <si>
    <t>607941000</t>
  </si>
  <si>
    <t>deska parapetní dřevotřísková vnitřní 0,15 x 1 m</t>
  </si>
  <si>
    <t>297076036</t>
  </si>
  <si>
    <t>138</t>
  </si>
  <si>
    <t>766694122</t>
  </si>
  <si>
    <t>Montáž ostatních truhlářských konstrukcí parapetních desek dřevěných nebo plastových šířky přes 300 mm, délky přes 1000 do 1600 mm</t>
  </si>
  <si>
    <t>-1604343111</t>
  </si>
  <si>
    <t>139</t>
  </si>
  <si>
    <t>607941050</t>
  </si>
  <si>
    <t>deska parapetní dřevotřísková vnitřní 0,4 x 1 m</t>
  </si>
  <si>
    <t>-1893719327</t>
  </si>
  <si>
    <t>140</t>
  </si>
  <si>
    <t>766694123</t>
  </si>
  <si>
    <t>Montáž ostatních truhlářských konstrukcí parapetních desek dřevěných nebo plastových šířky přes 300 mm, délky přes 1600 do 2600 mm</t>
  </si>
  <si>
    <t>280993783</t>
  </si>
  <si>
    <t>141</t>
  </si>
  <si>
    <t>607941090</t>
  </si>
  <si>
    <t>deska parapetní dřevotřísková vnitřní 0,6 x 1 m</t>
  </si>
  <si>
    <t>165009276</t>
  </si>
  <si>
    <t>142</t>
  </si>
  <si>
    <t>607941210</t>
  </si>
  <si>
    <t>koncovka PVC k parapetním dřevotřískovým deskám 600 mm</t>
  </si>
  <si>
    <t>-1319056557</t>
  </si>
  <si>
    <t>144</t>
  </si>
  <si>
    <t>766811160</t>
  </si>
  <si>
    <t>Montáž a dodávka kuchyňské linky včetně horních a spodních skříněk, pracovní desky a zařiz. předmětů - popis viz tabulka truhl. výrobků T 06 l= 5400</t>
  </si>
  <si>
    <t>-479592544</t>
  </si>
  <si>
    <t>143</t>
  </si>
  <si>
    <t>7668111989</t>
  </si>
  <si>
    <t>-1682470200</t>
  </si>
  <si>
    <t>146</t>
  </si>
  <si>
    <t>766821119</t>
  </si>
  <si>
    <t>Montáž a dodávka vestavěné skříně šatní - 2080x600x3300 mm - Ti/07</t>
  </si>
  <si>
    <t>47059153</t>
  </si>
  <si>
    <t>147</t>
  </si>
  <si>
    <t>766821129</t>
  </si>
  <si>
    <t>Montáž a dodávka vestavěné skříně šatní - 2080x600x3300 mm - Ti/08</t>
  </si>
  <si>
    <t>-645829888</t>
  </si>
  <si>
    <t>145</t>
  </si>
  <si>
    <t>766821139</t>
  </si>
  <si>
    <t>Montáž a dodávka vestavěné skříně šatní - 2080x600x3300 mm - Ti/09</t>
  </si>
  <si>
    <t>-95572686</t>
  </si>
  <si>
    <t>148</t>
  </si>
  <si>
    <t>766821149</t>
  </si>
  <si>
    <t>1595350806</t>
  </si>
  <si>
    <t>149</t>
  </si>
  <si>
    <t>766821159</t>
  </si>
  <si>
    <t>1081888331</t>
  </si>
  <si>
    <t>150</t>
  </si>
  <si>
    <t>998766201</t>
  </si>
  <si>
    <t>Přesun hmot pro konstrukce truhlářské stanovený procentní sazbou z ceny vodorovná dopravní vzdálenost do 50 m v objektech výšky do 6 m</t>
  </si>
  <si>
    <t>535644340</t>
  </si>
  <si>
    <t>771</t>
  </si>
  <si>
    <t>Podlahy z dlaždic</t>
  </si>
  <si>
    <t>151</t>
  </si>
  <si>
    <t>771473112</t>
  </si>
  <si>
    <t>Montáž soklíků z dlaždic keramických lepených standardním lepidlem rovných výšky přes 65 do 90 mm</t>
  </si>
  <si>
    <t>-844918015</t>
  </si>
  <si>
    <t>sokl+dlazbavelka</t>
  </si>
  <si>
    <t>152</t>
  </si>
  <si>
    <t>597613999</t>
  </si>
  <si>
    <t>sokl podlahový keramický barevný 44,5 x 8,5 x 1 cm I. j.</t>
  </si>
  <si>
    <t>-1121481675</t>
  </si>
  <si>
    <t>9,06*1,1 'Přepočtené koeficientem množství</t>
  </si>
  <si>
    <t>153</t>
  </si>
  <si>
    <t>597619999</t>
  </si>
  <si>
    <t>1000570592</t>
  </si>
  <si>
    <t>53,32*1,1 'Přepočtené koeficientem množství</t>
  </si>
  <si>
    <t>154</t>
  </si>
  <si>
    <t>771571810</t>
  </si>
  <si>
    <t>Demontáž podlah z dlaždic keramických kladených do malty</t>
  </si>
  <si>
    <t>-1835061047</t>
  </si>
  <si>
    <t>4,3</t>
  </si>
  <si>
    <t>155</t>
  </si>
  <si>
    <t>771574114</t>
  </si>
  <si>
    <t>Montáž podlah z dlaždic keramických lepených flexibilním lepidlem režných nebo glazovaných hladkých přes 12 do 19 ks/ m2</t>
  </si>
  <si>
    <t>1526162824</t>
  </si>
  <si>
    <t>156</t>
  </si>
  <si>
    <t>597611450</t>
  </si>
  <si>
    <t>dlaždice keramické protiskluzné</t>
  </si>
  <si>
    <t>1446123362</t>
  </si>
  <si>
    <t>19,9*1,04 'Přepočtené koeficientem množství</t>
  </si>
  <si>
    <t>157</t>
  </si>
  <si>
    <t>771574153</t>
  </si>
  <si>
    <t>Montáž podlah z dlaždic keramických lepených flexibilním lepidlem režných nebo glazovaných velkoformátových s rozlivovým lepidlem přes 2 do 4 ks/ m2</t>
  </si>
  <si>
    <t>-1243352141</t>
  </si>
  <si>
    <t>158</t>
  </si>
  <si>
    <t>597613060</t>
  </si>
  <si>
    <t>dlaždice keramické - podlahy (barevné) 29,5 x 119,8 x 1,29 cm I. j.</t>
  </si>
  <si>
    <t>1552442187</t>
  </si>
  <si>
    <t>71,8*1,15 'Přepočtené koeficientem množství</t>
  </si>
  <si>
    <t>159</t>
  </si>
  <si>
    <t>771579191</t>
  </si>
  <si>
    <t>Montáž podlah z dlaždic keramických Příplatek k cenám za plochu do 5 m2 jednotlivě</t>
  </si>
  <si>
    <t>-2041790258</t>
  </si>
  <si>
    <t>4,3+3,8+4,4</t>
  </si>
  <si>
    <t>160</t>
  </si>
  <si>
    <t>771591111</t>
  </si>
  <si>
    <t>Podlahy - ostatní práce penetrace podkladu</t>
  </si>
  <si>
    <t>1628119126</t>
  </si>
  <si>
    <t>161</t>
  </si>
  <si>
    <t>771990111</t>
  </si>
  <si>
    <t>Vyrovnání podkladní vrstvy samonivelační stěrkou tl. 4 mm, min. pevnosti 15 MPa</t>
  </si>
  <si>
    <t>-664381637</t>
  </si>
  <si>
    <t>162</t>
  </si>
  <si>
    <t>771990191</t>
  </si>
  <si>
    <t>Vyrovnání podkladní vrstvy samonivelační stěrkou tl. 4 mm, min. pevnosti Příplatek k cenám za každý další 1 mm tloušťky, min. pevnosti 15 MPa</t>
  </si>
  <si>
    <t>-1552845499</t>
  </si>
  <si>
    <t>dlazbacelkem-7,4-3,8-4,4</t>
  </si>
  <si>
    <t>163</t>
  </si>
  <si>
    <t>998771201</t>
  </si>
  <si>
    <t>Přesun hmot pro podlahy z dlaždic stanovený procentní sazbou z ceny vodorovná dopravní vzdálenost do 50 m v objektech výšky do 6 m</t>
  </si>
  <si>
    <t>964717120</t>
  </si>
  <si>
    <t>775</t>
  </si>
  <si>
    <t>Podlahy skládané</t>
  </si>
  <si>
    <t>164</t>
  </si>
  <si>
    <t>775429124</t>
  </si>
  <si>
    <t>Montáž lišty přechodové (vyrovnávací) zaklapnuté</t>
  </si>
  <si>
    <t>-1370906179</t>
  </si>
  <si>
    <t>1,6+0,8+0,8+0,6+0,8+0,8</t>
  </si>
  <si>
    <t>165</t>
  </si>
  <si>
    <t>553431100</t>
  </si>
  <si>
    <t>hliníkový přechodový profil narážecí 30 mm stříbro</t>
  </si>
  <si>
    <t>-1969271086</t>
  </si>
  <si>
    <t>166</t>
  </si>
  <si>
    <t>998775203</t>
  </si>
  <si>
    <t>Přesun hmot pro podlahy skládané stanovený procentní sazbou (%) z ceny vodorovná dopravní vzdálenost do 50 m v objektech výšky přes 12 do 24 m</t>
  </si>
  <si>
    <t>947405737</t>
  </si>
  <si>
    <t>776</t>
  </si>
  <si>
    <t>Podlahy povlakové</t>
  </si>
  <si>
    <t>167</t>
  </si>
  <si>
    <t>776201812</t>
  </si>
  <si>
    <t>Demontáž povlakových podlahovin lepených ručně s podložkou</t>
  </si>
  <si>
    <t>-84030770</t>
  </si>
  <si>
    <t>7,4</t>
  </si>
  <si>
    <t>3,8</t>
  </si>
  <si>
    <t>4,4</t>
  </si>
  <si>
    <t>168</t>
  </si>
  <si>
    <t>776410811</t>
  </si>
  <si>
    <t>Demontáž soklíků nebo lišt pryžových nebo plastových</t>
  </si>
  <si>
    <t>-973150477</t>
  </si>
  <si>
    <t>2,22+2,22+1,85+1,85-0,8</t>
  </si>
  <si>
    <t>2,22+2,22+1,73+1,73-0,8</t>
  </si>
  <si>
    <t>1,85+1,985+3,72+3,72-0,8-0,8-0,6</t>
  </si>
  <si>
    <t>169</t>
  </si>
  <si>
    <t>998776203</t>
  </si>
  <si>
    <t>Přesun hmot pro podlahy povlakové stanovený procentní sazbou (%) z ceny vodorovná dopravní vzdálenost do 50 m v objektech výšky přes 12 do 24 m</t>
  </si>
  <si>
    <t>-1252957432</t>
  </si>
  <si>
    <t>777</t>
  </si>
  <si>
    <t>Podlahy lité</t>
  </si>
  <si>
    <t>170</t>
  </si>
  <si>
    <t>777111101</t>
  </si>
  <si>
    <t>Příprava podkladu před provedením litých podlah zametení</t>
  </si>
  <si>
    <t>317299060</t>
  </si>
  <si>
    <t>171</t>
  </si>
  <si>
    <t>777111111</t>
  </si>
  <si>
    <t>Příprava podkladu před provedením litých podlah vysátí</t>
  </si>
  <si>
    <t>-858069930</t>
  </si>
  <si>
    <t>172</t>
  </si>
  <si>
    <t>777111121</t>
  </si>
  <si>
    <t>Příprava podkladu před provedením litých podlah obroušení ruční ( v místě styku se stěnou, v rozích apod.)</t>
  </si>
  <si>
    <t>-852346406</t>
  </si>
  <si>
    <t>sokl+soklvelky</t>
  </si>
  <si>
    <t>1,85+1,85+2,22+2,22+1,73+1,73+2,22+2,22+3,115+2,48+0,5+3,7</t>
  </si>
  <si>
    <t>173</t>
  </si>
  <si>
    <t>777111141</t>
  </si>
  <si>
    <t>Příprava podkladu před provedením litých podlah obroušení otryskání</t>
  </si>
  <si>
    <t>1666719005</t>
  </si>
  <si>
    <t>43,9</t>
  </si>
  <si>
    <t>13,9</t>
  </si>
  <si>
    <t>174</t>
  </si>
  <si>
    <t>998777201</t>
  </si>
  <si>
    <t>Přesun hmot pro podlahy lité stanovený procentní sazbou (%) z ceny vodorovná dopravní vzdálenost do 50 m v objektech výšky do 6 m</t>
  </si>
  <si>
    <t>155875867</t>
  </si>
  <si>
    <t>781</t>
  </si>
  <si>
    <t>Dokončovací práce - obklady</t>
  </si>
  <si>
    <t>175</t>
  </si>
  <si>
    <t>781411810</t>
  </si>
  <si>
    <t>Demontáž obkladů z obkladaček pórovinových kladených do malty</t>
  </si>
  <si>
    <t>-1662452762</t>
  </si>
  <si>
    <t>2+2+0,5*2,3</t>
  </si>
  <si>
    <t>176</t>
  </si>
  <si>
    <t>781474114</t>
  </si>
  <si>
    <t>Montáž obkladů vnitřních stěn z dlaždic keramických lepených flexibilním lepidlem režných nebo glazovaných hladkých přes 19 do 22 ks/m2</t>
  </si>
  <si>
    <t>-2031287265</t>
  </si>
  <si>
    <t>177</t>
  </si>
  <si>
    <t>597611210</t>
  </si>
  <si>
    <t xml:space="preserve">obkladačky  keramické</t>
  </si>
  <si>
    <t>-1782128918</t>
  </si>
  <si>
    <t>178</t>
  </si>
  <si>
    <t>781479191</t>
  </si>
  <si>
    <t>Montáž obkladů vnitřních stěn z dlaždic keramických Příplatek k cenám za plochu do 10 m2 jednotlivě</t>
  </si>
  <si>
    <t>-809162549</t>
  </si>
  <si>
    <t>179</t>
  </si>
  <si>
    <t>781495111</t>
  </si>
  <si>
    <t>Ostatní prvky ostatní práce penetrace podkladu</t>
  </si>
  <si>
    <t>-1722029274</t>
  </si>
  <si>
    <t>180</t>
  </si>
  <si>
    <t>998781201</t>
  </si>
  <si>
    <t>Přesun hmot pro obklady keramické stanovený procentní sazbou z ceny vodorovná dopravní vzdálenost do 50 m v objektech výšky do 6 m</t>
  </si>
  <si>
    <t>-1687741109</t>
  </si>
  <si>
    <t>783</t>
  </si>
  <si>
    <t>Dokončovací práce - nátěry</t>
  </si>
  <si>
    <t>181</t>
  </si>
  <si>
    <t>783213011</t>
  </si>
  <si>
    <t>Napouštěcí nátěr tesařských prvků proti dřevokazným houbám, hmyzu a plísním nezabudovaných do konstrukce jednonásobný syntetický</t>
  </si>
  <si>
    <t>1292783548</t>
  </si>
  <si>
    <t>podbiti*2</t>
  </si>
  <si>
    <t>3,5*0,2</t>
  </si>
  <si>
    <t>182</t>
  </si>
  <si>
    <t>783218111</t>
  </si>
  <si>
    <t>Lazurovací nátěr tesařských konstrukcí dvojnásobný syntetický</t>
  </si>
  <si>
    <t>829877199</t>
  </si>
  <si>
    <t>183</t>
  </si>
  <si>
    <t>783225600</t>
  </si>
  <si>
    <t>Nátěry kovových stavebních doplňkových konstrukcí syntetické na vzduchu schnoucí standardními barvami (např. Tebas, …) 2x email</t>
  </si>
  <si>
    <t>1152652892</t>
  </si>
  <si>
    <t>(0,8+2+2)*0,25*4</t>
  </si>
  <si>
    <t>(0,6+2+2)*0,25</t>
  </si>
  <si>
    <t>184</t>
  </si>
  <si>
    <t>783401401</t>
  </si>
  <si>
    <t>Příprava podkladu klempířských konstrukcí před provedením nátěru odmaštěním odmašťovačem ometením</t>
  </si>
  <si>
    <t>901657106</t>
  </si>
  <si>
    <t>22*0,6</t>
  </si>
  <si>
    <t>5*0,15</t>
  </si>
  <si>
    <t>185</t>
  </si>
  <si>
    <t>783417103</t>
  </si>
  <si>
    <t>Krycí nátěr (email) klempířských konstrukcí jednonásobný syntetický samozákladující</t>
  </si>
  <si>
    <t>-40388158</t>
  </si>
  <si>
    <t>186</t>
  </si>
  <si>
    <t>783491021</t>
  </si>
  <si>
    <t>Příplatek k ceně nátěru klempířských konstrukcí za zvýšenou pracnost při provedení plochy malého rozsahu plochy do 2 m2</t>
  </si>
  <si>
    <t>-1830713641</t>
  </si>
  <si>
    <t>784</t>
  </si>
  <si>
    <t>Dokončovací práce - malby</t>
  </si>
  <si>
    <t>187</t>
  </si>
  <si>
    <t>784402801</t>
  </si>
  <si>
    <t>Odstranění maleb oškrabáním v místnostech výšky do 3,80 m</t>
  </si>
  <si>
    <t>2027782851</t>
  </si>
  <si>
    <t>188</t>
  </si>
  <si>
    <t>784453641</t>
  </si>
  <si>
    <t>Malby z malířských směsí tekutých disperzních bílé fungicidní, dvojnásobné s penetračním nátěrem v místnostech výšky do 3,80 m</t>
  </si>
  <si>
    <t>-439542463</t>
  </si>
  <si>
    <t>malba_1</t>
  </si>
  <si>
    <t>VRN</t>
  </si>
  <si>
    <t>Vedlejší rozpočtové náklady</t>
  </si>
  <si>
    <t>VRN1</t>
  </si>
  <si>
    <t>Průzkumné, geodetické a projektové práce</t>
  </si>
  <si>
    <t>189</t>
  </si>
  <si>
    <t>013254000</t>
  </si>
  <si>
    <t>Průzkumné, geodetické a projektové práce projektové práce dokumentace stavby (výkresová a textová) skutečného provedení stavby</t>
  </si>
  <si>
    <t>…kpl</t>
  </si>
  <si>
    <t>1024</t>
  </si>
  <si>
    <t>1450777559</t>
  </si>
  <si>
    <t>VRN3</t>
  </si>
  <si>
    <t>Zařízení staveniště</t>
  </si>
  <si>
    <t>190</t>
  </si>
  <si>
    <t>030001000</t>
  </si>
  <si>
    <t>Základní rozdělení průvodních činností a nákladů zařízení staveniště</t>
  </si>
  <si>
    <t>kpl…</t>
  </si>
  <si>
    <t>1251054928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</si>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</sst>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sz val="8"/>
      <color rgb="FF000000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</xf>
    <xf numFmtId="0" fontId="12" fillId="3" borderId="0" xfId="0" applyFont="1" applyFill="1" applyAlignment="1" applyProtection="1">
      <alignment vertical="center"/>
    </xf>
    <xf numFmtId="0" fontId="13" fillId="3" borderId="0" xfId="0" applyFont="1" applyFill="1" applyAlignment="1" applyProtection="1">
      <alignment horizontal="left" vertical="center"/>
    </xf>
    <xf numFmtId="0" fontId="14" fillId="3" borderId="0" xfId="1" applyFont="1" applyFill="1" applyAlignment="1" applyProtection="1">
      <alignment vertical="center"/>
    </xf>
    <xf numFmtId="0" fontId="44" fillId="3" borderId="0" xfId="1" applyFill="1"/>
    <xf numFmtId="0" fontId="0" fillId="3" borderId="0" xfId="0" applyFill="1"/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3" borderId="0" xfId="0" applyFont="1" applyFill="1" applyAlignment="1">
      <alignment vertical="center"/>
    </xf>
    <xf numFmtId="0" fontId="13" fillId="3" borderId="0" xfId="0" applyFont="1" applyFill="1" applyAlignment="1">
      <alignment horizontal="left" vertical="center"/>
    </xf>
    <xf numFmtId="0" fontId="30" fillId="3" borderId="0" xfId="1" applyFont="1" applyFill="1" applyAlignment="1">
      <alignment vertical="center"/>
    </xf>
    <xf numFmtId="0" fontId="12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7" fontId="0" fillId="4" borderId="28" xfId="0" applyNumberFormat="1" applyFont="1" applyFill="1" applyBorder="1" applyAlignment="1" applyProtection="1">
      <alignment vertical="center"/>
      <protection locked="0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4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4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top"/>
      <protection locked="0"/>
    </xf>
    <xf numFmtId="0" fontId="37" fillId="0" borderId="29" xfId="0" applyFont="1" applyBorder="1" applyAlignment="1">
      <alignment vertical="center" wrapText="1"/>
      <protection locked="0"/>
    </xf>
    <xf numFmtId="0" fontId="37" fillId="0" borderId="30" xfId="0" applyFont="1" applyBorder="1" applyAlignment="1">
      <alignment vertical="center" wrapText="1"/>
      <protection locked="0"/>
    </xf>
    <xf numFmtId="0" fontId="37" fillId="0" borderId="31" xfId="0" applyFont="1" applyBorder="1" applyAlignment="1">
      <alignment vertical="center" wrapText="1"/>
      <protection locked="0"/>
    </xf>
    <xf numFmtId="0" fontId="37" fillId="0" borderId="32" xfId="0" applyFont="1" applyBorder="1" applyAlignment="1">
      <alignment horizontal="center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7" fillId="0" borderId="33" xfId="0" applyFont="1" applyBorder="1" applyAlignment="1">
      <alignment horizontal="center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horizontal="left" wrapText="1"/>
      <protection locked="0"/>
    </xf>
    <xf numFmtId="0" fontId="37" fillId="0" borderId="33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49" fontId="40" fillId="0" borderId="1" xfId="0" applyNumberFormat="1" applyFont="1" applyBorder="1" applyAlignment="1">
      <alignment horizontal="left" vertical="center" wrapText="1"/>
      <protection locked="0"/>
    </xf>
    <xf numFmtId="49" fontId="40" fillId="0" borderId="1" xfId="0" applyNumberFormat="1" applyFont="1" applyBorder="1" applyAlignment="1">
      <alignment vertical="center" wrapText="1"/>
      <protection locked="0"/>
    </xf>
    <xf numFmtId="0" fontId="37" fillId="0" borderId="35" xfId="0" applyFont="1" applyBorder="1" applyAlignment="1">
      <alignment vertical="center" wrapText="1"/>
      <protection locked="0"/>
    </xf>
    <xf numFmtId="0" fontId="41" fillId="0" borderId="34" xfId="0" applyFont="1" applyBorder="1" applyAlignment="1">
      <alignment vertical="center" wrapText="1"/>
      <protection locked="0"/>
    </xf>
    <xf numFmtId="0" fontId="37" fillId="0" borderId="36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top"/>
      <protection locked="0"/>
    </xf>
    <xf numFmtId="0" fontId="37" fillId="0" borderId="0" xfId="0" applyFont="1" applyAlignment="1">
      <alignment vertical="top"/>
      <protection locked="0"/>
    </xf>
    <xf numFmtId="0" fontId="37" fillId="0" borderId="29" xfId="0" applyFont="1" applyBorder="1" applyAlignment="1">
      <alignment horizontal="left" vertical="center"/>
      <protection locked="0"/>
    </xf>
    <xf numFmtId="0" fontId="37" fillId="0" borderId="30" xfId="0" applyFont="1" applyBorder="1" applyAlignment="1">
      <alignment horizontal="left" vertical="center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2" fillId="0" borderId="0" xfId="0" applyFont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center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0" fillId="2" borderId="1" xfId="0" applyFont="1" applyFill="1" applyBorder="1" applyAlignment="1">
      <alignment horizontal="left" vertical="center"/>
      <protection locked="0"/>
    </xf>
    <xf numFmtId="0" fontId="40" fillId="2" borderId="1" xfId="0" applyFont="1" applyFill="1" applyBorder="1" applyAlignment="1">
      <alignment horizontal="center" vertical="center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center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7" fillId="0" borderId="3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42" fillId="0" borderId="32" xfId="0" applyFont="1" applyBorder="1" applyAlignment="1">
      <alignment horizontal="left" vertical="center" wrapText="1"/>
      <protection locked="0"/>
    </xf>
    <xf numFmtId="0" fontId="42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0" fillId="0" borderId="35" xfId="0" applyFont="1" applyBorder="1" applyAlignment="1">
      <alignment horizontal="left" vertical="center" wrapText="1"/>
      <protection locked="0"/>
    </xf>
    <xf numFmtId="0" fontId="40" fillId="0" borderId="34" xfId="0" applyFont="1" applyBorder="1" applyAlignment="1">
      <alignment horizontal="left" vertical="center" wrapText="1"/>
      <protection locked="0"/>
    </xf>
    <xf numFmtId="0" fontId="40" fillId="0" borderId="36" xfId="0" applyFont="1" applyBorder="1" applyAlignment="1">
      <alignment horizontal="left" vertical="center" wrapText="1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1" xfId="0" applyFont="1" applyBorder="1" applyAlignment="1">
      <alignment horizontal="center" vertical="top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2" fillId="0" borderId="0" xfId="0" applyFont="1" applyAlignment="1">
      <alignment vertical="center"/>
      <protection locked="0"/>
    </xf>
    <xf numFmtId="0" fontId="39" fillId="0" borderId="1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0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9" fillId="0" borderId="34" xfId="0" applyFont="1" applyBorder="1" applyAlignment="1">
      <alignment horizontal="left"/>
      <protection locked="0"/>
    </xf>
    <xf numFmtId="0" fontId="42" fillId="0" borderId="34" xfId="0" applyFont="1" applyBorder="1" applyAlignment="1">
      <protection locked="0"/>
    </xf>
    <xf numFmtId="0" fontId="37" fillId="0" borderId="32" xfId="0" applyFont="1" applyBorder="1" applyAlignment="1">
      <alignment vertical="top"/>
      <protection locked="0"/>
    </xf>
    <xf numFmtId="0" fontId="37" fillId="0" borderId="33" xfId="0" applyFont="1" applyBorder="1" applyAlignment="1">
      <alignment vertical="top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35" xfId="0" applyFont="1" applyBorder="1" applyAlignment="1">
      <alignment vertical="top"/>
      <protection locked="0"/>
    </xf>
    <xf numFmtId="0" fontId="37" fillId="0" borderId="34" xfId="0" applyFont="1" applyBorder="1" applyAlignment="1">
      <alignment vertical="top"/>
      <protection locked="0"/>
    </xf>
    <xf numFmtId="0" fontId="37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/>
      <c r="BS2" s="22" t="s">
        <v>8</v>
      </c>
      <c r="BT2" s="22" t="s">
        <v>9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ht="36.96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" t="s">
        <v>16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17</v>
      </c>
      <c r="BS5" s="22" t="s">
        <v>8</v>
      </c>
    </row>
    <row r="6" ht="36.96" customHeight="1">
      <c r="B6" s="26"/>
      <c r="C6" s="27"/>
      <c r="D6" s="35" t="s">
        <v>18</v>
      </c>
      <c r="E6" s="27"/>
      <c r="F6" s="27"/>
      <c r="G6" s="27"/>
      <c r="H6" s="27"/>
      <c r="I6" s="27"/>
      <c r="J6" s="27"/>
      <c r="K6" s="36" t="s">
        <v>19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8</v>
      </c>
    </row>
    <row r="7" ht="14.4" customHeight="1">
      <c r="B7" s="26"/>
      <c r="C7" s="27"/>
      <c r="D7" s="38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22</v>
      </c>
      <c r="AL7" s="27"/>
      <c r="AM7" s="27"/>
      <c r="AN7" s="33" t="s">
        <v>21</v>
      </c>
      <c r="AO7" s="27"/>
      <c r="AP7" s="27"/>
      <c r="AQ7" s="29"/>
      <c r="BE7" s="37"/>
      <c r="BS7" s="22" t="s">
        <v>8</v>
      </c>
    </row>
    <row r="8" ht="14.4" customHeight="1">
      <c r="B8" s="26"/>
      <c r="C8" s="27"/>
      <c r="D8" s="38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25</v>
      </c>
      <c r="AL8" s="27"/>
      <c r="AM8" s="27"/>
      <c r="AN8" s="39" t="s">
        <v>26</v>
      </c>
      <c r="AO8" s="27"/>
      <c r="AP8" s="27"/>
      <c r="AQ8" s="29"/>
      <c r="BE8" s="37"/>
      <c r="BS8" s="22" t="s">
        <v>8</v>
      </c>
    </row>
    <row r="9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"/>
      <c r="BS9" s="22" t="s">
        <v>8</v>
      </c>
    </row>
    <row r="10" ht="14.4" customHeight="1">
      <c r="B10" s="26"/>
      <c r="C10" s="27"/>
      <c r="D10" s="38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28</v>
      </c>
      <c r="AL10" s="27"/>
      <c r="AM10" s="27"/>
      <c r="AN10" s="33" t="s">
        <v>21</v>
      </c>
      <c r="AO10" s="27"/>
      <c r="AP10" s="27"/>
      <c r="AQ10" s="29"/>
      <c r="BE10" s="37"/>
      <c r="BS10" s="22" t="s">
        <v>8</v>
      </c>
    </row>
    <row r="11" ht="18.48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30</v>
      </c>
      <c r="AL11" s="27"/>
      <c r="AM11" s="27"/>
      <c r="AN11" s="33" t="s">
        <v>21</v>
      </c>
      <c r="AO11" s="27"/>
      <c r="AP11" s="27"/>
      <c r="AQ11" s="29"/>
      <c r="BE11" s="37"/>
      <c r="BS11" s="22" t="s">
        <v>8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8</v>
      </c>
    </row>
    <row r="13" ht="14.4" customHeight="1">
      <c r="B13" s="26"/>
      <c r="C13" s="27"/>
      <c r="D13" s="38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28</v>
      </c>
      <c r="AL13" s="27"/>
      <c r="AM13" s="27"/>
      <c r="AN13" s="40" t="s">
        <v>32</v>
      </c>
      <c r="AO13" s="27"/>
      <c r="AP13" s="27"/>
      <c r="AQ13" s="29"/>
      <c r="BE13" s="37"/>
      <c r="BS13" s="22" t="s">
        <v>8</v>
      </c>
    </row>
    <row r="14">
      <c r="B14" s="26"/>
      <c r="C14" s="27"/>
      <c r="D14" s="27"/>
      <c r="E14" s="40" t="s">
        <v>32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30</v>
      </c>
      <c r="AL14" s="27"/>
      <c r="AM14" s="27"/>
      <c r="AN14" s="40" t="s">
        <v>32</v>
      </c>
      <c r="AO14" s="27"/>
      <c r="AP14" s="27"/>
      <c r="AQ14" s="29"/>
      <c r="BE14" s="37"/>
      <c r="BS14" s="22" t="s">
        <v>8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28</v>
      </c>
      <c r="AL16" s="27"/>
      <c r="AM16" s="27"/>
      <c r="AN16" s="33" t="s">
        <v>34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35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30</v>
      </c>
      <c r="AL17" s="27"/>
      <c r="AM17" s="27"/>
      <c r="AN17" s="33" t="s">
        <v>21</v>
      </c>
      <c r="AO17" s="27"/>
      <c r="AP17" s="27"/>
      <c r="AQ17" s="29"/>
      <c r="BE17" s="37"/>
      <c r="BS17" s="22" t="s">
        <v>36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8</v>
      </c>
    </row>
    <row r="19" ht="14.4" customHeight="1">
      <c r="B19" s="26"/>
      <c r="C19" s="27"/>
      <c r="D19" s="38" t="s">
        <v>37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8</v>
      </c>
    </row>
    <row r="20" ht="57" customHeight="1">
      <c r="B20" s="26"/>
      <c r="C20" s="27"/>
      <c r="D20" s="27"/>
      <c r="E20" s="42" t="s">
        <v>38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7"/>
      <c r="AP20" s="27"/>
      <c r="AQ20" s="29"/>
      <c r="BE20" s="37"/>
      <c r="BS20" s="22" t="s">
        <v>6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7"/>
      <c r="AQ22" s="29"/>
      <c r="BE22" s="37"/>
    </row>
    <row r="23" s="1" customFormat="1" ht="25.92" customHeight="1">
      <c r="B23" s="44"/>
      <c r="C23" s="45"/>
      <c r="D23" s="46" t="s">
        <v>39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>
        <f>ROUND(AG51,2)</f>
        <v>0</v>
      </c>
      <c r="AL23" s="47"/>
      <c r="AM23" s="47"/>
      <c r="AN23" s="47"/>
      <c r="AO23" s="47"/>
      <c r="AP23" s="45"/>
      <c r="AQ23" s="49"/>
      <c r="BE23" s="37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9"/>
      <c r="BE24" s="37"/>
    </row>
    <row r="25" s="1" customForma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50" t="s">
        <v>40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50" t="s">
        <v>41</v>
      </c>
      <c r="X25" s="50"/>
      <c r="Y25" s="50"/>
      <c r="Z25" s="50"/>
      <c r="AA25" s="50"/>
      <c r="AB25" s="50"/>
      <c r="AC25" s="50"/>
      <c r="AD25" s="50"/>
      <c r="AE25" s="50"/>
      <c r="AF25" s="45"/>
      <c r="AG25" s="45"/>
      <c r="AH25" s="45"/>
      <c r="AI25" s="45"/>
      <c r="AJ25" s="45"/>
      <c r="AK25" s="50" t="s">
        <v>42</v>
      </c>
      <c r="AL25" s="50"/>
      <c r="AM25" s="50"/>
      <c r="AN25" s="50"/>
      <c r="AO25" s="50"/>
      <c r="AP25" s="45"/>
      <c r="AQ25" s="49"/>
      <c r="BE25" s="37"/>
    </row>
    <row r="26" s="2" customFormat="1" ht="14.4" customHeight="1">
      <c r="B26" s="51"/>
      <c r="C26" s="52"/>
      <c r="D26" s="53" t="s">
        <v>43</v>
      </c>
      <c r="E26" s="52"/>
      <c r="F26" s="53" t="s">
        <v>44</v>
      </c>
      <c r="G26" s="52"/>
      <c r="H26" s="52"/>
      <c r="I26" s="52"/>
      <c r="J26" s="52"/>
      <c r="K26" s="52"/>
      <c r="L26" s="54">
        <v>0.20999999999999999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>
        <f>ROUND(AZ51,2)</f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5">
        <f>ROUND(AV51,2)</f>
        <v>0</v>
      </c>
      <c r="AL26" s="52"/>
      <c r="AM26" s="52"/>
      <c r="AN26" s="52"/>
      <c r="AO26" s="52"/>
      <c r="AP26" s="52"/>
      <c r="AQ26" s="56"/>
      <c r="BE26" s="37"/>
    </row>
    <row r="27" s="2" customFormat="1" ht="14.4" customHeight="1">
      <c r="B27" s="51"/>
      <c r="C27" s="52"/>
      <c r="D27" s="52"/>
      <c r="E27" s="52"/>
      <c r="F27" s="53" t="s">
        <v>45</v>
      </c>
      <c r="G27" s="52"/>
      <c r="H27" s="52"/>
      <c r="I27" s="52"/>
      <c r="J27" s="52"/>
      <c r="K27" s="52"/>
      <c r="L27" s="54">
        <v>0.14999999999999999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>
        <f>ROUND(BA51,2)</f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5">
        <f>ROUND(AW51,2)</f>
        <v>0</v>
      </c>
      <c r="AL27" s="52"/>
      <c r="AM27" s="52"/>
      <c r="AN27" s="52"/>
      <c r="AO27" s="52"/>
      <c r="AP27" s="52"/>
      <c r="AQ27" s="56"/>
      <c r="BE27" s="37"/>
    </row>
    <row r="28" hidden="1" s="2" customFormat="1" ht="14.4" customHeight="1">
      <c r="B28" s="51"/>
      <c r="C28" s="52"/>
      <c r="D28" s="52"/>
      <c r="E28" s="52"/>
      <c r="F28" s="53" t="s">
        <v>46</v>
      </c>
      <c r="G28" s="52"/>
      <c r="H28" s="52"/>
      <c r="I28" s="52"/>
      <c r="J28" s="52"/>
      <c r="K28" s="52"/>
      <c r="L28" s="54">
        <v>0.20999999999999999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>
        <f>ROUND(BB51,2)</f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5">
        <v>0</v>
      </c>
      <c r="AL28" s="52"/>
      <c r="AM28" s="52"/>
      <c r="AN28" s="52"/>
      <c r="AO28" s="52"/>
      <c r="AP28" s="52"/>
      <c r="AQ28" s="56"/>
      <c r="BE28" s="37"/>
    </row>
    <row r="29" hidden="1" s="2" customFormat="1" ht="14.4" customHeight="1">
      <c r="B29" s="51"/>
      <c r="C29" s="52"/>
      <c r="D29" s="52"/>
      <c r="E29" s="52"/>
      <c r="F29" s="53" t="s">
        <v>47</v>
      </c>
      <c r="G29" s="52"/>
      <c r="H29" s="52"/>
      <c r="I29" s="52"/>
      <c r="J29" s="52"/>
      <c r="K29" s="52"/>
      <c r="L29" s="54">
        <v>0.14999999999999999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>
        <f>ROUND(BC51,2)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5">
        <v>0</v>
      </c>
      <c r="AL29" s="52"/>
      <c r="AM29" s="52"/>
      <c r="AN29" s="52"/>
      <c r="AO29" s="52"/>
      <c r="AP29" s="52"/>
      <c r="AQ29" s="56"/>
      <c r="BE29" s="37"/>
    </row>
    <row r="30" hidden="1" s="2" customFormat="1" ht="14.4" customHeight="1">
      <c r="B30" s="51"/>
      <c r="C30" s="52"/>
      <c r="D30" s="52"/>
      <c r="E30" s="52"/>
      <c r="F30" s="53" t="s">
        <v>48</v>
      </c>
      <c r="G30" s="52"/>
      <c r="H30" s="52"/>
      <c r="I30" s="52"/>
      <c r="J30" s="52"/>
      <c r="K30" s="52"/>
      <c r="L30" s="54"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>
        <f>ROUND(BD51,2)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5">
        <v>0</v>
      </c>
      <c r="AL30" s="52"/>
      <c r="AM30" s="52"/>
      <c r="AN30" s="52"/>
      <c r="AO30" s="52"/>
      <c r="AP30" s="52"/>
      <c r="AQ30" s="56"/>
      <c r="BE30" s="37"/>
    </row>
    <row r="31" s="1" customFormat="1" ht="6.96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9"/>
      <c r="BE31" s="37"/>
    </row>
    <row r="32" s="1" customFormat="1" ht="25.92" customHeight="1">
      <c r="B32" s="44"/>
      <c r="C32" s="57"/>
      <c r="D32" s="58" t="s">
        <v>49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">
        <v>50</v>
      </c>
      <c r="U32" s="59"/>
      <c r="V32" s="59"/>
      <c r="W32" s="59"/>
      <c r="X32" s="61" t="s">
        <v>51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2">
        <f>SUM(AK23:AK30)</f>
        <v>0</v>
      </c>
      <c r="AL32" s="59"/>
      <c r="AM32" s="59"/>
      <c r="AN32" s="59"/>
      <c r="AO32" s="63"/>
      <c r="AP32" s="57"/>
      <c r="AQ32" s="64"/>
      <c r="BE32" s="37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9"/>
    </row>
    <row r="34" s="1" customFormat="1" ht="6.96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8" s="1" customFormat="1" ht="6.9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70"/>
    </row>
    <row r="39" s="1" customFormat="1" ht="36.96" customHeight="1">
      <c r="B39" s="44"/>
      <c r="C39" s="71" t="s">
        <v>52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0"/>
    </row>
    <row r="40" s="1" customFormat="1" ht="6.96" customHeight="1">
      <c r="B40" s="44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0"/>
    </row>
    <row r="41" s="3" customFormat="1" ht="14.4" customHeight="1">
      <c r="B41" s="73"/>
      <c r="C41" s="74" t="s">
        <v>15</v>
      </c>
      <c r="D41" s="75"/>
      <c r="E41" s="75"/>
      <c r="F41" s="75"/>
      <c r="G41" s="75"/>
      <c r="H41" s="75"/>
      <c r="I41" s="75"/>
      <c r="J41" s="75"/>
      <c r="K41" s="75"/>
      <c r="L41" s="75" t="str">
        <f>K5</f>
        <v>17717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="4" customFormat="1" ht="36.96" customHeight="1">
      <c r="B42" s="77"/>
      <c r="C42" s="78" t="s">
        <v>18</v>
      </c>
      <c r="D42" s="79"/>
      <c r="E42" s="79"/>
      <c r="F42" s="79"/>
      <c r="G42" s="79"/>
      <c r="H42" s="79"/>
      <c r="I42" s="79"/>
      <c r="J42" s="79"/>
      <c r="K42" s="79"/>
      <c r="L42" s="80" t="str">
        <f>K6</f>
        <v>Stavební úpravy dvorního objektu č.p. 228 Kutná Hora pro sociální služby</v>
      </c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81"/>
    </row>
    <row r="43" s="1" customFormat="1" ht="6.96" customHeight="1">
      <c r="B43" s="44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0"/>
    </row>
    <row r="44" s="1" customFormat="1">
      <c r="B44" s="44"/>
      <c r="C44" s="74" t="s">
        <v>23</v>
      </c>
      <c r="D44" s="72"/>
      <c r="E44" s="72"/>
      <c r="F44" s="72"/>
      <c r="G44" s="72"/>
      <c r="H44" s="72"/>
      <c r="I44" s="72"/>
      <c r="J44" s="72"/>
      <c r="K44" s="72"/>
      <c r="L44" s="82" t="str">
        <f>IF(K8="","",K8)</f>
        <v>areál Domov Barbora Kutná Hora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4" t="s">
        <v>25</v>
      </c>
      <c r="AJ44" s="72"/>
      <c r="AK44" s="72"/>
      <c r="AL44" s="72"/>
      <c r="AM44" s="83" t="str">
        <f>IF(AN8= "","",AN8)</f>
        <v>8. 3. 2018</v>
      </c>
      <c r="AN44" s="83"/>
      <c r="AO44" s="72"/>
      <c r="AP44" s="72"/>
      <c r="AQ44" s="72"/>
      <c r="AR44" s="70"/>
    </row>
    <row r="45" s="1" customFormat="1" ht="6.96" customHeight="1">
      <c r="B45" s="44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0"/>
    </row>
    <row r="46" s="1" customFormat="1">
      <c r="B46" s="44"/>
      <c r="C46" s="74" t="s">
        <v>27</v>
      </c>
      <c r="D46" s="72"/>
      <c r="E46" s="72"/>
      <c r="F46" s="72"/>
      <c r="G46" s="72"/>
      <c r="H46" s="72"/>
      <c r="I46" s="72"/>
      <c r="J46" s="72"/>
      <c r="K46" s="72"/>
      <c r="L46" s="75" t="str">
        <f>IF(E11= "","",E11)</f>
        <v>Domov Barbora, poskytovatel sociálních služeb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4" t="s">
        <v>33</v>
      </c>
      <c r="AJ46" s="72"/>
      <c r="AK46" s="72"/>
      <c r="AL46" s="72"/>
      <c r="AM46" s="75" t="str">
        <f>IF(E17="","",E17)</f>
        <v>Kutnohorská stavební projekce- ing.Martin Hádek</v>
      </c>
      <c r="AN46" s="75"/>
      <c r="AO46" s="75"/>
      <c r="AP46" s="75"/>
      <c r="AQ46" s="72"/>
      <c r="AR46" s="70"/>
      <c r="AS46" s="84" t="s">
        <v>53</v>
      </c>
      <c r="AT46" s="85"/>
      <c r="AU46" s="86"/>
      <c r="AV46" s="86"/>
      <c r="AW46" s="86"/>
      <c r="AX46" s="86"/>
      <c r="AY46" s="86"/>
      <c r="AZ46" s="86"/>
      <c r="BA46" s="86"/>
      <c r="BB46" s="86"/>
      <c r="BC46" s="86"/>
      <c r="BD46" s="87"/>
    </row>
    <row r="47" s="1" customFormat="1">
      <c r="B47" s="44"/>
      <c r="C47" s="74" t="s">
        <v>31</v>
      </c>
      <c r="D47" s="72"/>
      <c r="E47" s="72"/>
      <c r="F47" s="72"/>
      <c r="G47" s="72"/>
      <c r="H47" s="72"/>
      <c r="I47" s="72"/>
      <c r="J47" s="72"/>
      <c r="K47" s="72"/>
      <c r="L47" s="75" t="str">
        <f>IF(E14= "Vyplň údaj","",E14)</f>
        <v/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0"/>
      <c r="AS47" s="88"/>
      <c r="AT47" s="89"/>
      <c r="AU47" s="90"/>
      <c r="AV47" s="90"/>
      <c r="AW47" s="90"/>
      <c r="AX47" s="90"/>
      <c r="AY47" s="90"/>
      <c r="AZ47" s="90"/>
      <c r="BA47" s="90"/>
      <c r="BB47" s="90"/>
      <c r="BC47" s="90"/>
      <c r="BD47" s="91"/>
    </row>
    <row r="48" s="1" customFormat="1" ht="10.8" customHeight="1">
      <c r="B48" s="4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0"/>
      <c r="AS48" s="92"/>
      <c r="AT48" s="53"/>
      <c r="AU48" s="45"/>
      <c r="AV48" s="45"/>
      <c r="AW48" s="45"/>
      <c r="AX48" s="45"/>
      <c r="AY48" s="45"/>
      <c r="AZ48" s="45"/>
      <c r="BA48" s="45"/>
      <c r="BB48" s="45"/>
      <c r="BC48" s="45"/>
      <c r="BD48" s="93"/>
    </row>
    <row r="49" s="1" customFormat="1" ht="29.28" customHeight="1">
      <c r="B49" s="44"/>
      <c r="C49" s="94" t="s">
        <v>54</v>
      </c>
      <c r="D49" s="95"/>
      <c r="E49" s="95"/>
      <c r="F49" s="95"/>
      <c r="G49" s="95"/>
      <c r="H49" s="96"/>
      <c r="I49" s="97" t="s">
        <v>55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8" t="s">
        <v>56</v>
      </c>
      <c r="AH49" s="95"/>
      <c r="AI49" s="95"/>
      <c r="AJ49" s="95"/>
      <c r="AK49" s="95"/>
      <c r="AL49" s="95"/>
      <c r="AM49" s="95"/>
      <c r="AN49" s="97" t="s">
        <v>57</v>
      </c>
      <c r="AO49" s="95"/>
      <c r="AP49" s="95"/>
      <c r="AQ49" s="99" t="s">
        <v>58</v>
      </c>
      <c r="AR49" s="70"/>
      <c r="AS49" s="100" t="s">
        <v>59</v>
      </c>
      <c r="AT49" s="101" t="s">
        <v>60</v>
      </c>
      <c r="AU49" s="101" t="s">
        <v>61</v>
      </c>
      <c r="AV49" s="101" t="s">
        <v>62</v>
      </c>
      <c r="AW49" s="101" t="s">
        <v>63</v>
      </c>
      <c r="AX49" s="101" t="s">
        <v>64</v>
      </c>
      <c r="AY49" s="101" t="s">
        <v>65</v>
      </c>
      <c r="AZ49" s="101" t="s">
        <v>66</v>
      </c>
      <c r="BA49" s="101" t="s">
        <v>67</v>
      </c>
      <c r="BB49" s="101" t="s">
        <v>68</v>
      </c>
      <c r="BC49" s="101" t="s">
        <v>69</v>
      </c>
      <c r="BD49" s="102" t="s">
        <v>70</v>
      </c>
    </row>
    <row r="50" s="1" customFormat="1" ht="10.8" customHeight="1">
      <c r="B50" s="44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0"/>
      <c r="AS50" s="103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5"/>
    </row>
    <row r="51" s="4" customFormat="1" ht="32.4" customHeight="1">
      <c r="B51" s="77"/>
      <c r="C51" s="106" t="s">
        <v>71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8">
        <f>ROUND(SUM(AG52:AG55),2)</f>
        <v>0</v>
      </c>
      <c r="AH51" s="108"/>
      <c r="AI51" s="108"/>
      <c r="AJ51" s="108"/>
      <c r="AK51" s="108"/>
      <c r="AL51" s="108"/>
      <c r="AM51" s="108"/>
      <c r="AN51" s="109">
        <f>SUM(AG51,AT51)</f>
        <v>0</v>
      </c>
      <c r="AO51" s="109"/>
      <c r="AP51" s="109"/>
      <c r="AQ51" s="110" t="s">
        <v>21</v>
      </c>
      <c r="AR51" s="81"/>
      <c r="AS51" s="111">
        <f>ROUND(SUM(AS52:AS55),2)</f>
        <v>0</v>
      </c>
      <c r="AT51" s="112">
        <f>ROUND(SUM(AV51:AW51),2)</f>
        <v>0</v>
      </c>
      <c r="AU51" s="113">
        <f>ROUND(SUM(AU52:AU55),5)</f>
        <v>0</v>
      </c>
      <c r="AV51" s="112">
        <f>ROUND(AZ51*L26,2)</f>
        <v>0</v>
      </c>
      <c r="AW51" s="112">
        <f>ROUND(BA51*L27,2)</f>
        <v>0</v>
      </c>
      <c r="AX51" s="112">
        <f>ROUND(BB51*L26,2)</f>
        <v>0</v>
      </c>
      <c r="AY51" s="112">
        <f>ROUND(BC51*L27,2)</f>
        <v>0</v>
      </c>
      <c r="AZ51" s="112">
        <f>ROUND(SUM(AZ52:AZ55),2)</f>
        <v>0</v>
      </c>
      <c r="BA51" s="112">
        <f>ROUND(SUM(BA52:BA55),2)</f>
        <v>0</v>
      </c>
      <c r="BB51" s="112">
        <f>ROUND(SUM(BB52:BB55),2)</f>
        <v>0</v>
      </c>
      <c r="BC51" s="112">
        <f>ROUND(SUM(BC52:BC55),2)</f>
        <v>0</v>
      </c>
      <c r="BD51" s="114">
        <f>ROUND(SUM(BD52:BD55),2)</f>
        <v>0</v>
      </c>
      <c r="BS51" s="115" t="s">
        <v>72</v>
      </c>
      <c r="BT51" s="115" t="s">
        <v>73</v>
      </c>
      <c r="BU51" s="116" t="s">
        <v>74</v>
      </c>
      <c r="BV51" s="115" t="s">
        <v>75</v>
      </c>
      <c r="BW51" s="115" t="s">
        <v>7</v>
      </c>
      <c r="BX51" s="115" t="s">
        <v>76</v>
      </c>
      <c r="CL51" s="115" t="s">
        <v>21</v>
      </c>
    </row>
    <row r="52" s="5" customFormat="1" ht="16.5" customHeight="1">
      <c r="A52" s="117" t="s">
        <v>77</v>
      </c>
      <c r="B52" s="118"/>
      <c r="C52" s="119"/>
      <c r="D52" s="120" t="s">
        <v>78</v>
      </c>
      <c r="E52" s="120"/>
      <c r="F52" s="120"/>
      <c r="G52" s="120"/>
      <c r="H52" s="120"/>
      <c r="I52" s="121"/>
      <c r="J52" s="120" t="s">
        <v>79</v>
      </c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2">
        <f>'17717ZT - Zdravotní technika'!J27</f>
        <v>0</v>
      </c>
      <c r="AH52" s="121"/>
      <c r="AI52" s="121"/>
      <c r="AJ52" s="121"/>
      <c r="AK52" s="121"/>
      <c r="AL52" s="121"/>
      <c r="AM52" s="121"/>
      <c r="AN52" s="122">
        <f>SUM(AG52,AT52)</f>
        <v>0</v>
      </c>
      <c r="AO52" s="121"/>
      <c r="AP52" s="121"/>
      <c r="AQ52" s="123" t="s">
        <v>80</v>
      </c>
      <c r="AR52" s="124"/>
      <c r="AS52" s="125">
        <v>0</v>
      </c>
      <c r="AT52" s="126">
        <f>ROUND(SUM(AV52:AW52),2)</f>
        <v>0</v>
      </c>
      <c r="AU52" s="127">
        <f>'17717ZT - Zdravotní technika'!P82</f>
        <v>0</v>
      </c>
      <c r="AV52" s="126">
        <f>'17717ZT - Zdravotní technika'!J30</f>
        <v>0</v>
      </c>
      <c r="AW52" s="126">
        <f>'17717ZT - Zdravotní technika'!J31</f>
        <v>0</v>
      </c>
      <c r="AX52" s="126">
        <f>'17717ZT - Zdravotní technika'!J32</f>
        <v>0</v>
      </c>
      <c r="AY52" s="126">
        <f>'17717ZT - Zdravotní technika'!J33</f>
        <v>0</v>
      </c>
      <c r="AZ52" s="126">
        <f>'17717ZT - Zdravotní technika'!F30</f>
        <v>0</v>
      </c>
      <c r="BA52" s="126">
        <f>'17717ZT - Zdravotní technika'!F31</f>
        <v>0</v>
      </c>
      <c r="BB52" s="126">
        <f>'17717ZT - Zdravotní technika'!F32</f>
        <v>0</v>
      </c>
      <c r="BC52" s="126">
        <f>'17717ZT - Zdravotní technika'!F33</f>
        <v>0</v>
      </c>
      <c r="BD52" s="128">
        <f>'17717ZT - Zdravotní technika'!F34</f>
        <v>0</v>
      </c>
      <c r="BT52" s="129" t="s">
        <v>81</v>
      </c>
      <c r="BV52" s="129" t="s">
        <v>75</v>
      </c>
      <c r="BW52" s="129" t="s">
        <v>82</v>
      </c>
      <c r="BX52" s="129" t="s">
        <v>7</v>
      </c>
      <c r="CL52" s="129" t="s">
        <v>21</v>
      </c>
      <c r="CM52" s="129" t="s">
        <v>81</v>
      </c>
    </row>
    <row r="53" s="5" customFormat="1" ht="31.5" customHeight="1">
      <c r="A53" s="117" t="s">
        <v>77</v>
      </c>
      <c r="B53" s="118"/>
      <c r="C53" s="119"/>
      <c r="D53" s="120" t="s">
        <v>83</v>
      </c>
      <c r="E53" s="120"/>
      <c r="F53" s="120"/>
      <c r="G53" s="120"/>
      <c r="H53" s="120"/>
      <c r="I53" s="121"/>
      <c r="J53" s="120" t="s">
        <v>84</v>
      </c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2">
        <f>'17717UT - Vytápění'!J27</f>
        <v>0</v>
      </c>
      <c r="AH53" s="121"/>
      <c r="AI53" s="121"/>
      <c r="AJ53" s="121"/>
      <c r="AK53" s="121"/>
      <c r="AL53" s="121"/>
      <c r="AM53" s="121"/>
      <c r="AN53" s="122">
        <f>SUM(AG53,AT53)</f>
        <v>0</v>
      </c>
      <c r="AO53" s="121"/>
      <c r="AP53" s="121"/>
      <c r="AQ53" s="123" t="s">
        <v>80</v>
      </c>
      <c r="AR53" s="124"/>
      <c r="AS53" s="125">
        <v>0</v>
      </c>
      <c r="AT53" s="126">
        <f>ROUND(SUM(AV53:AW53),2)</f>
        <v>0</v>
      </c>
      <c r="AU53" s="127">
        <f>'17717UT - Vytápění'!P82</f>
        <v>0</v>
      </c>
      <c r="AV53" s="126">
        <f>'17717UT - Vytápění'!J30</f>
        <v>0</v>
      </c>
      <c r="AW53" s="126">
        <f>'17717UT - Vytápění'!J31</f>
        <v>0</v>
      </c>
      <c r="AX53" s="126">
        <f>'17717UT - Vytápění'!J32</f>
        <v>0</v>
      </c>
      <c r="AY53" s="126">
        <f>'17717UT - Vytápění'!J33</f>
        <v>0</v>
      </c>
      <c r="AZ53" s="126">
        <f>'17717UT - Vytápění'!F30</f>
        <v>0</v>
      </c>
      <c r="BA53" s="126">
        <f>'17717UT - Vytápění'!F31</f>
        <v>0</v>
      </c>
      <c r="BB53" s="126">
        <f>'17717UT - Vytápění'!F32</f>
        <v>0</v>
      </c>
      <c r="BC53" s="126">
        <f>'17717UT - Vytápění'!F33</f>
        <v>0</v>
      </c>
      <c r="BD53" s="128">
        <f>'17717UT - Vytápění'!F34</f>
        <v>0</v>
      </c>
      <c r="BT53" s="129" t="s">
        <v>81</v>
      </c>
      <c r="BV53" s="129" t="s">
        <v>75</v>
      </c>
      <c r="BW53" s="129" t="s">
        <v>85</v>
      </c>
      <c r="BX53" s="129" t="s">
        <v>7</v>
      </c>
      <c r="CL53" s="129" t="s">
        <v>21</v>
      </c>
      <c r="CM53" s="129" t="s">
        <v>81</v>
      </c>
    </row>
    <row r="54" s="5" customFormat="1" ht="16.5" customHeight="1">
      <c r="A54" s="117" t="s">
        <v>77</v>
      </c>
      <c r="B54" s="118"/>
      <c r="C54" s="119"/>
      <c r="D54" s="120" t="s">
        <v>86</v>
      </c>
      <c r="E54" s="120"/>
      <c r="F54" s="120"/>
      <c r="G54" s="120"/>
      <c r="H54" s="120"/>
      <c r="I54" s="121"/>
      <c r="J54" s="120" t="s">
        <v>87</v>
      </c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2">
        <f>'17717EL - Elektroinstalace'!J27</f>
        <v>0</v>
      </c>
      <c r="AH54" s="121"/>
      <c r="AI54" s="121"/>
      <c r="AJ54" s="121"/>
      <c r="AK54" s="121"/>
      <c r="AL54" s="121"/>
      <c r="AM54" s="121"/>
      <c r="AN54" s="122">
        <f>SUM(AG54,AT54)</f>
        <v>0</v>
      </c>
      <c r="AO54" s="121"/>
      <c r="AP54" s="121"/>
      <c r="AQ54" s="123" t="s">
        <v>80</v>
      </c>
      <c r="AR54" s="124"/>
      <c r="AS54" s="125">
        <v>0</v>
      </c>
      <c r="AT54" s="126">
        <f>ROUND(SUM(AV54:AW54),2)</f>
        <v>0</v>
      </c>
      <c r="AU54" s="127">
        <f>'17717EL - Elektroinstalace'!P80</f>
        <v>0</v>
      </c>
      <c r="AV54" s="126">
        <f>'17717EL - Elektroinstalace'!J30</f>
        <v>0</v>
      </c>
      <c r="AW54" s="126">
        <f>'17717EL - Elektroinstalace'!J31</f>
        <v>0</v>
      </c>
      <c r="AX54" s="126">
        <f>'17717EL - Elektroinstalace'!J32</f>
        <v>0</v>
      </c>
      <c r="AY54" s="126">
        <f>'17717EL - Elektroinstalace'!J33</f>
        <v>0</v>
      </c>
      <c r="AZ54" s="126">
        <f>'17717EL - Elektroinstalace'!F30</f>
        <v>0</v>
      </c>
      <c r="BA54" s="126">
        <f>'17717EL - Elektroinstalace'!F31</f>
        <v>0</v>
      </c>
      <c r="BB54" s="126">
        <f>'17717EL - Elektroinstalace'!F32</f>
        <v>0</v>
      </c>
      <c r="BC54" s="126">
        <f>'17717EL - Elektroinstalace'!F33</f>
        <v>0</v>
      </c>
      <c r="BD54" s="128">
        <f>'17717EL - Elektroinstalace'!F34</f>
        <v>0</v>
      </c>
      <c r="BT54" s="129" t="s">
        <v>81</v>
      </c>
      <c r="BV54" s="129" t="s">
        <v>75</v>
      </c>
      <c r="BW54" s="129" t="s">
        <v>88</v>
      </c>
      <c r="BX54" s="129" t="s">
        <v>7</v>
      </c>
      <c r="CL54" s="129" t="s">
        <v>21</v>
      </c>
      <c r="CM54" s="129" t="s">
        <v>81</v>
      </c>
    </row>
    <row r="55" s="5" customFormat="1" ht="16.5" customHeight="1">
      <c r="A55" s="117" t="s">
        <v>77</v>
      </c>
      <c r="B55" s="118"/>
      <c r="C55" s="119"/>
      <c r="D55" s="120" t="s">
        <v>89</v>
      </c>
      <c r="E55" s="120"/>
      <c r="F55" s="120"/>
      <c r="G55" s="120"/>
      <c r="H55" s="120"/>
      <c r="I55" s="121"/>
      <c r="J55" s="120" t="s">
        <v>90</v>
      </c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2">
        <f>'17717ST - stavební část'!J27</f>
        <v>0</v>
      </c>
      <c r="AH55" s="121"/>
      <c r="AI55" s="121"/>
      <c r="AJ55" s="121"/>
      <c r="AK55" s="121"/>
      <c r="AL55" s="121"/>
      <c r="AM55" s="121"/>
      <c r="AN55" s="122">
        <f>SUM(AG55,AT55)</f>
        <v>0</v>
      </c>
      <c r="AO55" s="121"/>
      <c r="AP55" s="121"/>
      <c r="AQ55" s="123" t="s">
        <v>80</v>
      </c>
      <c r="AR55" s="124"/>
      <c r="AS55" s="130">
        <v>0</v>
      </c>
      <c r="AT55" s="131">
        <f>ROUND(SUM(AV55:AW55),2)</f>
        <v>0</v>
      </c>
      <c r="AU55" s="132">
        <f>'17717ST - stavební část'!P100</f>
        <v>0</v>
      </c>
      <c r="AV55" s="131">
        <f>'17717ST - stavební část'!J30</f>
        <v>0</v>
      </c>
      <c r="AW55" s="131">
        <f>'17717ST - stavební část'!J31</f>
        <v>0</v>
      </c>
      <c r="AX55" s="131">
        <f>'17717ST - stavební část'!J32</f>
        <v>0</v>
      </c>
      <c r="AY55" s="131">
        <f>'17717ST - stavební část'!J33</f>
        <v>0</v>
      </c>
      <c r="AZ55" s="131">
        <f>'17717ST - stavební část'!F30</f>
        <v>0</v>
      </c>
      <c r="BA55" s="131">
        <f>'17717ST - stavební část'!F31</f>
        <v>0</v>
      </c>
      <c r="BB55" s="131">
        <f>'17717ST - stavební část'!F32</f>
        <v>0</v>
      </c>
      <c r="BC55" s="131">
        <f>'17717ST - stavební část'!F33</f>
        <v>0</v>
      </c>
      <c r="BD55" s="133">
        <f>'17717ST - stavební část'!F34</f>
        <v>0</v>
      </c>
      <c r="BT55" s="129" t="s">
        <v>81</v>
      </c>
      <c r="BV55" s="129" t="s">
        <v>75</v>
      </c>
      <c r="BW55" s="129" t="s">
        <v>91</v>
      </c>
      <c r="BX55" s="129" t="s">
        <v>7</v>
      </c>
      <c r="CL55" s="129" t="s">
        <v>21</v>
      </c>
      <c r="CM55" s="129" t="s">
        <v>81</v>
      </c>
    </row>
    <row r="56" s="1" customFormat="1" ht="30" customHeight="1">
      <c r="B56" s="44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0"/>
    </row>
    <row r="57" s="1" customFormat="1" ht="6.96" customHeight="1">
      <c r="B57" s="6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70"/>
    </row>
  </sheetData>
  <sheetProtection sheet="1" formatColumns="0" formatRows="0" objects="1" scenarios="1" spinCount="100000" saltValue="pFM9xmUiYd9WSgduMeW+c2asHKtZb4ddVeQX4adsesIlB6H81EyBKZeJ4im//4KQlaTZItxi++GMzM8Svx3nBA==" hashValue="zoWSeDRu6twHPEu4zeHSgfy1m/WjcQP9RI/hbSG7SdGwo/LPclBLwKZsZL1k0y110kiCO9huDLmlg7VUxYicGA==" algorithmName="SHA-512" password="CC35"/>
  <mergeCells count="53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7717ZT - Zdravotní technika'!C2" display="/"/>
    <hyperlink ref="A53" location="'17717UT - Vytápění'!C2" display="/"/>
    <hyperlink ref="A54" location="'17717EL - Elektroinstalace'!C2" display="/"/>
    <hyperlink ref="A55" location="'17717ST - stavební část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92</v>
      </c>
      <c r="G1" s="137" t="s">
        <v>93</v>
      </c>
      <c r="H1" s="137"/>
      <c r="I1" s="138"/>
      <c r="J1" s="137" t="s">
        <v>94</v>
      </c>
      <c r="K1" s="136" t="s">
        <v>95</v>
      </c>
      <c r="L1" s="137" t="s">
        <v>96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82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81</v>
      </c>
    </row>
    <row r="4" ht="36.96" customHeight="1">
      <c r="B4" s="26"/>
      <c r="C4" s="27"/>
      <c r="D4" s="28" t="s">
        <v>97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6.5" customHeight="1">
      <c r="B7" s="26"/>
      <c r="C7" s="27"/>
      <c r="D7" s="27"/>
      <c r="E7" s="141" t="str">
        <f>'Rekapitulace stavby'!K6</f>
        <v>Stavební úpravy dvorního objektu č.p. 228 Kutná Hora pro sociální služby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98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99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4" t="s">
        <v>25</v>
      </c>
      <c r="J12" s="145" t="str">
        <f>'Rekapitulace stavby'!AN8</f>
        <v>8. 3. 2018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">
        <v>21</v>
      </c>
      <c r="K14" s="49"/>
    </row>
    <row r="15" s="1" customFormat="1" ht="18" customHeight="1">
      <c r="B15" s="44"/>
      <c r="C15" s="45"/>
      <c r="D15" s="45"/>
      <c r="E15" s="33" t="s">
        <v>29</v>
      </c>
      <c r="F15" s="45"/>
      <c r="G15" s="45"/>
      <c r="H15" s="45"/>
      <c r="I15" s="144" t="s">
        <v>30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31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30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33</v>
      </c>
      <c r="E20" s="45"/>
      <c r="F20" s="45"/>
      <c r="G20" s="45"/>
      <c r="H20" s="45"/>
      <c r="I20" s="144" t="s">
        <v>28</v>
      </c>
      <c r="J20" s="33" t="s">
        <v>34</v>
      </c>
      <c r="K20" s="49"/>
    </row>
    <row r="21" s="1" customFormat="1" ht="18" customHeight="1">
      <c r="B21" s="44"/>
      <c r="C21" s="45"/>
      <c r="D21" s="45"/>
      <c r="E21" s="33" t="s">
        <v>35</v>
      </c>
      <c r="F21" s="45"/>
      <c r="G21" s="45"/>
      <c r="H21" s="45"/>
      <c r="I21" s="144" t="s">
        <v>30</v>
      </c>
      <c r="J21" s="33" t="s">
        <v>21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37</v>
      </c>
      <c r="E23" s="45"/>
      <c r="F23" s="45"/>
      <c r="G23" s="45"/>
      <c r="H23" s="45"/>
      <c r="I23" s="142"/>
      <c r="J23" s="45"/>
      <c r="K23" s="49"/>
    </row>
    <row r="24" s="6" customFormat="1" ht="71.25" customHeight="1">
      <c r="B24" s="146"/>
      <c r="C24" s="147"/>
      <c r="D24" s="147"/>
      <c r="E24" s="42" t="s">
        <v>38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39</v>
      </c>
      <c r="E27" s="45"/>
      <c r="F27" s="45"/>
      <c r="G27" s="45"/>
      <c r="H27" s="45"/>
      <c r="I27" s="142"/>
      <c r="J27" s="153">
        <f>ROUND(J82,2)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41</v>
      </c>
      <c r="G29" s="45"/>
      <c r="H29" s="45"/>
      <c r="I29" s="154" t="s">
        <v>40</v>
      </c>
      <c r="J29" s="50" t="s">
        <v>42</v>
      </c>
      <c r="K29" s="49"/>
    </row>
    <row r="30" s="1" customFormat="1" ht="14.4" customHeight="1">
      <c r="B30" s="44"/>
      <c r="C30" s="45"/>
      <c r="D30" s="53" t="s">
        <v>43</v>
      </c>
      <c r="E30" s="53" t="s">
        <v>44</v>
      </c>
      <c r="F30" s="155">
        <f>ROUND(SUM(BE82:BE175), 2)</f>
        <v>0</v>
      </c>
      <c r="G30" s="45"/>
      <c r="H30" s="45"/>
      <c r="I30" s="156">
        <v>0.20999999999999999</v>
      </c>
      <c r="J30" s="155">
        <f>ROUND(ROUND((SUM(BE82:BE175)), 2)*I30, 2)</f>
        <v>0</v>
      </c>
      <c r="K30" s="49"/>
    </row>
    <row r="31" s="1" customFormat="1" ht="14.4" customHeight="1">
      <c r="B31" s="44"/>
      <c r="C31" s="45"/>
      <c r="D31" s="45"/>
      <c r="E31" s="53" t="s">
        <v>45</v>
      </c>
      <c r="F31" s="155">
        <f>ROUND(SUM(BF82:BF175), 2)</f>
        <v>0</v>
      </c>
      <c r="G31" s="45"/>
      <c r="H31" s="45"/>
      <c r="I31" s="156">
        <v>0.14999999999999999</v>
      </c>
      <c r="J31" s="155">
        <f>ROUND(ROUND((SUM(BF82:BF175)),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46</v>
      </c>
      <c r="F32" s="155">
        <f>ROUND(SUM(BG82:BG175),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47</v>
      </c>
      <c r="F33" s="155">
        <f>ROUND(SUM(BH82:BH175),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48</v>
      </c>
      <c r="F34" s="155">
        <f>ROUND(SUM(BI82:BI175),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49</v>
      </c>
      <c r="E36" s="96"/>
      <c r="F36" s="96"/>
      <c r="G36" s="159" t="s">
        <v>50</v>
      </c>
      <c r="H36" s="160" t="s">
        <v>51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100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Stavební úpravy dvorního objektu č.p. 228 Kutná Hora pro sociální služby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98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>17717ZT - Zdravotní technika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areál Domov Barbora Kutná Hora</v>
      </c>
      <c r="G49" s="45"/>
      <c r="H49" s="45"/>
      <c r="I49" s="144" t="s">
        <v>25</v>
      </c>
      <c r="J49" s="145" t="str">
        <f>IF(J12="","",J12)</f>
        <v>8. 3. 2018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Domov Barbora, poskytovatel sociálních služeb</v>
      </c>
      <c r="G51" s="45"/>
      <c r="H51" s="45"/>
      <c r="I51" s="144" t="s">
        <v>33</v>
      </c>
      <c r="J51" s="42" t="str">
        <f>E21</f>
        <v>Kutnohorská stavební projekce- ing.Martin Hádek</v>
      </c>
      <c r="K51" s="49"/>
    </row>
    <row r="52" s="1" customFormat="1" ht="14.4" customHeight="1">
      <c r="B52" s="44"/>
      <c r="C52" s="38" t="s">
        <v>31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101</v>
      </c>
      <c r="D54" s="157"/>
      <c r="E54" s="157"/>
      <c r="F54" s="157"/>
      <c r="G54" s="157"/>
      <c r="H54" s="157"/>
      <c r="I54" s="171"/>
      <c r="J54" s="172" t="s">
        <v>102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103</v>
      </c>
      <c r="D56" s="45"/>
      <c r="E56" s="45"/>
      <c r="F56" s="45"/>
      <c r="G56" s="45"/>
      <c r="H56" s="45"/>
      <c r="I56" s="142"/>
      <c r="J56" s="153">
        <f>J82</f>
        <v>0</v>
      </c>
      <c r="K56" s="49"/>
      <c r="AU56" s="22" t="s">
        <v>104</v>
      </c>
    </row>
    <row r="57" s="7" customFormat="1" ht="24.96" customHeight="1">
      <c r="B57" s="175"/>
      <c r="C57" s="176"/>
      <c r="D57" s="177" t="s">
        <v>105</v>
      </c>
      <c r="E57" s="178"/>
      <c r="F57" s="178"/>
      <c r="G57" s="178"/>
      <c r="H57" s="178"/>
      <c r="I57" s="179"/>
      <c r="J57" s="180">
        <f>J83</f>
        <v>0</v>
      </c>
      <c r="K57" s="181"/>
    </row>
    <row r="58" s="8" customFormat="1" ht="19.92" customHeight="1">
      <c r="B58" s="182"/>
      <c r="C58" s="183"/>
      <c r="D58" s="184" t="s">
        <v>106</v>
      </c>
      <c r="E58" s="185"/>
      <c r="F58" s="185"/>
      <c r="G58" s="185"/>
      <c r="H58" s="185"/>
      <c r="I58" s="186"/>
      <c r="J58" s="187">
        <f>J84</f>
        <v>0</v>
      </c>
      <c r="K58" s="188"/>
    </row>
    <row r="59" s="8" customFormat="1" ht="19.92" customHeight="1">
      <c r="B59" s="182"/>
      <c r="C59" s="183"/>
      <c r="D59" s="184" t="s">
        <v>107</v>
      </c>
      <c r="E59" s="185"/>
      <c r="F59" s="185"/>
      <c r="G59" s="185"/>
      <c r="H59" s="185"/>
      <c r="I59" s="186"/>
      <c r="J59" s="187">
        <f>J107</f>
        <v>0</v>
      </c>
      <c r="K59" s="188"/>
    </row>
    <row r="60" s="8" customFormat="1" ht="19.92" customHeight="1">
      <c r="B60" s="182"/>
      <c r="C60" s="183"/>
      <c r="D60" s="184" t="s">
        <v>108</v>
      </c>
      <c r="E60" s="185"/>
      <c r="F60" s="185"/>
      <c r="G60" s="185"/>
      <c r="H60" s="185"/>
      <c r="I60" s="186"/>
      <c r="J60" s="187">
        <f>J134</f>
        <v>0</v>
      </c>
      <c r="K60" s="188"/>
    </row>
    <row r="61" s="8" customFormat="1" ht="19.92" customHeight="1">
      <c r="B61" s="182"/>
      <c r="C61" s="183"/>
      <c r="D61" s="184" t="s">
        <v>109</v>
      </c>
      <c r="E61" s="185"/>
      <c r="F61" s="185"/>
      <c r="G61" s="185"/>
      <c r="H61" s="185"/>
      <c r="I61" s="186"/>
      <c r="J61" s="187">
        <f>J171</f>
        <v>0</v>
      </c>
      <c r="K61" s="188"/>
    </row>
    <row r="62" s="7" customFormat="1" ht="24.96" customHeight="1">
      <c r="B62" s="175"/>
      <c r="C62" s="176"/>
      <c r="D62" s="177" t="s">
        <v>110</v>
      </c>
      <c r="E62" s="178"/>
      <c r="F62" s="178"/>
      <c r="G62" s="178"/>
      <c r="H62" s="178"/>
      <c r="I62" s="179"/>
      <c r="J62" s="180">
        <f>J174</f>
        <v>0</v>
      </c>
      <c r="K62" s="181"/>
    </row>
    <row r="63" s="1" customFormat="1" ht="21.84" customHeight="1">
      <c r="B63" s="44"/>
      <c r="C63" s="45"/>
      <c r="D63" s="45"/>
      <c r="E63" s="45"/>
      <c r="F63" s="45"/>
      <c r="G63" s="45"/>
      <c r="H63" s="45"/>
      <c r="I63" s="142"/>
      <c r="J63" s="45"/>
      <c r="K63" s="49"/>
    </row>
    <row r="64" s="1" customFormat="1" ht="6.96" customHeight="1">
      <c r="B64" s="65"/>
      <c r="C64" s="66"/>
      <c r="D64" s="66"/>
      <c r="E64" s="66"/>
      <c r="F64" s="66"/>
      <c r="G64" s="66"/>
      <c r="H64" s="66"/>
      <c r="I64" s="164"/>
      <c r="J64" s="66"/>
      <c r="K64" s="67"/>
    </row>
    <row r="68" s="1" customFormat="1" ht="6.96" customHeight="1">
      <c r="B68" s="68"/>
      <c r="C68" s="69"/>
      <c r="D68" s="69"/>
      <c r="E68" s="69"/>
      <c r="F68" s="69"/>
      <c r="G68" s="69"/>
      <c r="H68" s="69"/>
      <c r="I68" s="167"/>
      <c r="J68" s="69"/>
      <c r="K68" s="69"/>
      <c r="L68" s="70"/>
    </row>
    <row r="69" s="1" customFormat="1" ht="36.96" customHeight="1">
      <c r="B69" s="44"/>
      <c r="C69" s="71" t="s">
        <v>111</v>
      </c>
      <c r="D69" s="72"/>
      <c r="E69" s="72"/>
      <c r="F69" s="72"/>
      <c r="G69" s="72"/>
      <c r="H69" s="72"/>
      <c r="I69" s="189"/>
      <c r="J69" s="72"/>
      <c r="K69" s="72"/>
      <c r="L69" s="70"/>
    </row>
    <row r="70" s="1" customFormat="1" ht="6.96" customHeight="1">
      <c r="B70" s="44"/>
      <c r="C70" s="72"/>
      <c r="D70" s="72"/>
      <c r="E70" s="72"/>
      <c r="F70" s="72"/>
      <c r="G70" s="72"/>
      <c r="H70" s="72"/>
      <c r="I70" s="189"/>
      <c r="J70" s="72"/>
      <c r="K70" s="72"/>
      <c r="L70" s="70"/>
    </row>
    <row r="71" s="1" customFormat="1" ht="14.4" customHeight="1">
      <c r="B71" s="44"/>
      <c r="C71" s="74" t="s">
        <v>18</v>
      </c>
      <c r="D71" s="72"/>
      <c r="E71" s="72"/>
      <c r="F71" s="72"/>
      <c r="G71" s="72"/>
      <c r="H71" s="72"/>
      <c r="I71" s="189"/>
      <c r="J71" s="72"/>
      <c r="K71" s="72"/>
      <c r="L71" s="70"/>
    </row>
    <row r="72" s="1" customFormat="1" ht="16.5" customHeight="1">
      <c r="B72" s="44"/>
      <c r="C72" s="72"/>
      <c r="D72" s="72"/>
      <c r="E72" s="190" t="str">
        <f>E7</f>
        <v>Stavební úpravy dvorního objektu č.p. 228 Kutná Hora pro sociální služby</v>
      </c>
      <c r="F72" s="74"/>
      <c r="G72" s="74"/>
      <c r="H72" s="74"/>
      <c r="I72" s="189"/>
      <c r="J72" s="72"/>
      <c r="K72" s="72"/>
      <c r="L72" s="70"/>
    </row>
    <row r="73" s="1" customFormat="1" ht="14.4" customHeight="1">
      <c r="B73" s="44"/>
      <c r="C73" s="74" t="s">
        <v>98</v>
      </c>
      <c r="D73" s="72"/>
      <c r="E73" s="72"/>
      <c r="F73" s="72"/>
      <c r="G73" s="72"/>
      <c r="H73" s="72"/>
      <c r="I73" s="189"/>
      <c r="J73" s="72"/>
      <c r="K73" s="72"/>
      <c r="L73" s="70"/>
    </row>
    <row r="74" s="1" customFormat="1" ht="17.25" customHeight="1">
      <c r="B74" s="44"/>
      <c r="C74" s="72"/>
      <c r="D74" s="72"/>
      <c r="E74" s="80" t="str">
        <f>E9</f>
        <v>17717ZT - Zdravotní technika</v>
      </c>
      <c r="F74" s="72"/>
      <c r="G74" s="72"/>
      <c r="H74" s="72"/>
      <c r="I74" s="189"/>
      <c r="J74" s="72"/>
      <c r="K74" s="72"/>
      <c r="L74" s="70"/>
    </row>
    <row r="75" s="1" customFormat="1" ht="6.96" customHeight="1">
      <c r="B75" s="44"/>
      <c r="C75" s="72"/>
      <c r="D75" s="72"/>
      <c r="E75" s="72"/>
      <c r="F75" s="72"/>
      <c r="G75" s="72"/>
      <c r="H75" s="72"/>
      <c r="I75" s="189"/>
      <c r="J75" s="72"/>
      <c r="K75" s="72"/>
      <c r="L75" s="70"/>
    </row>
    <row r="76" s="1" customFormat="1" ht="18" customHeight="1">
      <c r="B76" s="44"/>
      <c r="C76" s="74" t="s">
        <v>23</v>
      </c>
      <c r="D76" s="72"/>
      <c r="E76" s="72"/>
      <c r="F76" s="191" t="str">
        <f>F12</f>
        <v>areál Domov Barbora Kutná Hora</v>
      </c>
      <c r="G76" s="72"/>
      <c r="H76" s="72"/>
      <c r="I76" s="192" t="s">
        <v>25</v>
      </c>
      <c r="J76" s="83" t="str">
        <f>IF(J12="","",J12)</f>
        <v>8. 3. 2018</v>
      </c>
      <c r="K76" s="72"/>
      <c r="L76" s="70"/>
    </row>
    <row r="77" s="1" customFormat="1" ht="6.96" customHeight="1">
      <c r="B77" s="44"/>
      <c r="C77" s="72"/>
      <c r="D77" s="72"/>
      <c r="E77" s="72"/>
      <c r="F77" s="72"/>
      <c r="G77" s="72"/>
      <c r="H77" s="72"/>
      <c r="I77" s="189"/>
      <c r="J77" s="72"/>
      <c r="K77" s="72"/>
      <c r="L77" s="70"/>
    </row>
    <row r="78" s="1" customFormat="1">
      <c r="B78" s="44"/>
      <c r="C78" s="74" t="s">
        <v>27</v>
      </c>
      <c r="D78" s="72"/>
      <c r="E78" s="72"/>
      <c r="F78" s="191" t="str">
        <f>E15</f>
        <v>Domov Barbora, poskytovatel sociálních služeb</v>
      </c>
      <c r="G78" s="72"/>
      <c r="H78" s="72"/>
      <c r="I78" s="192" t="s">
        <v>33</v>
      </c>
      <c r="J78" s="191" t="str">
        <f>E21</f>
        <v>Kutnohorská stavební projekce- ing.Martin Hádek</v>
      </c>
      <c r="K78" s="72"/>
      <c r="L78" s="70"/>
    </row>
    <row r="79" s="1" customFormat="1" ht="14.4" customHeight="1">
      <c r="B79" s="44"/>
      <c r="C79" s="74" t="s">
        <v>31</v>
      </c>
      <c r="D79" s="72"/>
      <c r="E79" s="72"/>
      <c r="F79" s="191" t="str">
        <f>IF(E18="","",E18)</f>
        <v/>
      </c>
      <c r="G79" s="72"/>
      <c r="H79" s="72"/>
      <c r="I79" s="189"/>
      <c r="J79" s="72"/>
      <c r="K79" s="72"/>
      <c r="L79" s="70"/>
    </row>
    <row r="80" s="1" customFormat="1" ht="10.32" customHeight="1">
      <c r="B80" s="44"/>
      <c r="C80" s="72"/>
      <c r="D80" s="72"/>
      <c r="E80" s="72"/>
      <c r="F80" s="72"/>
      <c r="G80" s="72"/>
      <c r="H80" s="72"/>
      <c r="I80" s="189"/>
      <c r="J80" s="72"/>
      <c r="K80" s="72"/>
      <c r="L80" s="70"/>
    </row>
    <row r="81" s="9" customFormat="1" ht="29.28" customHeight="1">
      <c r="B81" s="193"/>
      <c r="C81" s="194" t="s">
        <v>112</v>
      </c>
      <c r="D81" s="195" t="s">
        <v>58</v>
      </c>
      <c r="E81" s="195" t="s">
        <v>54</v>
      </c>
      <c r="F81" s="195" t="s">
        <v>113</v>
      </c>
      <c r="G81" s="195" t="s">
        <v>114</v>
      </c>
      <c r="H81" s="195" t="s">
        <v>115</v>
      </c>
      <c r="I81" s="196" t="s">
        <v>116</v>
      </c>
      <c r="J81" s="195" t="s">
        <v>102</v>
      </c>
      <c r="K81" s="197" t="s">
        <v>117</v>
      </c>
      <c r="L81" s="198"/>
      <c r="M81" s="100" t="s">
        <v>118</v>
      </c>
      <c r="N81" s="101" t="s">
        <v>43</v>
      </c>
      <c r="O81" s="101" t="s">
        <v>119</v>
      </c>
      <c r="P81" s="101" t="s">
        <v>120</v>
      </c>
      <c r="Q81" s="101" t="s">
        <v>121</v>
      </c>
      <c r="R81" s="101" t="s">
        <v>122</v>
      </c>
      <c r="S81" s="101" t="s">
        <v>123</v>
      </c>
      <c r="T81" s="102" t="s">
        <v>124</v>
      </c>
    </row>
    <row r="82" s="1" customFormat="1" ht="29.28" customHeight="1">
      <c r="B82" s="44"/>
      <c r="C82" s="106" t="s">
        <v>103</v>
      </c>
      <c r="D82" s="72"/>
      <c r="E82" s="72"/>
      <c r="F82" s="72"/>
      <c r="G82" s="72"/>
      <c r="H82" s="72"/>
      <c r="I82" s="189"/>
      <c r="J82" s="199">
        <f>BK82</f>
        <v>0</v>
      </c>
      <c r="K82" s="72"/>
      <c r="L82" s="70"/>
      <c r="M82" s="103"/>
      <c r="N82" s="104"/>
      <c r="O82" s="104"/>
      <c r="P82" s="200">
        <f>P83+P174</f>
        <v>0</v>
      </c>
      <c r="Q82" s="104"/>
      <c r="R82" s="200">
        <f>R83+R174</f>
        <v>0.37072499999999997</v>
      </c>
      <c r="S82" s="104"/>
      <c r="T82" s="201">
        <f>T83+T174</f>
        <v>0.27272000000000002</v>
      </c>
      <c r="AT82" s="22" t="s">
        <v>72</v>
      </c>
      <c r="AU82" s="22" t="s">
        <v>104</v>
      </c>
      <c r="BK82" s="202">
        <f>BK83+BK174</f>
        <v>0</v>
      </c>
    </row>
    <row r="83" s="10" customFormat="1" ht="37.44" customHeight="1">
      <c r="B83" s="203"/>
      <c r="C83" s="204"/>
      <c r="D83" s="205" t="s">
        <v>72</v>
      </c>
      <c r="E83" s="206" t="s">
        <v>125</v>
      </c>
      <c r="F83" s="206" t="s">
        <v>126</v>
      </c>
      <c r="G83" s="204"/>
      <c r="H83" s="204"/>
      <c r="I83" s="207"/>
      <c r="J83" s="208">
        <f>BK83</f>
        <v>0</v>
      </c>
      <c r="K83" s="204"/>
      <c r="L83" s="209"/>
      <c r="M83" s="210"/>
      <c r="N83" s="211"/>
      <c r="O83" s="211"/>
      <c r="P83" s="212">
        <f>P84+P107+P134+P171</f>
        <v>0</v>
      </c>
      <c r="Q83" s="211"/>
      <c r="R83" s="212">
        <f>R84+R107+R134+R171</f>
        <v>0.37072499999999997</v>
      </c>
      <c r="S83" s="211"/>
      <c r="T83" s="213">
        <f>T84+T107+T134+T171</f>
        <v>0.27272000000000002</v>
      </c>
      <c r="AR83" s="214" t="s">
        <v>127</v>
      </c>
      <c r="AT83" s="215" t="s">
        <v>72</v>
      </c>
      <c r="AU83" s="215" t="s">
        <v>73</v>
      </c>
      <c r="AY83" s="214" t="s">
        <v>128</v>
      </c>
      <c r="BK83" s="216">
        <f>BK84+BK107+BK134+BK171</f>
        <v>0</v>
      </c>
    </row>
    <row r="84" s="10" customFormat="1" ht="19.92" customHeight="1">
      <c r="B84" s="203"/>
      <c r="C84" s="204"/>
      <c r="D84" s="205" t="s">
        <v>72</v>
      </c>
      <c r="E84" s="217" t="s">
        <v>129</v>
      </c>
      <c r="F84" s="217" t="s">
        <v>130</v>
      </c>
      <c r="G84" s="204"/>
      <c r="H84" s="204"/>
      <c r="I84" s="207"/>
      <c r="J84" s="218">
        <f>BK84</f>
        <v>0</v>
      </c>
      <c r="K84" s="204"/>
      <c r="L84" s="209"/>
      <c r="M84" s="210"/>
      <c r="N84" s="211"/>
      <c r="O84" s="211"/>
      <c r="P84" s="212">
        <f>SUM(P85:P106)</f>
        <v>0</v>
      </c>
      <c r="Q84" s="211"/>
      <c r="R84" s="212">
        <f>SUM(R85:R106)</f>
        <v>0.06848499999999999</v>
      </c>
      <c r="S84" s="211"/>
      <c r="T84" s="213">
        <f>SUM(T85:T106)</f>
        <v>0.050589999999999996</v>
      </c>
      <c r="AR84" s="214" t="s">
        <v>127</v>
      </c>
      <c r="AT84" s="215" t="s">
        <v>72</v>
      </c>
      <c r="AU84" s="215" t="s">
        <v>81</v>
      </c>
      <c r="AY84" s="214" t="s">
        <v>128</v>
      </c>
      <c r="BK84" s="216">
        <f>SUM(BK85:BK106)</f>
        <v>0</v>
      </c>
    </row>
    <row r="85" s="1" customFormat="1" ht="25.5" customHeight="1">
      <c r="B85" s="44"/>
      <c r="C85" s="219" t="s">
        <v>81</v>
      </c>
      <c r="D85" s="219" t="s">
        <v>131</v>
      </c>
      <c r="E85" s="220" t="s">
        <v>132</v>
      </c>
      <c r="F85" s="221" t="s">
        <v>133</v>
      </c>
      <c r="G85" s="222" t="s">
        <v>134</v>
      </c>
      <c r="H85" s="223">
        <v>5</v>
      </c>
      <c r="I85" s="224"/>
      <c r="J85" s="225">
        <f>ROUND(I85*H85,2)</f>
        <v>0</v>
      </c>
      <c r="K85" s="221" t="s">
        <v>135</v>
      </c>
      <c r="L85" s="70"/>
      <c r="M85" s="226" t="s">
        <v>21</v>
      </c>
      <c r="N85" s="227" t="s">
        <v>45</v>
      </c>
      <c r="O85" s="45"/>
      <c r="P85" s="228">
        <f>O85*H85</f>
        <v>0</v>
      </c>
      <c r="Q85" s="228">
        <v>0</v>
      </c>
      <c r="R85" s="228">
        <f>Q85*H85</f>
        <v>0</v>
      </c>
      <c r="S85" s="228">
        <v>0.0020999999999999999</v>
      </c>
      <c r="T85" s="229">
        <f>S85*H85</f>
        <v>0.010499999999999999</v>
      </c>
      <c r="AR85" s="22" t="s">
        <v>136</v>
      </c>
      <c r="AT85" s="22" t="s">
        <v>131</v>
      </c>
      <c r="AU85" s="22" t="s">
        <v>127</v>
      </c>
      <c r="AY85" s="22" t="s">
        <v>128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22" t="s">
        <v>127</v>
      </c>
      <c r="BK85" s="230">
        <f>ROUND(I85*H85,2)</f>
        <v>0</v>
      </c>
      <c r="BL85" s="22" t="s">
        <v>136</v>
      </c>
      <c r="BM85" s="22" t="s">
        <v>137</v>
      </c>
    </row>
    <row r="86" s="1" customFormat="1" ht="25.5" customHeight="1">
      <c r="B86" s="44"/>
      <c r="C86" s="219" t="s">
        <v>127</v>
      </c>
      <c r="D86" s="219" t="s">
        <v>131</v>
      </c>
      <c r="E86" s="220" t="s">
        <v>138</v>
      </c>
      <c r="F86" s="221" t="s">
        <v>139</v>
      </c>
      <c r="G86" s="222" t="s">
        <v>134</v>
      </c>
      <c r="H86" s="223">
        <v>5</v>
      </c>
      <c r="I86" s="224"/>
      <c r="J86" s="225">
        <f>ROUND(I86*H86,2)</f>
        <v>0</v>
      </c>
      <c r="K86" s="221" t="s">
        <v>135</v>
      </c>
      <c r="L86" s="70"/>
      <c r="M86" s="226" t="s">
        <v>21</v>
      </c>
      <c r="N86" s="227" t="s">
        <v>45</v>
      </c>
      <c r="O86" s="45"/>
      <c r="P86" s="228">
        <f>O86*H86</f>
        <v>0</v>
      </c>
      <c r="Q86" s="228">
        <v>0</v>
      </c>
      <c r="R86" s="228">
        <f>Q86*H86</f>
        <v>0</v>
      </c>
      <c r="S86" s="228">
        <v>0.00198</v>
      </c>
      <c r="T86" s="229">
        <f>S86*H86</f>
        <v>0.0098999999999999991</v>
      </c>
      <c r="AR86" s="22" t="s">
        <v>136</v>
      </c>
      <c r="AT86" s="22" t="s">
        <v>131</v>
      </c>
      <c r="AU86" s="22" t="s">
        <v>127</v>
      </c>
      <c r="AY86" s="22" t="s">
        <v>128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22" t="s">
        <v>127</v>
      </c>
      <c r="BK86" s="230">
        <f>ROUND(I86*H86,2)</f>
        <v>0</v>
      </c>
      <c r="BL86" s="22" t="s">
        <v>136</v>
      </c>
      <c r="BM86" s="22" t="s">
        <v>140</v>
      </c>
    </row>
    <row r="87" s="1" customFormat="1" ht="25.5" customHeight="1">
      <c r="B87" s="44"/>
      <c r="C87" s="219" t="s">
        <v>141</v>
      </c>
      <c r="D87" s="219" t="s">
        <v>131</v>
      </c>
      <c r="E87" s="220" t="s">
        <v>142</v>
      </c>
      <c r="F87" s="221" t="s">
        <v>143</v>
      </c>
      <c r="G87" s="222" t="s">
        <v>134</v>
      </c>
      <c r="H87" s="223">
        <v>1</v>
      </c>
      <c r="I87" s="224"/>
      <c r="J87" s="225">
        <f>ROUND(I87*H87,2)</f>
        <v>0</v>
      </c>
      <c r="K87" s="221" t="s">
        <v>135</v>
      </c>
      <c r="L87" s="70"/>
      <c r="M87" s="226" t="s">
        <v>21</v>
      </c>
      <c r="N87" s="227" t="s">
        <v>45</v>
      </c>
      <c r="O87" s="45"/>
      <c r="P87" s="228">
        <f>O87*H87</f>
        <v>0</v>
      </c>
      <c r="Q87" s="228">
        <v>0</v>
      </c>
      <c r="R87" s="228">
        <f>Q87*H87</f>
        <v>0</v>
      </c>
      <c r="S87" s="228">
        <v>0.00263</v>
      </c>
      <c r="T87" s="229">
        <f>S87*H87</f>
        <v>0.00263</v>
      </c>
      <c r="AR87" s="22" t="s">
        <v>136</v>
      </c>
      <c r="AT87" s="22" t="s">
        <v>131</v>
      </c>
      <c r="AU87" s="22" t="s">
        <v>127</v>
      </c>
      <c r="AY87" s="22" t="s">
        <v>128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2" t="s">
        <v>127</v>
      </c>
      <c r="BK87" s="230">
        <f>ROUND(I87*H87,2)</f>
        <v>0</v>
      </c>
      <c r="BL87" s="22" t="s">
        <v>136</v>
      </c>
      <c r="BM87" s="22" t="s">
        <v>144</v>
      </c>
    </row>
    <row r="88" s="1" customFormat="1" ht="16.5" customHeight="1">
      <c r="B88" s="44"/>
      <c r="C88" s="219" t="s">
        <v>145</v>
      </c>
      <c r="D88" s="219" t="s">
        <v>131</v>
      </c>
      <c r="E88" s="220" t="s">
        <v>146</v>
      </c>
      <c r="F88" s="221" t="s">
        <v>147</v>
      </c>
      <c r="G88" s="222" t="s">
        <v>148</v>
      </c>
      <c r="H88" s="223">
        <v>1</v>
      </c>
      <c r="I88" s="224"/>
      <c r="J88" s="225">
        <f>ROUND(I88*H88,2)</f>
        <v>0</v>
      </c>
      <c r="K88" s="221" t="s">
        <v>135</v>
      </c>
      <c r="L88" s="70"/>
      <c r="M88" s="226" t="s">
        <v>21</v>
      </c>
      <c r="N88" s="227" t="s">
        <v>45</v>
      </c>
      <c r="O88" s="45"/>
      <c r="P88" s="228">
        <f>O88*H88</f>
        <v>0</v>
      </c>
      <c r="Q88" s="228">
        <v>0.0020400000000000001</v>
      </c>
      <c r="R88" s="228">
        <f>Q88*H88</f>
        <v>0.0020400000000000001</v>
      </c>
      <c r="S88" s="228">
        <v>0</v>
      </c>
      <c r="T88" s="229">
        <f>S88*H88</f>
        <v>0</v>
      </c>
      <c r="AR88" s="22" t="s">
        <v>136</v>
      </c>
      <c r="AT88" s="22" t="s">
        <v>131</v>
      </c>
      <c r="AU88" s="22" t="s">
        <v>127</v>
      </c>
      <c r="AY88" s="22" t="s">
        <v>128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22" t="s">
        <v>127</v>
      </c>
      <c r="BK88" s="230">
        <f>ROUND(I88*H88,2)</f>
        <v>0</v>
      </c>
      <c r="BL88" s="22" t="s">
        <v>136</v>
      </c>
      <c r="BM88" s="22" t="s">
        <v>149</v>
      </c>
    </row>
    <row r="89" s="1" customFormat="1" ht="16.5" customHeight="1">
      <c r="B89" s="44"/>
      <c r="C89" s="219" t="s">
        <v>150</v>
      </c>
      <c r="D89" s="219" t="s">
        <v>131</v>
      </c>
      <c r="E89" s="220" t="s">
        <v>151</v>
      </c>
      <c r="F89" s="221" t="s">
        <v>152</v>
      </c>
      <c r="G89" s="222" t="s">
        <v>134</v>
      </c>
      <c r="H89" s="223">
        <v>21</v>
      </c>
      <c r="I89" s="224"/>
      <c r="J89" s="225">
        <f>ROUND(I89*H89,2)</f>
        <v>0</v>
      </c>
      <c r="K89" s="221" t="s">
        <v>135</v>
      </c>
      <c r="L89" s="70"/>
      <c r="M89" s="226" t="s">
        <v>21</v>
      </c>
      <c r="N89" s="227" t="s">
        <v>45</v>
      </c>
      <c r="O89" s="45"/>
      <c r="P89" s="228">
        <f>O89*H89</f>
        <v>0</v>
      </c>
      <c r="Q89" s="228">
        <v>0.0012600000000000001</v>
      </c>
      <c r="R89" s="228">
        <f>Q89*H89</f>
        <v>0.026460000000000001</v>
      </c>
      <c r="S89" s="228">
        <v>0</v>
      </c>
      <c r="T89" s="229">
        <f>S89*H89</f>
        <v>0</v>
      </c>
      <c r="AR89" s="22" t="s">
        <v>136</v>
      </c>
      <c r="AT89" s="22" t="s">
        <v>131</v>
      </c>
      <c r="AU89" s="22" t="s">
        <v>127</v>
      </c>
      <c r="AY89" s="22" t="s">
        <v>128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2" t="s">
        <v>127</v>
      </c>
      <c r="BK89" s="230">
        <f>ROUND(I89*H89,2)</f>
        <v>0</v>
      </c>
      <c r="BL89" s="22" t="s">
        <v>136</v>
      </c>
      <c r="BM89" s="22" t="s">
        <v>153</v>
      </c>
    </row>
    <row r="90" s="1" customFormat="1" ht="16.5" customHeight="1">
      <c r="B90" s="44"/>
      <c r="C90" s="219" t="s">
        <v>154</v>
      </c>
      <c r="D90" s="219" t="s">
        <v>131</v>
      </c>
      <c r="E90" s="220" t="s">
        <v>155</v>
      </c>
      <c r="F90" s="221" t="s">
        <v>156</v>
      </c>
      <c r="G90" s="222" t="s">
        <v>134</v>
      </c>
      <c r="H90" s="223">
        <v>3</v>
      </c>
      <c r="I90" s="224"/>
      <c r="J90" s="225">
        <f>ROUND(I90*H90,2)</f>
        <v>0</v>
      </c>
      <c r="K90" s="221" t="s">
        <v>135</v>
      </c>
      <c r="L90" s="70"/>
      <c r="M90" s="226" t="s">
        <v>21</v>
      </c>
      <c r="N90" s="227" t="s">
        <v>45</v>
      </c>
      <c r="O90" s="45"/>
      <c r="P90" s="228">
        <f>O90*H90</f>
        <v>0</v>
      </c>
      <c r="Q90" s="228">
        <v>0.0017700000000000001</v>
      </c>
      <c r="R90" s="228">
        <f>Q90*H90</f>
        <v>0.0053100000000000005</v>
      </c>
      <c r="S90" s="228">
        <v>0</v>
      </c>
      <c r="T90" s="229">
        <f>S90*H90</f>
        <v>0</v>
      </c>
      <c r="AR90" s="22" t="s">
        <v>136</v>
      </c>
      <c r="AT90" s="22" t="s">
        <v>131</v>
      </c>
      <c r="AU90" s="22" t="s">
        <v>127</v>
      </c>
      <c r="AY90" s="22" t="s">
        <v>128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2" t="s">
        <v>127</v>
      </c>
      <c r="BK90" s="230">
        <f>ROUND(I90*H90,2)</f>
        <v>0</v>
      </c>
      <c r="BL90" s="22" t="s">
        <v>136</v>
      </c>
      <c r="BM90" s="22" t="s">
        <v>157</v>
      </c>
    </row>
    <row r="91" s="1" customFormat="1" ht="16.5" customHeight="1">
      <c r="B91" s="44"/>
      <c r="C91" s="219" t="s">
        <v>158</v>
      </c>
      <c r="D91" s="219" t="s">
        <v>131</v>
      </c>
      <c r="E91" s="220" t="s">
        <v>159</v>
      </c>
      <c r="F91" s="221" t="s">
        <v>160</v>
      </c>
      <c r="G91" s="222" t="s">
        <v>134</v>
      </c>
      <c r="H91" s="223">
        <v>6</v>
      </c>
      <c r="I91" s="224"/>
      <c r="J91" s="225">
        <f>ROUND(I91*H91,2)</f>
        <v>0</v>
      </c>
      <c r="K91" s="221" t="s">
        <v>135</v>
      </c>
      <c r="L91" s="70"/>
      <c r="M91" s="226" t="s">
        <v>21</v>
      </c>
      <c r="N91" s="227" t="s">
        <v>45</v>
      </c>
      <c r="O91" s="45"/>
      <c r="P91" s="228">
        <f>O91*H91</f>
        <v>0</v>
      </c>
      <c r="Q91" s="228">
        <v>0.0027699999999999999</v>
      </c>
      <c r="R91" s="228">
        <f>Q91*H91</f>
        <v>0.016619999999999999</v>
      </c>
      <c r="S91" s="228">
        <v>0</v>
      </c>
      <c r="T91" s="229">
        <f>S91*H91</f>
        <v>0</v>
      </c>
      <c r="AR91" s="22" t="s">
        <v>136</v>
      </c>
      <c r="AT91" s="22" t="s">
        <v>131</v>
      </c>
      <c r="AU91" s="22" t="s">
        <v>127</v>
      </c>
      <c r="AY91" s="22" t="s">
        <v>128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22" t="s">
        <v>127</v>
      </c>
      <c r="BK91" s="230">
        <f>ROUND(I91*H91,2)</f>
        <v>0</v>
      </c>
      <c r="BL91" s="22" t="s">
        <v>136</v>
      </c>
      <c r="BM91" s="22" t="s">
        <v>161</v>
      </c>
    </row>
    <row r="92" s="1" customFormat="1" ht="16.5" customHeight="1">
      <c r="B92" s="44"/>
      <c r="C92" s="219" t="s">
        <v>162</v>
      </c>
      <c r="D92" s="219" t="s">
        <v>131</v>
      </c>
      <c r="E92" s="220" t="s">
        <v>163</v>
      </c>
      <c r="F92" s="221" t="s">
        <v>164</v>
      </c>
      <c r="G92" s="222" t="s">
        <v>134</v>
      </c>
      <c r="H92" s="223">
        <v>2.5</v>
      </c>
      <c r="I92" s="224"/>
      <c r="J92" s="225">
        <f>ROUND(I92*H92,2)</f>
        <v>0</v>
      </c>
      <c r="K92" s="221" t="s">
        <v>135</v>
      </c>
      <c r="L92" s="70"/>
      <c r="M92" s="226" t="s">
        <v>21</v>
      </c>
      <c r="N92" s="227" t="s">
        <v>45</v>
      </c>
      <c r="O92" s="45"/>
      <c r="P92" s="228">
        <f>O92*H92</f>
        <v>0</v>
      </c>
      <c r="Q92" s="228">
        <v>0.00055999999999999995</v>
      </c>
      <c r="R92" s="228">
        <f>Q92*H92</f>
        <v>0.0013999999999999998</v>
      </c>
      <c r="S92" s="228">
        <v>0</v>
      </c>
      <c r="T92" s="229">
        <f>S92*H92</f>
        <v>0</v>
      </c>
      <c r="AR92" s="22" t="s">
        <v>136</v>
      </c>
      <c r="AT92" s="22" t="s">
        <v>131</v>
      </c>
      <c r="AU92" s="22" t="s">
        <v>127</v>
      </c>
      <c r="AY92" s="22" t="s">
        <v>128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2" t="s">
        <v>127</v>
      </c>
      <c r="BK92" s="230">
        <f>ROUND(I92*H92,2)</f>
        <v>0</v>
      </c>
      <c r="BL92" s="22" t="s">
        <v>136</v>
      </c>
      <c r="BM92" s="22" t="s">
        <v>165</v>
      </c>
    </row>
    <row r="93" s="1" customFormat="1" ht="16.5" customHeight="1">
      <c r="B93" s="44"/>
      <c r="C93" s="219" t="s">
        <v>166</v>
      </c>
      <c r="D93" s="219" t="s">
        <v>131</v>
      </c>
      <c r="E93" s="220" t="s">
        <v>167</v>
      </c>
      <c r="F93" s="221" t="s">
        <v>168</v>
      </c>
      <c r="G93" s="222" t="s">
        <v>134</v>
      </c>
      <c r="H93" s="223">
        <v>2.5</v>
      </c>
      <c r="I93" s="224"/>
      <c r="J93" s="225">
        <f>ROUND(I93*H93,2)</f>
        <v>0</v>
      </c>
      <c r="K93" s="221" t="s">
        <v>135</v>
      </c>
      <c r="L93" s="70"/>
      <c r="M93" s="226" t="s">
        <v>21</v>
      </c>
      <c r="N93" s="227" t="s">
        <v>45</v>
      </c>
      <c r="O93" s="45"/>
      <c r="P93" s="228">
        <f>O93*H93</f>
        <v>0</v>
      </c>
      <c r="Q93" s="228">
        <v>0.00109</v>
      </c>
      <c r="R93" s="228">
        <f>Q93*H93</f>
        <v>0.002725</v>
      </c>
      <c r="S93" s="228">
        <v>0</v>
      </c>
      <c r="T93" s="229">
        <f>S93*H93</f>
        <v>0</v>
      </c>
      <c r="AR93" s="22" t="s">
        <v>136</v>
      </c>
      <c r="AT93" s="22" t="s">
        <v>131</v>
      </c>
      <c r="AU93" s="22" t="s">
        <v>127</v>
      </c>
      <c r="AY93" s="22" t="s">
        <v>128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2" t="s">
        <v>127</v>
      </c>
      <c r="BK93" s="230">
        <f>ROUND(I93*H93,2)</f>
        <v>0</v>
      </c>
      <c r="BL93" s="22" t="s">
        <v>136</v>
      </c>
      <c r="BM93" s="22" t="s">
        <v>169</v>
      </c>
    </row>
    <row r="94" s="1" customFormat="1" ht="16.5" customHeight="1">
      <c r="B94" s="44"/>
      <c r="C94" s="219" t="s">
        <v>170</v>
      </c>
      <c r="D94" s="219" t="s">
        <v>131</v>
      </c>
      <c r="E94" s="220" t="s">
        <v>171</v>
      </c>
      <c r="F94" s="221" t="s">
        <v>172</v>
      </c>
      <c r="G94" s="222" t="s">
        <v>134</v>
      </c>
      <c r="H94" s="223">
        <v>6</v>
      </c>
      <c r="I94" s="224"/>
      <c r="J94" s="225">
        <f>ROUND(I94*H94,2)</f>
        <v>0</v>
      </c>
      <c r="K94" s="221" t="s">
        <v>135</v>
      </c>
      <c r="L94" s="70"/>
      <c r="M94" s="226" t="s">
        <v>21</v>
      </c>
      <c r="N94" s="227" t="s">
        <v>45</v>
      </c>
      <c r="O94" s="45"/>
      <c r="P94" s="228">
        <f>O94*H94</f>
        <v>0</v>
      </c>
      <c r="Q94" s="228">
        <v>0.0011999999999999999</v>
      </c>
      <c r="R94" s="228">
        <f>Q94*H94</f>
        <v>0.0071999999999999998</v>
      </c>
      <c r="S94" s="228">
        <v>0</v>
      </c>
      <c r="T94" s="229">
        <f>S94*H94</f>
        <v>0</v>
      </c>
      <c r="AR94" s="22" t="s">
        <v>136</v>
      </c>
      <c r="AT94" s="22" t="s">
        <v>131</v>
      </c>
      <c r="AU94" s="22" t="s">
        <v>127</v>
      </c>
      <c r="AY94" s="22" t="s">
        <v>128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2" t="s">
        <v>127</v>
      </c>
      <c r="BK94" s="230">
        <f>ROUND(I94*H94,2)</f>
        <v>0</v>
      </c>
      <c r="BL94" s="22" t="s">
        <v>136</v>
      </c>
      <c r="BM94" s="22" t="s">
        <v>173</v>
      </c>
    </row>
    <row r="95" s="1" customFormat="1" ht="16.5" customHeight="1">
      <c r="B95" s="44"/>
      <c r="C95" s="219" t="s">
        <v>174</v>
      </c>
      <c r="D95" s="219" t="s">
        <v>131</v>
      </c>
      <c r="E95" s="220" t="s">
        <v>175</v>
      </c>
      <c r="F95" s="221" t="s">
        <v>176</v>
      </c>
      <c r="G95" s="222" t="s">
        <v>134</v>
      </c>
      <c r="H95" s="223">
        <v>4</v>
      </c>
      <c r="I95" s="224"/>
      <c r="J95" s="225">
        <f>ROUND(I95*H95,2)</f>
        <v>0</v>
      </c>
      <c r="K95" s="221" t="s">
        <v>135</v>
      </c>
      <c r="L95" s="70"/>
      <c r="M95" s="226" t="s">
        <v>21</v>
      </c>
      <c r="N95" s="227" t="s">
        <v>45</v>
      </c>
      <c r="O95" s="45"/>
      <c r="P95" s="228">
        <f>O95*H95</f>
        <v>0</v>
      </c>
      <c r="Q95" s="228">
        <v>0.00029</v>
      </c>
      <c r="R95" s="228">
        <f>Q95*H95</f>
        <v>0.00116</v>
      </c>
      <c r="S95" s="228">
        <v>0</v>
      </c>
      <c r="T95" s="229">
        <f>S95*H95</f>
        <v>0</v>
      </c>
      <c r="AR95" s="22" t="s">
        <v>136</v>
      </c>
      <c r="AT95" s="22" t="s">
        <v>131</v>
      </c>
      <c r="AU95" s="22" t="s">
        <v>127</v>
      </c>
      <c r="AY95" s="22" t="s">
        <v>128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2" t="s">
        <v>127</v>
      </c>
      <c r="BK95" s="230">
        <f>ROUND(I95*H95,2)</f>
        <v>0</v>
      </c>
      <c r="BL95" s="22" t="s">
        <v>136</v>
      </c>
      <c r="BM95" s="22" t="s">
        <v>177</v>
      </c>
    </row>
    <row r="96" s="1" customFormat="1" ht="16.5" customHeight="1">
      <c r="B96" s="44"/>
      <c r="C96" s="219" t="s">
        <v>178</v>
      </c>
      <c r="D96" s="219" t="s">
        <v>131</v>
      </c>
      <c r="E96" s="220" t="s">
        <v>179</v>
      </c>
      <c r="F96" s="221" t="s">
        <v>180</v>
      </c>
      <c r="G96" s="222" t="s">
        <v>134</v>
      </c>
      <c r="H96" s="223">
        <v>13</v>
      </c>
      <c r="I96" s="224"/>
      <c r="J96" s="225">
        <f>ROUND(I96*H96,2)</f>
        <v>0</v>
      </c>
      <c r="K96" s="221" t="s">
        <v>135</v>
      </c>
      <c r="L96" s="70"/>
      <c r="M96" s="226" t="s">
        <v>21</v>
      </c>
      <c r="N96" s="227" t="s">
        <v>45</v>
      </c>
      <c r="O96" s="45"/>
      <c r="P96" s="228">
        <f>O96*H96</f>
        <v>0</v>
      </c>
      <c r="Q96" s="228">
        <v>0.00035</v>
      </c>
      <c r="R96" s="228">
        <f>Q96*H96</f>
        <v>0.0045500000000000002</v>
      </c>
      <c r="S96" s="228">
        <v>0</v>
      </c>
      <c r="T96" s="229">
        <f>S96*H96</f>
        <v>0</v>
      </c>
      <c r="AR96" s="22" t="s">
        <v>136</v>
      </c>
      <c r="AT96" s="22" t="s">
        <v>131</v>
      </c>
      <c r="AU96" s="22" t="s">
        <v>127</v>
      </c>
      <c r="AY96" s="22" t="s">
        <v>128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2" t="s">
        <v>127</v>
      </c>
      <c r="BK96" s="230">
        <f>ROUND(I96*H96,2)</f>
        <v>0</v>
      </c>
      <c r="BL96" s="22" t="s">
        <v>136</v>
      </c>
      <c r="BM96" s="22" t="s">
        <v>181</v>
      </c>
    </row>
    <row r="97" s="1" customFormat="1" ht="25.5" customHeight="1">
      <c r="B97" s="44"/>
      <c r="C97" s="219" t="s">
        <v>182</v>
      </c>
      <c r="D97" s="219" t="s">
        <v>131</v>
      </c>
      <c r="E97" s="220" t="s">
        <v>183</v>
      </c>
      <c r="F97" s="221" t="s">
        <v>184</v>
      </c>
      <c r="G97" s="222" t="s">
        <v>148</v>
      </c>
      <c r="H97" s="223">
        <v>6</v>
      </c>
      <c r="I97" s="224"/>
      <c r="J97" s="225">
        <f>ROUND(I97*H97,2)</f>
        <v>0</v>
      </c>
      <c r="K97" s="221" t="s">
        <v>135</v>
      </c>
      <c r="L97" s="70"/>
      <c r="M97" s="226" t="s">
        <v>21</v>
      </c>
      <c r="N97" s="227" t="s">
        <v>45</v>
      </c>
      <c r="O97" s="45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AR97" s="22" t="s">
        <v>136</v>
      </c>
      <c r="AT97" s="22" t="s">
        <v>131</v>
      </c>
      <c r="AU97" s="22" t="s">
        <v>127</v>
      </c>
      <c r="AY97" s="22" t="s">
        <v>128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2" t="s">
        <v>127</v>
      </c>
      <c r="BK97" s="230">
        <f>ROUND(I97*H97,2)</f>
        <v>0</v>
      </c>
      <c r="BL97" s="22" t="s">
        <v>136</v>
      </c>
      <c r="BM97" s="22" t="s">
        <v>185</v>
      </c>
    </row>
    <row r="98" s="1" customFormat="1" ht="25.5" customHeight="1">
      <c r="B98" s="44"/>
      <c r="C98" s="219" t="s">
        <v>186</v>
      </c>
      <c r="D98" s="219" t="s">
        <v>131</v>
      </c>
      <c r="E98" s="220" t="s">
        <v>187</v>
      </c>
      <c r="F98" s="221" t="s">
        <v>188</v>
      </c>
      <c r="G98" s="222" t="s">
        <v>148</v>
      </c>
      <c r="H98" s="223">
        <v>2</v>
      </c>
      <c r="I98" s="224"/>
      <c r="J98" s="225">
        <f>ROUND(I98*H98,2)</f>
        <v>0</v>
      </c>
      <c r="K98" s="221" t="s">
        <v>135</v>
      </c>
      <c r="L98" s="70"/>
      <c r="M98" s="226" t="s">
        <v>21</v>
      </c>
      <c r="N98" s="227" t="s">
        <v>45</v>
      </c>
      <c r="O98" s="45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AR98" s="22" t="s">
        <v>136</v>
      </c>
      <c r="AT98" s="22" t="s">
        <v>131</v>
      </c>
      <c r="AU98" s="22" t="s">
        <v>127</v>
      </c>
      <c r="AY98" s="22" t="s">
        <v>128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2" t="s">
        <v>127</v>
      </c>
      <c r="BK98" s="230">
        <f>ROUND(I98*H98,2)</f>
        <v>0</v>
      </c>
      <c r="BL98" s="22" t="s">
        <v>136</v>
      </c>
      <c r="BM98" s="22" t="s">
        <v>189</v>
      </c>
    </row>
    <row r="99" s="1" customFormat="1" ht="25.5" customHeight="1">
      <c r="B99" s="44"/>
      <c r="C99" s="219" t="s">
        <v>190</v>
      </c>
      <c r="D99" s="219" t="s">
        <v>131</v>
      </c>
      <c r="E99" s="220" t="s">
        <v>191</v>
      </c>
      <c r="F99" s="221" t="s">
        <v>192</v>
      </c>
      <c r="G99" s="222" t="s">
        <v>148</v>
      </c>
      <c r="H99" s="223">
        <v>4</v>
      </c>
      <c r="I99" s="224"/>
      <c r="J99" s="225">
        <f>ROUND(I99*H99,2)</f>
        <v>0</v>
      </c>
      <c r="K99" s="221" t="s">
        <v>135</v>
      </c>
      <c r="L99" s="70"/>
      <c r="M99" s="226" t="s">
        <v>21</v>
      </c>
      <c r="N99" s="227" t="s">
        <v>45</v>
      </c>
      <c r="O99" s="45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AR99" s="22" t="s">
        <v>136</v>
      </c>
      <c r="AT99" s="22" t="s">
        <v>131</v>
      </c>
      <c r="AU99" s="22" t="s">
        <v>127</v>
      </c>
      <c r="AY99" s="22" t="s">
        <v>128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2" t="s">
        <v>127</v>
      </c>
      <c r="BK99" s="230">
        <f>ROUND(I99*H99,2)</f>
        <v>0</v>
      </c>
      <c r="BL99" s="22" t="s">
        <v>136</v>
      </c>
      <c r="BM99" s="22" t="s">
        <v>193</v>
      </c>
    </row>
    <row r="100" s="1" customFormat="1" ht="25.5" customHeight="1">
      <c r="B100" s="44"/>
      <c r="C100" s="219" t="s">
        <v>194</v>
      </c>
      <c r="D100" s="219" t="s">
        <v>131</v>
      </c>
      <c r="E100" s="220" t="s">
        <v>195</v>
      </c>
      <c r="F100" s="221" t="s">
        <v>196</v>
      </c>
      <c r="G100" s="222" t="s">
        <v>148</v>
      </c>
      <c r="H100" s="223">
        <v>1</v>
      </c>
      <c r="I100" s="224"/>
      <c r="J100" s="225">
        <f>ROUND(I100*H100,2)</f>
        <v>0</v>
      </c>
      <c r="K100" s="221" t="s">
        <v>135</v>
      </c>
      <c r="L100" s="70"/>
      <c r="M100" s="226" t="s">
        <v>21</v>
      </c>
      <c r="N100" s="227" t="s">
        <v>45</v>
      </c>
      <c r="O100" s="45"/>
      <c r="P100" s="228">
        <f>O100*H100</f>
        <v>0</v>
      </c>
      <c r="Q100" s="228">
        <v>0</v>
      </c>
      <c r="R100" s="228">
        <f>Q100*H100</f>
        <v>0</v>
      </c>
      <c r="S100" s="228">
        <v>0.027560000000000001</v>
      </c>
      <c r="T100" s="229">
        <f>S100*H100</f>
        <v>0.027560000000000001</v>
      </c>
      <c r="AR100" s="22" t="s">
        <v>136</v>
      </c>
      <c r="AT100" s="22" t="s">
        <v>131</v>
      </c>
      <c r="AU100" s="22" t="s">
        <v>127</v>
      </c>
      <c r="AY100" s="22" t="s">
        <v>128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2" t="s">
        <v>127</v>
      </c>
      <c r="BK100" s="230">
        <f>ROUND(I100*H100,2)</f>
        <v>0</v>
      </c>
      <c r="BL100" s="22" t="s">
        <v>136</v>
      </c>
      <c r="BM100" s="22" t="s">
        <v>197</v>
      </c>
    </row>
    <row r="101" s="1" customFormat="1" ht="16.5" customHeight="1">
      <c r="B101" s="44"/>
      <c r="C101" s="219" t="s">
        <v>198</v>
      </c>
      <c r="D101" s="219" t="s">
        <v>131</v>
      </c>
      <c r="E101" s="220" t="s">
        <v>199</v>
      </c>
      <c r="F101" s="221" t="s">
        <v>200</v>
      </c>
      <c r="G101" s="222" t="s">
        <v>148</v>
      </c>
      <c r="H101" s="223">
        <v>2</v>
      </c>
      <c r="I101" s="224"/>
      <c r="J101" s="225">
        <f>ROUND(I101*H101,2)</f>
        <v>0</v>
      </c>
      <c r="K101" s="221" t="s">
        <v>135</v>
      </c>
      <c r="L101" s="70"/>
      <c r="M101" s="226" t="s">
        <v>21</v>
      </c>
      <c r="N101" s="227" t="s">
        <v>45</v>
      </c>
      <c r="O101" s="45"/>
      <c r="P101" s="228">
        <f>O101*H101</f>
        <v>0</v>
      </c>
      <c r="Q101" s="228">
        <v>0.00051000000000000004</v>
      </c>
      <c r="R101" s="228">
        <f>Q101*H101</f>
        <v>0.0010200000000000001</v>
      </c>
      <c r="S101" s="228">
        <v>0</v>
      </c>
      <c r="T101" s="229">
        <f>S101*H101</f>
        <v>0</v>
      </c>
      <c r="AR101" s="22" t="s">
        <v>136</v>
      </c>
      <c r="AT101" s="22" t="s">
        <v>131</v>
      </c>
      <c r="AU101" s="22" t="s">
        <v>127</v>
      </c>
      <c r="AY101" s="22" t="s">
        <v>128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2" t="s">
        <v>127</v>
      </c>
      <c r="BK101" s="230">
        <f>ROUND(I101*H101,2)</f>
        <v>0</v>
      </c>
      <c r="BL101" s="22" t="s">
        <v>136</v>
      </c>
      <c r="BM101" s="22" t="s">
        <v>201</v>
      </c>
    </row>
    <row r="102" s="1" customFormat="1" ht="16.5" customHeight="1">
      <c r="B102" s="44"/>
      <c r="C102" s="219" t="s">
        <v>202</v>
      </c>
      <c r="D102" s="219" t="s">
        <v>131</v>
      </c>
      <c r="E102" s="220" t="s">
        <v>203</v>
      </c>
      <c r="F102" s="221" t="s">
        <v>204</v>
      </c>
      <c r="G102" s="222" t="s">
        <v>134</v>
      </c>
      <c r="H102" s="223">
        <v>48</v>
      </c>
      <c r="I102" s="224"/>
      <c r="J102" s="225">
        <f>ROUND(I102*H102,2)</f>
        <v>0</v>
      </c>
      <c r="K102" s="221" t="s">
        <v>135</v>
      </c>
      <c r="L102" s="70"/>
      <c r="M102" s="226" t="s">
        <v>21</v>
      </c>
      <c r="N102" s="227" t="s">
        <v>45</v>
      </c>
      <c r="O102" s="45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AR102" s="22" t="s">
        <v>136</v>
      </c>
      <c r="AT102" s="22" t="s">
        <v>131</v>
      </c>
      <c r="AU102" s="22" t="s">
        <v>127</v>
      </c>
      <c r="AY102" s="22" t="s">
        <v>128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2" t="s">
        <v>127</v>
      </c>
      <c r="BK102" s="230">
        <f>ROUND(I102*H102,2)</f>
        <v>0</v>
      </c>
      <c r="BL102" s="22" t="s">
        <v>136</v>
      </c>
      <c r="BM102" s="22" t="s">
        <v>205</v>
      </c>
    </row>
    <row r="103" s="1" customFormat="1" ht="16.5" customHeight="1">
      <c r="B103" s="44"/>
      <c r="C103" s="219" t="s">
        <v>206</v>
      </c>
      <c r="D103" s="219" t="s">
        <v>131</v>
      </c>
      <c r="E103" s="220" t="s">
        <v>207</v>
      </c>
      <c r="F103" s="221" t="s">
        <v>208</v>
      </c>
      <c r="G103" s="222" t="s">
        <v>134</v>
      </c>
      <c r="H103" s="223">
        <v>6</v>
      </c>
      <c r="I103" s="224"/>
      <c r="J103" s="225">
        <f>ROUND(I103*H103,2)</f>
        <v>0</v>
      </c>
      <c r="K103" s="221" t="s">
        <v>135</v>
      </c>
      <c r="L103" s="70"/>
      <c r="M103" s="226" t="s">
        <v>21</v>
      </c>
      <c r="N103" s="227" t="s">
        <v>45</v>
      </c>
      <c r="O103" s="45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AR103" s="22" t="s">
        <v>136</v>
      </c>
      <c r="AT103" s="22" t="s">
        <v>131</v>
      </c>
      <c r="AU103" s="22" t="s">
        <v>127</v>
      </c>
      <c r="AY103" s="22" t="s">
        <v>128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2" t="s">
        <v>127</v>
      </c>
      <c r="BK103" s="230">
        <f>ROUND(I103*H103,2)</f>
        <v>0</v>
      </c>
      <c r="BL103" s="22" t="s">
        <v>136</v>
      </c>
      <c r="BM103" s="22" t="s">
        <v>209</v>
      </c>
    </row>
    <row r="104" s="1" customFormat="1" ht="25.5" customHeight="1">
      <c r="B104" s="44"/>
      <c r="C104" s="219" t="s">
        <v>210</v>
      </c>
      <c r="D104" s="219" t="s">
        <v>131</v>
      </c>
      <c r="E104" s="220" t="s">
        <v>211</v>
      </c>
      <c r="F104" s="221" t="s">
        <v>212</v>
      </c>
      <c r="G104" s="222" t="s">
        <v>213</v>
      </c>
      <c r="H104" s="223">
        <v>0.050999999999999997</v>
      </c>
      <c r="I104" s="224"/>
      <c r="J104" s="225">
        <f>ROUND(I104*H104,2)</f>
        <v>0</v>
      </c>
      <c r="K104" s="221" t="s">
        <v>135</v>
      </c>
      <c r="L104" s="70"/>
      <c r="M104" s="226" t="s">
        <v>21</v>
      </c>
      <c r="N104" s="227" t="s">
        <v>45</v>
      </c>
      <c r="O104" s="45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AR104" s="22" t="s">
        <v>136</v>
      </c>
      <c r="AT104" s="22" t="s">
        <v>131</v>
      </c>
      <c r="AU104" s="22" t="s">
        <v>127</v>
      </c>
      <c r="AY104" s="22" t="s">
        <v>128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2" t="s">
        <v>127</v>
      </c>
      <c r="BK104" s="230">
        <f>ROUND(I104*H104,2)</f>
        <v>0</v>
      </c>
      <c r="BL104" s="22" t="s">
        <v>136</v>
      </c>
      <c r="BM104" s="22" t="s">
        <v>214</v>
      </c>
    </row>
    <row r="105" s="1" customFormat="1" ht="16.5" customHeight="1">
      <c r="B105" s="44"/>
      <c r="C105" s="219" t="s">
        <v>215</v>
      </c>
      <c r="D105" s="219" t="s">
        <v>131</v>
      </c>
      <c r="E105" s="220" t="s">
        <v>216</v>
      </c>
      <c r="F105" s="221" t="s">
        <v>217</v>
      </c>
      <c r="G105" s="222" t="s">
        <v>134</v>
      </c>
      <c r="H105" s="223">
        <v>10</v>
      </c>
      <c r="I105" s="224"/>
      <c r="J105" s="225">
        <f>ROUND(I105*H105,2)</f>
        <v>0</v>
      </c>
      <c r="K105" s="221" t="s">
        <v>135</v>
      </c>
      <c r="L105" s="70"/>
      <c r="M105" s="226" t="s">
        <v>21</v>
      </c>
      <c r="N105" s="227" t="s">
        <v>45</v>
      </c>
      <c r="O105" s="45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AR105" s="22" t="s">
        <v>136</v>
      </c>
      <c r="AT105" s="22" t="s">
        <v>131</v>
      </c>
      <c r="AU105" s="22" t="s">
        <v>127</v>
      </c>
      <c r="AY105" s="22" t="s">
        <v>128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2" t="s">
        <v>127</v>
      </c>
      <c r="BK105" s="230">
        <f>ROUND(I105*H105,2)</f>
        <v>0</v>
      </c>
      <c r="BL105" s="22" t="s">
        <v>136</v>
      </c>
      <c r="BM105" s="22" t="s">
        <v>218</v>
      </c>
    </row>
    <row r="106" s="1" customFormat="1" ht="25.5" customHeight="1">
      <c r="B106" s="44"/>
      <c r="C106" s="219" t="s">
        <v>219</v>
      </c>
      <c r="D106" s="219" t="s">
        <v>131</v>
      </c>
      <c r="E106" s="220" t="s">
        <v>220</v>
      </c>
      <c r="F106" s="221" t="s">
        <v>221</v>
      </c>
      <c r="G106" s="222" t="s">
        <v>222</v>
      </c>
      <c r="H106" s="231"/>
      <c r="I106" s="224"/>
      <c r="J106" s="225">
        <f>ROUND(I106*H106,2)</f>
        <v>0</v>
      </c>
      <c r="K106" s="221" t="s">
        <v>135</v>
      </c>
      <c r="L106" s="70"/>
      <c r="M106" s="226" t="s">
        <v>21</v>
      </c>
      <c r="N106" s="227" t="s">
        <v>45</v>
      </c>
      <c r="O106" s="45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AR106" s="22" t="s">
        <v>136</v>
      </c>
      <c r="AT106" s="22" t="s">
        <v>131</v>
      </c>
      <c r="AU106" s="22" t="s">
        <v>127</v>
      </c>
      <c r="AY106" s="22" t="s">
        <v>128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2" t="s">
        <v>127</v>
      </c>
      <c r="BK106" s="230">
        <f>ROUND(I106*H106,2)</f>
        <v>0</v>
      </c>
      <c r="BL106" s="22" t="s">
        <v>136</v>
      </c>
      <c r="BM106" s="22" t="s">
        <v>223</v>
      </c>
    </row>
    <row r="107" s="10" customFormat="1" ht="29.88" customHeight="1">
      <c r="B107" s="203"/>
      <c r="C107" s="204"/>
      <c r="D107" s="205" t="s">
        <v>72</v>
      </c>
      <c r="E107" s="217" t="s">
        <v>224</v>
      </c>
      <c r="F107" s="217" t="s">
        <v>225</v>
      </c>
      <c r="G107" s="204"/>
      <c r="H107" s="204"/>
      <c r="I107" s="207"/>
      <c r="J107" s="218">
        <f>BK107</f>
        <v>0</v>
      </c>
      <c r="K107" s="204"/>
      <c r="L107" s="209"/>
      <c r="M107" s="210"/>
      <c r="N107" s="211"/>
      <c r="O107" s="211"/>
      <c r="P107" s="212">
        <f>SUM(P108:P133)</f>
        <v>0</v>
      </c>
      <c r="Q107" s="211"/>
      <c r="R107" s="212">
        <f>SUM(R108:R133)</f>
        <v>0.074150000000000008</v>
      </c>
      <c r="S107" s="211"/>
      <c r="T107" s="213">
        <f>SUM(T108:T133)</f>
        <v>0.010930000000000001</v>
      </c>
      <c r="AR107" s="214" t="s">
        <v>127</v>
      </c>
      <c r="AT107" s="215" t="s">
        <v>72</v>
      </c>
      <c r="AU107" s="215" t="s">
        <v>81</v>
      </c>
      <c r="AY107" s="214" t="s">
        <v>128</v>
      </c>
      <c r="BK107" s="216">
        <f>SUM(BK108:BK133)</f>
        <v>0</v>
      </c>
    </row>
    <row r="108" s="1" customFormat="1" ht="16.5" customHeight="1">
      <c r="B108" s="44"/>
      <c r="C108" s="219" t="s">
        <v>226</v>
      </c>
      <c r="D108" s="219" t="s">
        <v>131</v>
      </c>
      <c r="E108" s="220" t="s">
        <v>227</v>
      </c>
      <c r="F108" s="221" t="s">
        <v>228</v>
      </c>
      <c r="G108" s="222" t="s">
        <v>134</v>
      </c>
      <c r="H108" s="223">
        <v>5</v>
      </c>
      <c r="I108" s="224"/>
      <c r="J108" s="225">
        <f>ROUND(I108*H108,2)</f>
        <v>0</v>
      </c>
      <c r="K108" s="221" t="s">
        <v>135</v>
      </c>
      <c r="L108" s="70"/>
      <c r="M108" s="226" t="s">
        <v>21</v>
      </c>
      <c r="N108" s="227" t="s">
        <v>45</v>
      </c>
      <c r="O108" s="45"/>
      <c r="P108" s="228">
        <f>O108*H108</f>
        <v>0</v>
      </c>
      <c r="Q108" s="228">
        <v>0</v>
      </c>
      <c r="R108" s="228">
        <f>Q108*H108</f>
        <v>0</v>
      </c>
      <c r="S108" s="228">
        <v>0.0021299999999999999</v>
      </c>
      <c r="T108" s="229">
        <f>S108*H108</f>
        <v>0.01065</v>
      </c>
      <c r="AR108" s="22" t="s">
        <v>136</v>
      </c>
      <c r="AT108" s="22" t="s">
        <v>131</v>
      </c>
      <c r="AU108" s="22" t="s">
        <v>127</v>
      </c>
      <c r="AY108" s="22" t="s">
        <v>128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2" t="s">
        <v>127</v>
      </c>
      <c r="BK108" s="230">
        <f>ROUND(I108*H108,2)</f>
        <v>0</v>
      </c>
      <c r="BL108" s="22" t="s">
        <v>136</v>
      </c>
      <c r="BM108" s="22" t="s">
        <v>229</v>
      </c>
    </row>
    <row r="109" s="1" customFormat="1" ht="25.5" customHeight="1">
      <c r="B109" s="44"/>
      <c r="C109" s="219" t="s">
        <v>230</v>
      </c>
      <c r="D109" s="219" t="s">
        <v>131</v>
      </c>
      <c r="E109" s="220" t="s">
        <v>231</v>
      </c>
      <c r="F109" s="221" t="s">
        <v>232</v>
      </c>
      <c r="G109" s="222" t="s">
        <v>148</v>
      </c>
      <c r="H109" s="223">
        <v>1</v>
      </c>
      <c r="I109" s="224"/>
      <c r="J109" s="225">
        <f>ROUND(I109*H109,2)</f>
        <v>0</v>
      </c>
      <c r="K109" s="221" t="s">
        <v>135</v>
      </c>
      <c r="L109" s="70"/>
      <c r="M109" s="226" t="s">
        <v>21</v>
      </c>
      <c r="N109" s="227" t="s">
        <v>45</v>
      </c>
      <c r="O109" s="45"/>
      <c r="P109" s="228">
        <f>O109*H109</f>
        <v>0</v>
      </c>
      <c r="Q109" s="228">
        <v>0.00010000000000000001</v>
      </c>
      <c r="R109" s="228">
        <f>Q109*H109</f>
        <v>0.00010000000000000001</v>
      </c>
      <c r="S109" s="228">
        <v>0</v>
      </c>
      <c r="T109" s="229">
        <f>S109*H109</f>
        <v>0</v>
      </c>
      <c r="AR109" s="22" t="s">
        <v>136</v>
      </c>
      <c r="AT109" s="22" t="s">
        <v>131</v>
      </c>
      <c r="AU109" s="22" t="s">
        <v>127</v>
      </c>
      <c r="AY109" s="22" t="s">
        <v>128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2" t="s">
        <v>127</v>
      </c>
      <c r="BK109" s="230">
        <f>ROUND(I109*H109,2)</f>
        <v>0</v>
      </c>
      <c r="BL109" s="22" t="s">
        <v>136</v>
      </c>
      <c r="BM109" s="22" t="s">
        <v>233</v>
      </c>
    </row>
    <row r="110" s="1" customFormat="1" ht="25.5" customHeight="1">
      <c r="B110" s="44"/>
      <c r="C110" s="219" t="s">
        <v>234</v>
      </c>
      <c r="D110" s="219" t="s">
        <v>131</v>
      </c>
      <c r="E110" s="220" t="s">
        <v>235</v>
      </c>
      <c r="F110" s="221" t="s">
        <v>236</v>
      </c>
      <c r="G110" s="222" t="s">
        <v>148</v>
      </c>
      <c r="H110" s="223">
        <v>3</v>
      </c>
      <c r="I110" s="224"/>
      <c r="J110" s="225">
        <f>ROUND(I110*H110,2)</f>
        <v>0</v>
      </c>
      <c r="K110" s="221" t="s">
        <v>135</v>
      </c>
      <c r="L110" s="70"/>
      <c r="M110" s="226" t="s">
        <v>21</v>
      </c>
      <c r="N110" s="227" t="s">
        <v>45</v>
      </c>
      <c r="O110" s="45"/>
      <c r="P110" s="228">
        <f>O110*H110</f>
        <v>0</v>
      </c>
      <c r="Q110" s="228">
        <v>0</v>
      </c>
      <c r="R110" s="228">
        <f>Q110*H110</f>
        <v>0</v>
      </c>
      <c r="S110" s="228">
        <v>0</v>
      </c>
      <c r="T110" s="229">
        <f>S110*H110</f>
        <v>0</v>
      </c>
      <c r="AR110" s="22" t="s">
        <v>136</v>
      </c>
      <c r="AT110" s="22" t="s">
        <v>131</v>
      </c>
      <c r="AU110" s="22" t="s">
        <v>127</v>
      </c>
      <c r="AY110" s="22" t="s">
        <v>128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2" t="s">
        <v>127</v>
      </c>
      <c r="BK110" s="230">
        <f>ROUND(I110*H110,2)</f>
        <v>0</v>
      </c>
      <c r="BL110" s="22" t="s">
        <v>136</v>
      </c>
      <c r="BM110" s="22" t="s">
        <v>237</v>
      </c>
    </row>
    <row r="111" s="1" customFormat="1" ht="25.5" customHeight="1">
      <c r="B111" s="44"/>
      <c r="C111" s="219" t="s">
        <v>238</v>
      </c>
      <c r="D111" s="219" t="s">
        <v>131</v>
      </c>
      <c r="E111" s="220" t="s">
        <v>239</v>
      </c>
      <c r="F111" s="221" t="s">
        <v>240</v>
      </c>
      <c r="G111" s="222" t="s">
        <v>148</v>
      </c>
      <c r="H111" s="223">
        <v>1</v>
      </c>
      <c r="I111" s="224"/>
      <c r="J111" s="225">
        <f>ROUND(I111*H111,2)</f>
        <v>0</v>
      </c>
      <c r="K111" s="221" t="s">
        <v>135</v>
      </c>
      <c r="L111" s="70"/>
      <c r="M111" s="226" t="s">
        <v>21</v>
      </c>
      <c r="N111" s="227" t="s">
        <v>45</v>
      </c>
      <c r="O111" s="45"/>
      <c r="P111" s="228">
        <f>O111*H111</f>
        <v>0</v>
      </c>
      <c r="Q111" s="228">
        <v>0.00042999999999999999</v>
      </c>
      <c r="R111" s="228">
        <f>Q111*H111</f>
        <v>0.00042999999999999999</v>
      </c>
      <c r="S111" s="228">
        <v>0</v>
      </c>
      <c r="T111" s="229">
        <f>S111*H111</f>
        <v>0</v>
      </c>
      <c r="AR111" s="22" t="s">
        <v>136</v>
      </c>
      <c r="AT111" s="22" t="s">
        <v>131</v>
      </c>
      <c r="AU111" s="22" t="s">
        <v>127</v>
      </c>
      <c r="AY111" s="22" t="s">
        <v>128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2" t="s">
        <v>127</v>
      </c>
      <c r="BK111" s="230">
        <f>ROUND(I111*H111,2)</f>
        <v>0</v>
      </c>
      <c r="BL111" s="22" t="s">
        <v>136</v>
      </c>
      <c r="BM111" s="22" t="s">
        <v>241</v>
      </c>
    </row>
    <row r="112" s="1" customFormat="1" ht="25.5" customHeight="1">
      <c r="B112" s="44"/>
      <c r="C112" s="219" t="s">
        <v>242</v>
      </c>
      <c r="D112" s="219" t="s">
        <v>131</v>
      </c>
      <c r="E112" s="220" t="s">
        <v>243</v>
      </c>
      <c r="F112" s="221" t="s">
        <v>244</v>
      </c>
      <c r="G112" s="222" t="s">
        <v>134</v>
      </c>
      <c r="H112" s="223">
        <v>2</v>
      </c>
      <c r="I112" s="224"/>
      <c r="J112" s="225">
        <f>ROUND(I112*H112,2)</f>
        <v>0</v>
      </c>
      <c r="K112" s="221" t="s">
        <v>135</v>
      </c>
      <c r="L112" s="70"/>
      <c r="M112" s="226" t="s">
        <v>21</v>
      </c>
      <c r="N112" s="227" t="s">
        <v>45</v>
      </c>
      <c r="O112" s="45"/>
      <c r="P112" s="228">
        <f>O112*H112</f>
        <v>0</v>
      </c>
      <c r="Q112" s="228">
        <v>0.00036999999999999999</v>
      </c>
      <c r="R112" s="228">
        <f>Q112*H112</f>
        <v>0.00073999999999999999</v>
      </c>
      <c r="S112" s="228">
        <v>0</v>
      </c>
      <c r="T112" s="229">
        <f>S112*H112</f>
        <v>0</v>
      </c>
      <c r="AR112" s="22" t="s">
        <v>136</v>
      </c>
      <c r="AT112" s="22" t="s">
        <v>131</v>
      </c>
      <c r="AU112" s="22" t="s">
        <v>127</v>
      </c>
      <c r="AY112" s="22" t="s">
        <v>128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2" t="s">
        <v>127</v>
      </c>
      <c r="BK112" s="230">
        <f>ROUND(I112*H112,2)</f>
        <v>0</v>
      </c>
      <c r="BL112" s="22" t="s">
        <v>136</v>
      </c>
      <c r="BM112" s="22" t="s">
        <v>245</v>
      </c>
    </row>
    <row r="113" s="1" customFormat="1" ht="16.5" customHeight="1">
      <c r="B113" s="44"/>
      <c r="C113" s="219" t="s">
        <v>246</v>
      </c>
      <c r="D113" s="219" t="s">
        <v>131</v>
      </c>
      <c r="E113" s="220" t="s">
        <v>247</v>
      </c>
      <c r="F113" s="221" t="s">
        <v>248</v>
      </c>
      <c r="G113" s="222" t="s">
        <v>134</v>
      </c>
      <c r="H113" s="223">
        <v>1</v>
      </c>
      <c r="I113" s="224"/>
      <c r="J113" s="225">
        <f>ROUND(I113*H113,2)</f>
        <v>0</v>
      </c>
      <c r="K113" s="221" t="s">
        <v>135</v>
      </c>
      <c r="L113" s="70"/>
      <c r="M113" s="226" t="s">
        <v>21</v>
      </c>
      <c r="N113" s="227" t="s">
        <v>45</v>
      </c>
      <c r="O113" s="45"/>
      <c r="P113" s="228">
        <f>O113*H113</f>
        <v>0</v>
      </c>
      <c r="Q113" s="228">
        <v>0</v>
      </c>
      <c r="R113" s="228">
        <f>Q113*H113</f>
        <v>0</v>
      </c>
      <c r="S113" s="228">
        <v>0.00027999999999999998</v>
      </c>
      <c r="T113" s="229">
        <f>S113*H113</f>
        <v>0.00027999999999999998</v>
      </c>
      <c r="AR113" s="22" t="s">
        <v>136</v>
      </c>
      <c r="AT113" s="22" t="s">
        <v>131</v>
      </c>
      <c r="AU113" s="22" t="s">
        <v>127</v>
      </c>
      <c r="AY113" s="22" t="s">
        <v>128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2" t="s">
        <v>127</v>
      </c>
      <c r="BK113" s="230">
        <f>ROUND(I113*H113,2)</f>
        <v>0</v>
      </c>
      <c r="BL113" s="22" t="s">
        <v>136</v>
      </c>
      <c r="BM113" s="22" t="s">
        <v>249</v>
      </c>
    </row>
    <row r="114" s="1" customFormat="1" ht="25.5" customHeight="1">
      <c r="B114" s="44"/>
      <c r="C114" s="219" t="s">
        <v>250</v>
      </c>
      <c r="D114" s="219" t="s">
        <v>131</v>
      </c>
      <c r="E114" s="220" t="s">
        <v>251</v>
      </c>
      <c r="F114" s="221" t="s">
        <v>252</v>
      </c>
      <c r="G114" s="222" t="s">
        <v>148</v>
      </c>
      <c r="H114" s="223">
        <v>2</v>
      </c>
      <c r="I114" s="224"/>
      <c r="J114" s="225">
        <f>ROUND(I114*H114,2)</f>
        <v>0</v>
      </c>
      <c r="K114" s="221" t="s">
        <v>135</v>
      </c>
      <c r="L114" s="70"/>
      <c r="M114" s="226" t="s">
        <v>21</v>
      </c>
      <c r="N114" s="227" t="s">
        <v>45</v>
      </c>
      <c r="O114" s="45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AR114" s="22" t="s">
        <v>136</v>
      </c>
      <c r="AT114" s="22" t="s">
        <v>131</v>
      </c>
      <c r="AU114" s="22" t="s">
        <v>127</v>
      </c>
      <c r="AY114" s="22" t="s">
        <v>128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2" t="s">
        <v>127</v>
      </c>
      <c r="BK114" s="230">
        <f>ROUND(I114*H114,2)</f>
        <v>0</v>
      </c>
      <c r="BL114" s="22" t="s">
        <v>136</v>
      </c>
      <c r="BM114" s="22" t="s">
        <v>253</v>
      </c>
    </row>
    <row r="115" s="1" customFormat="1" ht="25.5" customHeight="1">
      <c r="B115" s="44"/>
      <c r="C115" s="219" t="s">
        <v>254</v>
      </c>
      <c r="D115" s="219" t="s">
        <v>131</v>
      </c>
      <c r="E115" s="220" t="s">
        <v>255</v>
      </c>
      <c r="F115" s="221" t="s">
        <v>256</v>
      </c>
      <c r="G115" s="222" t="s">
        <v>148</v>
      </c>
      <c r="H115" s="223">
        <v>1</v>
      </c>
      <c r="I115" s="224"/>
      <c r="J115" s="225">
        <f>ROUND(I115*H115,2)</f>
        <v>0</v>
      </c>
      <c r="K115" s="221" t="s">
        <v>135</v>
      </c>
      <c r="L115" s="70"/>
      <c r="M115" s="226" t="s">
        <v>21</v>
      </c>
      <c r="N115" s="227" t="s">
        <v>45</v>
      </c>
      <c r="O115" s="45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AR115" s="22" t="s">
        <v>136</v>
      </c>
      <c r="AT115" s="22" t="s">
        <v>131</v>
      </c>
      <c r="AU115" s="22" t="s">
        <v>127</v>
      </c>
      <c r="AY115" s="22" t="s">
        <v>128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2" t="s">
        <v>127</v>
      </c>
      <c r="BK115" s="230">
        <f>ROUND(I115*H115,2)</f>
        <v>0</v>
      </c>
      <c r="BL115" s="22" t="s">
        <v>136</v>
      </c>
      <c r="BM115" s="22" t="s">
        <v>257</v>
      </c>
    </row>
    <row r="116" s="1" customFormat="1" ht="25.5" customHeight="1">
      <c r="B116" s="44"/>
      <c r="C116" s="219" t="s">
        <v>258</v>
      </c>
      <c r="D116" s="219" t="s">
        <v>131</v>
      </c>
      <c r="E116" s="220" t="s">
        <v>259</v>
      </c>
      <c r="F116" s="221" t="s">
        <v>260</v>
      </c>
      <c r="G116" s="222" t="s">
        <v>148</v>
      </c>
      <c r="H116" s="223">
        <v>2</v>
      </c>
      <c r="I116" s="224"/>
      <c r="J116" s="225">
        <f>ROUND(I116*H116,2)</f>
        <v>0</v>
      </c>
      <c r="K116" s="221" t="s">
        <v>135</v>
      </c>
      <c r="L116" s="70"/>
      <c r="M116" s="226" t="s">
        <v>21</v>
      </c>
      <c r="N116" s="227" t="s">
        <v>45</v>
      </c>
      <c r="O116" s="45"/>
      <c r="P116" s="228">
        <f>O116*H116</f>
        <v>0</v>
      </c>
      <c r="Q116" s="228">
        <v>3.0000000000000001E-05</v>
      </c>
      <c r="R116" s="228">
        <f>Q116*H116</f>
        <v>6.0000000000000002E-05</v>
      </c>
      <c r="S116" s="228">
        <v>0</v>
      </c>
      <c r="T116" s="229">
        <f>S116*H116</f>
        <v>0</v>
      </c>
      <c r="AR116" s="22" t="s">
        <v>136</v>
      </c>
      <c r="AT116" s="22" t="s">
        <v>131</v>
      </c>
      <c r="AU116" s="22" t="s">
        <v>127</v>
      </c>
      <c r="AY116" s="22" t="s">
        <v>128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2" t="s">
        <v>127</v>
      </c>
      <c r="BK116" s="230">
        <f>ROUND(I116*H116,2)</f>
        <v>0</v>
      </c>
      <c r="BL116" s="22" t="s">
        <v>136</v>
      </c>
      <c r="BM116" s="22" t="s">
        <v>261</v>
      </c>
    </row>
    <row r="117" s="1" customFormat="1" ht="25.5" customHeight="1">
      <c r="B117" s="44"/>
      <c r="C117" s="219" t="s">
        <v>262</v>
      </c>
      <c r="D117" s="219" t="s">
        <v>131</v>
      </c>
      <c r="E117" s="220" t="s">
        <v>263</v>
      </c>
      <c r="F117" s="221" t="s">
        <v>264</v>
      </c>
      <c r="G117" s="222" t="s">
        <v>148</v>
      </c>
      <c r="H117" s="223">
        <v>1</v>
      </c>
      <c r="I117" s="224"/>
      <c r="J117" s="225">
        <f>ROUND(I117*H117,2)</f>
        <v>0</v>
      </c>
      <c r="K117" s="221" t="s">
        <v>135</v>
      </c>
      <c r="L117" s="70"/>
      <c r="M117" s="226" t="s">
        <v>21</v>
      </c>
      <c r="N117" s="227" t="s">
        <v>45</v>
      </c>
      <c r="O117" s="45"/>
      <c r="P117" s="228">
        <f>O117*H117</f>
        <v>0</v>
      </c>
      <c r="Q117" s="228">
        <v>4.0000000000000003E-05</v>
      </c>
      <c r="R117" s="228">
        <f>Q117*H117</f>
        <v>4.0000000000000003E-05</v>
      </c>
      <c r="S117" s="228">
        <v>0</v>
      </c>
      <c r="T117" s="229">
        <f>S117*H117</f>
        <v>0</v>
      </c>
      <c r="AR117" s="22" t="s">
        <v>136</v>
      </c>
      <c r="AT117" s="22" t="s">
        <v>131</v>
      </c>
      <c r="AU117" s="22" t="s">
        <v>127</v>
      </c>
      <c r="AY117" s="22" t="s">
        <v>128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2" t="s">
        <v>127</v>
      </c>
      <c r="BK117" s="230">
        <f>ROUND(I117*H117,2)</f>
        <v>0</v>
      </c>
      <c r="BL117" s="22" t="s">
        <v>136</v>
      </c>
      <c r="BM117" s="22" t="s">
        <v>265</v>
      </c>
    </row>
    <row r="118" s="1" customFormat="1" ht="25.5" customHeight="1">
      <c r="B118" s="44"/>
      <c r="C118" s="219" t="s">
        <v>266</v>
      </c>
      <c r="D118" s="219" t="s">
        <v>131</v>
      </c>
      <c r="E118" s="220" t="s">
        <v>267</v>
      </c>
      <c r="F118" s="221" t="s">
        <v>268</v>
      </c>
      <c r="G118" s="222" t="s">
        <v>134</v>
      </c>
      <c r="H118" s="223">
        <v>41</v>
      </c>
      <c r="I118" s="224"/>
      <c r="J118" s="225">
        <f>ROUND(I118*H118,2)</f>
        <v>0</v>
      </c>
      <c r="K118" s="221" t="s">
        <v>135</v>
      </c>
      <c r="L118" s="70"/>
      <c r="M118" s="226" t="s">
        <v>21</v>
      </c>
      <c r="N118" s="227" t="s">
        <v>45</v>
      </c>
      <c r="O118" s="45"/>
      <c r="P118" s="228">
        <f>O118*H118</f>
        <v>0</v>
      </c>
      <c r="Q118" s="228">
        <v>0.00066</v>
      </c>
      <c r="R118" s="228">
        <f>Q118*H118</f>
        <v>0.027060000000000001</v>
      </c>
      <c r="S118" s="228">
        <v>0</v>
      </c>
      <c r="T118" s="229">
        <f>S118*H118</f>
        <v>0</v>
      </c>
      <c r="AR118" s="22" t="s">
        <v>136</v>
      </c>
      <c r="AT118" s="22" t="s">
        <v>131</v>
      </c>
      <c r="AU118" s="22" t="s">
        <v>127</v>
      </c>
      <c r="AY118" s="22" t="s">
        <v>128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2" t="s">
        <v>127</v>
      </c>
      <c r="BK118" s="230">
        <f>ROUND(I118*H118,2)</f>
        <v>0</v>
      </c>
      <c r="BL118" s="22" t="s">
        <v>136</v>
      </c>
      <c r="BM118" s="22" t="s">
        <v>269</v>
      </c>
    </row>
    <row r="119" s="1" customFormat="1" ht="25.5" customHeight="1">
      <c r="B119" s="44"/>
      <c r="C119" s="219" t="s">
        <v>270</v>
      </c>
      <c r="D119" s="219" t="s">
        <v>131</v>
      </c>
      <c r="E119" s="220" t="s">
        <v>271</v>
      </c>
      <c r="F119" s="221" t="s">
        <v>272</v>
      </c>
      <c r="G119" s="222" t="s">
        <v>134</v>
      </c>
      <c r="H119" s="223">
        <v>28</v>
      </c>
      <c r="I119" s="224"/>
      <c r="J119" s="225">
        <f>ROUND(I119*H119,2)</f>
        <v>0</v>
      </c>
      <c r="K119" s="221" t="s">
        <v>135</v>
      </c>
      <c r="L119" s="70"/>
      <c r="M119" s="226" t="s">
        <v>21</v>
      </c>
      <c r="N119" s="227" t="s">
        <v>45</v>
      </c>
      <c r="O119" s="45"/>
      <c r="P119" s="228">
        <f>O119*H119</f>
        <v>0</v>
      </c>
      <c r="Q119" s="228">
        <v>0.00091</v>
      </c>
      <c r="R119" s="228">
        <f>Q119*H119</f>
        <v>0.025479999999999999</v>
      </c>
      <c r="S119" s="228">
        <v>0</v>
      </c>
      <c r="T119" s="229">
        <f>S119*H119</f>
        <v>0</v>
      </c>
      <c r="AR119" s="22" t="s">
        <v>136</v>
      </c>
      <c r="AT119" s="22" t="s">
        <v>131</v>
      </c>
      <c r="AU119" s="22" t="s">
        <v>127</v>
      </c>
      <c r="AY119" s="22" t="s">
        <v>128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2" t="s">
        <v>127</v>
      </c>
      <c r="BK119" s="230">
        <f>ROUND(I119*H119,2)</f>
        <v>0</v>
      </c>
      <c r="BL119" s="22" t="s">
        <v>136</v>
      </c>
      <c r="BM119" s="22" t="s">
        <v>273</v>
      </c>
    </row>
    <row r="120" s="1" customFormat="1" ht="38.25" customHeight="1">
      <c r="B120" s="44"/>
      <c r="C120" s="219" t="s">
        <v>274</v>
      </c>
      <c r="D120" s="219" t="s">
        <v>131</v>
      </c>
      <c r="E120" s="220" t="s">
        <v>275</v>
      </c>
      <c r="F120" s="221" t="s">
        <v>276</v>
      </c>
      <c r="G120" s="222" t="s">
        <v>134</v>
      </c>
      <c r="H120" s="223">
        <v>25</v>
      </c>
      <c r="I120" s="224"/>
      <c r="J120" s="225">
        <f>ROUND(I120*H120,2)</f>
        <v>0</v>
      </c>
      <c r="K120" s="221" t="s">
        <v>135</v>
      </c>
      <c r="L120" s="70"/>
      <c r="M120" s="226" t="s">
        <v>21</v>
      </c>
      <c r="N120" s="227" t="s">
        <v>45</v>
      </c>
      <c r="O120" s="45"/>
      <c r="P120" s="228">
        <f>O120*H120</f>
        <v>0</v>
      </c>
      <c r="Q120" s="228">
        <v>3.0000000000000001E-05</v>
      </c>
      <c r="R120" s="228">
        <f>Q120*H120</f>
        <v>0.00075000000000000002</v>
      </c>
      <c r="S120" s="228">
        <v>0</v>
      </c>
      <c r="T120" s="229">
        <f>S120*H120</f>
        <v>0</v>
      </c>
      <c r="AR120" s="22" t="s">
        <v>136</v>
      </c>
      <c r="AT120" s="22" t="s">
        <v>131</v>
      </c>
      <c r="AU120" s="22" t="s">
        <v>127</v>
      </c>
      <c r="AY120" s="22" t="s">
        <v>128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2" t="s">
        <v>127</v>
      </c>
      <c r="BK120" s="230">
        <f>ROUND(I120*H120,2)</f>
        <v>0</v>
      </c>
      <c r="BL120" s="22" t="s">
        <v>136</v>
      </c>
      <c r="BM120" s="22" t="s">
        <v>277</v>
      </c>
    </row>
    <row r="121" s="1" customFormat="1" ht="38.25" customHeight="1">
      <c r="B121" s="44"/>
      <c r="C121" s="219" t="s">
        <v>278</v>
      </c>
      <c r="D121" s="219" t="s">
        <v>131</v>
      </c>
      <c r="E121" s="220" t="s">
        <v>279</v>
      </c>
      <c r="F121" s="221" t="s">
        <v>280</v>
      </c>
      <c r="G121" s="222" t="s">
        <v>134</v>
      </c>
      <c r="H121" s="223">
        <v>28</v>
      </c>
      <c r="I121" s="224"/>
      <c r="J121" s="225">
        <f>ROUND(I121*H121,2)</f>
        <v>0</v>
      </c>
      <c r="K121" s="221" t="s">
        <v>135</v>
      </c>
      <c r="L121" s="70"/>
      <c r="M121" s="226" t="s">
        <v>21</v>
      </c>
      <c r="N121" s="227" t="s">
        <v>45</v>
      </c>
      <c r="O121" s="45"/>
      <c r="P121" s="228">
        <f>O121*H121</f>
        <v>0</v>
      </c>
      <c r="Q121" s="228">
        <v>4.0000000000000003E-05</v>
      </c>
      <c r="R121" s="228">
        <f>Q121*H121</f>
        <v>0.0011200000000000001</v>
      </c>
      <c r="S121" s="228">
        <v>0</v>
      </c>
      <c r="T121" s="229">
        <f>S121*H121</f>
        <v>0</v>
      </c>
      <c r="AR121" s="22" t="s">
        <v>136</v>
      </c>
      <c r="AT121" s="22" t="s">
        <v>131</v>
      </c>
      <c r="AU121" s="22" t="s">
        <v>127</v>
      </c>
      <c r="AY121" s="22" t="s">
        <v>128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2" t="s">
        <v>127</v>
      </c>
      <c r="BK121" s="230">
        <f>ROUND(I121*H121,2)</f>
        <v>0</v>
      </c>
      <c r="BL121" s="22" t="s">
        <v>136</v>
      </c>
      <c r="BM121" s="22" t="s">
        <v>281</v>
      </c>
    </row>
    <row r="122" s="1" customFormat="1" ht="38.25" customHeight="1">
      <c r="B122" s="44"/>
      <c r="C122" s="219" t="s">
        <v>282</v>
      </c>
      <c r="D122" s="219" t="s">
        <v>131</v>
      </c>
      <c r="E122" s="220" t="s">
        <v>283</v>
      </c>
      <c r="F122" s="221" t="s">
        <v>284</v>
      </c>
      <c r="G122" s="222" t="s">
        <v>134</v>
      </c>
      <c r="H122" s="223">
        <v>16</v>
      </c>
      <c r="I122" s="224"/>
      <c r="J122" s="225">
        <f>ROUND(I122*H122,2)</f>
        <v>0</v>
      </c>
      <c r="K122" s="221" t="s">
        <v>135</v>
      </c>
      <c r="L122" s="70"/>
      <c r="M122" s="226" t="s">
        <v>21</v>
      </c>
      <c r="N122" s="227" t="s">
        <v>45</v>
      </c>
      <c r="O122" s="45"/>
      <c r="P122" s="228">
        <f>O122*H122</f>
        <v>0</v>
      </c>
      <c r="Q122" s="228">
        <v>5.0000000000000002E-05</v>
      </c>
      <c r="R122" s="228">
        <f>Q122*H122</f>
        <v>0.00080000000000000004</v>
      </c>
      <c r="S122" s="228">
        <v>0</v>
      </c>
      <c r="T122" s="229">
        <f>S122*H122</f>
        <v>0</v>
      </c>
      <c r="AR122" s="22" t="s">
        <v>136</v>
      </c>
      <c r="AT122" s="22" t="s">
        <v>131</v>
      </c>
      <c r="AU122" s="22" t="s">
        <v>127</v>
      </c>
      <c r="AY122" s="22" t="s">
        <v>128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2" t="s">
        <v>127</v>
      </c>
      <c r="BK122" s="230">
        <f>ROUND(I122*H122,2)</f>
        <v>0</v>
      </c>
      <c r="BL122" s="22" t="s">
        <v>136</v>
      </c>
      <c r="BM122" s="22" t="s">
        <v>285</v>
      </c>
    </row>
    <row r="123" s="1" customFormat="1" ht="16.5" customHeight="1">
      <c r="B123" s="44"/>
      <c r="C123" s="219" t="s">
        <v>286</v>
      </c>
      <c r="D123" s="219" t="s">
        <v>131</v>
      </c>
      <c r="E123" s="220" t="s">
        <v>287</v>
      </c>
      <c r="F123" s="221" t="s">
        <v>288</v>
      </c>
      <c r="G123" s="222" t="s">
        <v>148</v>
      </c>
      <c r="H123" s="223">
        <v>22</v>
      </c>
      <c r="I123" s="224"/>
      <c r="J123" s="225">
        <f>ROUND(I123*H123,2)</f>
        <v>0</v>
      </c>
      <c r="K123" s="221" t="s">
        <v>135</v>
      </c>
      <c r="L123" s="70"/>
      <c r="M123" s="226" t="s">
        <v>21</v>
      </c>
      <c r="N123" s="227" t="s">
        <v>45</v>
      </c>
      <c r="O123" s="45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AR123" s="22" t="s">
        <v>136</v>
      </c>
      <c r="AT123" s="22" t="s">
        <v>131</v>
      </c>
      <c r="AU123" s="22" t="s">
        <v>127</v>
      </c>
      <c r="AY123" s="22" t="s">
        <v>128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2" t="s">
        <v>127</v>
      </c>
      <c r="BK123" s="230">
        <f>ROUND(I123*H123,2)</f>
        <v>0</v>
      </c>
      <c r="BL123" s="22" t="s">
        <v>136</v>
      </c>
      <c r="BM123" s="22" t="s">
        <v>289</v>
      </c>
    </row>
    <row r="124" s="1" customFormat="1" ht="16.5" customHeight="1">
      <c r="B124" s="44"/>
      <c r="C124" s="219" t="s">
        <v>290</v>
      </c>
      <c r="D124" s="219" t="s">
        <v>131</v>
      </c>
      <c r="E124" s="220" t="s">
        <v>291</v>
      </c>
      <c r="F124" s="221" t="s">
        <v>292</v>
      </c>
      <c r="G124" s="222" t="s">
        <v>148</v>
      </c>
      <c r="H124" s="223">
        <v>16</v>
      </c>
      <c r="I124" s="224"/>
      <c r="J124" s="225">
        <f>ROUND(I124*H124,2)</f>
        <v>0</v>
      </c>
      <c r="K124" s="221" t="s">
        <v>135</v>
      </c>
      <c r="L124" s="70"/>
      <c r="M124" s="226" t="s">
        <v>21</v>
      </c>
      <c r="N124" s="227" t="s">
        <v>45</v>
      </c>
      <c r="O124" s="45"/>
      <c r="P124" s="228">
        <f>O124*H124</f>
        <v>0</v>
      </c>
      <c r="Q124" s="228">
        <v>0.00012999999999999999</v>
      </c>
      <c r="R124" s="228">
        <f>Q124*H124</f>
        <v>0.0020799999999999998</v>
      </c>
      <c r="S124" s="228">
        <v>0</v>
      </c>
      <c r="T124" s="229">
        <f>S124*H124</f>
        <v>0</v>
      </c>
      <c r="AR124" s="22" t="s">
        <v>136</v>
      </c>
      <c r="AT124" s="22" t="s">
        <v>131</v>
      </c>
      <c r="AU124" s="22" t="s">
        <v>127</v>
      </c>
      <c r="AY124" s="22" t="s">
        <v>128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2" t="s">
        <v>127</v>
      </c>
      <c r="BK124" s="230">
        <f>ROUND(I124*H124,2)</f>
        <v>0</v>
      </c>
      <c r="BL124" s="22" t="s">
        <v>136</v>
      </c>
      <c r="BM124" s="22" t="s">
        <v>293</v>
      </c>
    </row>
    <row r="125" s="1" customFormat="1" ht="16.5" customHeight="1">
      <c r="B125" s="44"/>
      <c r="C125" s="219" t="s">
        <v>294</v>
      </c>
      <c r="D125" s="219" t="s">
        <v>131</v>
      </c>
      <c r="E125" s="220" t="s">
        <v>295</v>
      </c>
      <c r="F125" s="221" t="s">
        <v>296</v>
      </c>
      <c r="G125" s="222" t="s">
        <v>297</v>
      </c>
      <c r="H125" s="223">
        <v>1</v>
      </c>
      <c r="I125" s="224"/>
      <c r="J125" s="225">
        <f>ROUND(I125*H125,2)</f>
        <v>0</v>
      </c>
      <c r="K125" s="221" t="s">
        <v>135</v>
      </c>
      <c r="L125" s="70"/>
      <c r="M125" s="226" t="s">
        <v>21</v>
      </c>
      <c r="N125" s="227" t="s">
        <v>45</v>
      </c>
      <c r="O125" s="45"/>
      <c r="P125" s="228">
        <f>O125*H125</f>
        <v>0</v>
      </c>
      <c r="Q125" s="228">
        <v>0.00025000000000000001</v>
      </c>
      <c r="R125" s="228">
        <f>Q125*H125</f>
        <v>0.00025000000000000001</v>
      </c>
      <c r="S125" s="228">
        <v>0</v>
      </c>
      <c r="T125" s="229">
        <f>S125*H125</f>
        <v>0</v>
      </c>
      <c r="AR125" s="22" t="s">
        <v>136</v>
      </c>
      <c r="AT125" s="22" t="s">
        <v>131</v>
      </c>
      <c r="AU125" s="22" t="s">
        <v>127</v>
      </c>
      <c r="AY125" s="22" t="s">
        <v>128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2" t="s">
        <v>127</v>
      </c>
      <c r="BK125" s="230">
        <f>ROUND(I125*H125,2)</f>
        <v>0</v>
      </c>
      <c r="BL125" s="22" t="s">
        <v>136</v>
      </c>
      <c r="BM125" s="22" t="s">
        <v>298</v>
      </c>
    </row>
    <row r="126" s="1" customFormat="1" ht="25.5" customHeight="1">
      <c r="B126" s="44"/>
      <c r="C126" s="219" t="s">
        <v>299</v>
      </c>
      <c r="D126" s="219" t="s">
        <v>131</v>
      </c>
      <c r="E126" s="220" t="s">
        <v>300</v>
      </c>
      <c r="F126" s="221" t="s">
        <v>301</v>
      </c>
      <c r="G126" s="222" t="s">
        <v>148</v>
      </c>
      <c r="H126" s="223">
        <v>1</v>
      </c>
      <c r="I126" s="224"/>
      <c r="J126" s="225">
        <f>ROUND(I126*H126,2)</f>
        <v>0</v>
      </c>
      <c r="K126" s="221" t="s">
        <v>135</v>
      </c>
      <c r="L126" s="70"/>
      <c r="M126" s="226" t="s">
        <v>21</v>
      </c>
      <c r="N126" s="227" t="s">
        <v>45</v>
      </c>
      <c r="O126" s="45"/>
      <c r="P126" s="228">
        <f>O126*H126</f>
        <v>0</v>
      </c>
      <c r="Q126" s="228">
        <v>0.00022000000000000001</v>
      </c>
      <c r="R126" s="228">
        <f>Q126*H126</f>
        <v>0.00022000000000000001</v>
      </c>
      <c r="S126" s="228">
        <v>0</v>
      </c>
      <c r="T126" s="229">
        <f>S126*H126</f>
        <v>0</v>
      </c>
      <c r="AR126" s="22" t="s">
        <v>136</v>
      </c>
      <c r="AT126" s="22" t="s">
        <v>131</v>
      </c>
      <c r="AU126" s="22" t="s">
        <v>127</v>
      </c>
      <c r="AY126" s="22" t="s">
        <v>128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2" t="s">
        <v>127</v>
      </c>
      <c r="BK126" s="230">
        <f>ROUND(I126*H126,2)</f>
        <v>0</v>
      </c>
      <c r="BL126" s="22" t="s">
        <v>136</v>
      </c>
      <c r="BM126" s="22" t="s">
        <v>302</v>
      </c>
    </row>
    <row r="127" s="1" customFormat="1" ht="25.5" customHeight="1">
      <c r="B127" s="44"/>
      <c r="C127" s="219" t="s">
        <v>303</v>
      </c>
      <c r="D127" s="219" t="s">
        <v>131</v>
      </c>
      <c r="E127" s="220" t="s">
        <v>304</v>
      </c>
      <c r="F127" s="221" t="s">
        <v>305</v>
      </c>
      <c r="G127" s="222" t="s">
        <v>148</v>
      </c>
      <c r="H127" s="223">
        <v>1</v>
      </c>
      <c r="I127" s="224"/>
      <c r="J127" s="225">
        <f>ROUND(I127*H127,2)</f>
        <v>0</v>
      </c>
      <c r="K127" s="221" t="s">
        <v>135</v>
      </c>
      <c r="L127" s="70"/>
      <c r="M127" s="226" t="s">
        <v>21</v>
      </c>
      <c r="N127" s="227" t="s">
        <v>45</v>
      </c>
      <c r="O127" s="45"/>
      <c r="P127" s="228">
        <f>O127*H127</f>
        <v>0</v>
      </c>
      <c r="Q127" s="228">
        <v>0.00021000000000000001</v>
      </c>
      <c r="R127" s="228">
        <f>Q127*H127</f>
        <v>0.00021000000000000001</v>
      </c>
      <c r="S127" s="228">
        <v>0</v>
      </c>
      <c r="T127" s="229">
        <f>S127*H127</f>
        <v>0</v>
      </c>
      <c r="AR127" s="22" t="s">
        <v>136</v>
      </c>
      <c r="AT127" s="22" t="s">
        <v>131</v>
      </c>
      <c r="AU127" s="22" t="s">
        <v>127</v>
      </c>
      <c r="AY127" s="22" t="s">
        <v>128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2" t="s">
        <v>127</v>
      </c>
      <c r="BK127" s="230">
        <f>ROUND(I127*H127,2)</f>
        <v>0</v>
      </c>
      <c r="BL127" s="22" t="s">
        <v>136</v>
      </c>
      <c r="BM127" s="22" t="s">
        <v>306</v>
      </c>
    </row>
    <row r="128" s="1" customFormat="1" ht="25.5" customHeight="1">
      <c r="B128" s="44"/>
      <c r="C128" s="219" t="s">
        <v>307</v>
      </c>
      <c r="D128" s="219" t="s">
        <v>131</v>
      </c>
      <c r="E128" s="220" t="s">
        <v>308</v>
      </c>
      <c r="F128" s="221" t="s">
        <v>309</v>
      </c>
      <c r="G128" s="222" t="s">
        <v>148</v>
      </c>
      <c r="H128" s="223">
        <v>1</v>
      </c>
      <c r="I128" s="224"/>
      <c r="J128" s="225">
        <f>ROUND(I128*H128,2)</f>
        <v>0</v>
      </c>
      <c r="K128" s="221" t="s">
        <v>135</v>
      </c>
      <c r="L128" s="70"/>
      <c r="M128" s="226" t="s">
        <v>21</v>
      </c>
      <c r="N128" s="227" t="s">
        <v>45</v>
      </c>
      <c r="O128" s="45"/>
      <c r="P128" s="228">
        <f>O128*H128</f>
        <v>0</v>
      </c>
      <c r="Q128" s="228">
        <v>0.00034000000000000002</v>
      </c>
      <c r="R128" s="228">
        <f>Q128*H128</f>
        <v>0.00034000000000000002</v>
      </c>
      <c r="S128" s="228">
        <v>0</v>
      </c>
      <c r="T128" s="229">
        <f>S128*H128</f>
        <v>0</v>
      </c>
      <c r="AR128" s="22" t="s">
        <v>136</v>
      </c>
      <c r="AT128" s="22" t="s">
        <v>131</v>
      </c>
      <c r="AU128" s="22" t="s">
        <v>127</v>
      </c>
      <c r="AY128" s="22" t="s">
        <v>128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2" t="s">
        <v>127</v>
      </c>
      <c r="BK128" s="230">
        <f>ROUND(I128*H128,2)</f>
        <v>0</v>
      </c>
      <c r="BL128" s="22" t="s">
        <v>136</v>
      </c>
      <c r="BM128" s="22" t="s">
        <v>310</v>
      </c>
    </row>
    <row r="129" s="1" customFormat="1" ht="25.5" customHeight="1">
      <c r="B129" s="44"/>
      <c r="C129" s="219" t="s">
        <v>311</v>
      </c>
      <c r="D129" s="219" t="s">
        <v>131</v>
      </c>
      <c r="E129" s="220" t="s">
        <v>312</v>
      </c>
      <c r="F129" s="221" t="s">
        <v>313</v>
      </c>
      <c r="G129" s="222" t="s">
        <v>148</v>
      </c>
      <c r="H129" s="223">
        <v>1</v>
      </c>
      <c r="I129" s="224"/>
      <c r="J129" s="225">
        <f>ROUND(I129*H129,2)</f>
        <v>0</v>
      </c>
      <c r="K129" s="221" t="s">
        <v>135</v>
      </c>
      <c r="L129" s="70"/>
      <c r="M129" s="226" t="s">
        <v>21</v>
      </c>
      <c r="N129" s="227" t="s">
        <v>45</v>
      </c>
      <c r="O129" s="45"/>
      <c r="P129" s="228">
        <f>O129*H129</f>
        <v>0</v>
      </c>
      <c r="Q129" s="228">
        <v>0.00027</v>
      </c>
      <c r="R129" s="228">
        <f>Q129*H129</f>
        <v>0.00027</v>
      </c>
      <c r="S129" s="228">
        <v>0</v>
      </c>
      <c r="T129" s="229">
        <f>S129*H129</f>
        <v>0</v>
      </c>
      <c r="AR129" s="22" t="s">
        <v>136</v>
      </c>
      <c r="AT129" s="22" t="s">
        <v>131</v>
      </c>
      <c r="AU129" s="22" t="s">
        <v>127</v>
      </c>
      <c r="AY129" s="22" t="s">
        <v>128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2" t="s">
        <v>127</v>
      </c>
      <c r="BK129" s="230">
        <f>ROUND(I129*H129,2)</f>
        <v>0</v>
      </c>
      <c r="BL129" s="22" t="s">
        <v>136</v>
      </c>
      <c r="BM129" s="22" t="s">
        <v>314</v>
      </c>
    </row>
    <row r="130" s="1" customFormat="1" ht="25.5" customHeight="1">
      <c r="B130" s="44"/>
      <c r="C130" s="219" t="s">
        <v>315</v>
      </c>
      <c r="D130" s="219" t="s">
        <v>131</v>
      </c>
      <c r="E130" s="220" t="s">
        <v>316</v>
      </c>
      <c r="F130" s="221" t="s">
        <v>317</v>
      </c>
      <c r="G130" s="222" t="s">
        <v>134</v>
      </c>
      <c r="H130" s="223">
        <v>71</v>
      </c>
      <c r="I130" s="224"/>
      <c r="J130" s="225">
        <f>ROUND(I130*H130,2)</f>
        <v>0</v>
      </c>
      <c r="K130" s="221" t="s">
        <v>135</v>
      </c>
      <c r="L130" s="70"/>
      <c r="M130" s="226" t="s">
        <v>21</v>
      </c>
      <c r="N130" s="227" t="s">
        <v>45</v>
      </c>
      <c r="O130" s="45"/>
      <c r="P130" s="228">
        <f>O130*H130</f>
        <v>0</v>
      </c>
      <c r="Q130" s="228">
        <v>0.00019000000000000001</v>
      </c>
      <c r="R130" s="228">
        <f>Q130*H130</f>
        <v>0.01349</v>
      </c>
      <c r="S130" s="228">
        <v>0</v>
      </c>
      <c r="T130" s="229">
        <f>S130*H130</f>
        <v>0</v>
      </c>
      <c r="AR130" s="22" t="s">
        <v>136</v>
      </c>
      <c r="AT130" s="22" t="s">
        <v>131</v>
      </c>
      <c r="AU130" s="22" t="s">
        <v>127</v>
      </c>
      <c r="AY130" s="22" t="s">
        <v>128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2" t="s">
        <v>127</v>
      </c>
      <c r="BK130" s="230">
        <f>ROUND(I130*H130,2)</f>
        <v>0</v>
      </c>
      <c r="BL130" s="22" t="s">
        <v>136</v>
      </c>
      <c r="BM130" s="22" t="s">
        <v>318</v>
      </c>
    </row>
    <row r="131" s="1" customFormat="1" ht="25.5" customHeight="1">
      <c r="B131" s="44"/>
      <c r="C131" s="219" t="s">
        <v>319</v>
      </c>
      <c r="D131" s="219" t="s">
        <v>131</v>
      </c>
      <c r="E131" s="220" t="s">
        <v>320</v>
      </c>
      <c r="F131" s="221" t="s">
        <v>321</v>
      </c>
      <c r="G131" s="222" t="s">
        <v>134</v>
      </c>
      <c r="H131" s="223">
        <v>71</v>
      </c>
      <c r="I131" s="224"/>
      <c r="J131" s="225">
        <f>ROUND(I131*H131,2)</f>
        <v>0</v>
      </c>
      <c r="K131" s="221" t="s">
        <v>135</v>
      </c>
      <c r="L131" s="70"/>
      <c r="M131" s="226" t="s">
        <v>21</v>
      </c>
      <c r="N131" s="227" t="s">
        <v>45</v>
      </c>
      <c r="O131" s="45"/>
      <c r="P131" s="228">
        <f>O131*H131</f>
        <v>0</v>
      </c>
      <c r="Q131" s="228">
        <v>1.0000000000000001E-05</v>
      </c>
      <c r="R131" s="228">
        <f>Q131*H131</f>
        <v>0.00071000000000000002</v>
      </c>
      <c r="S131" s="228">
        <v>0</v>
      </c>
      <c r="T131" s="229">
        <f>S131*H131</f>
        <v>0</v>
      </c>
      <c r="AR131" s="22" t="s">
        <v>136</v>
      </c>
      <c r="AT131" s="22" t="s">
        <v>131</v>
      </c>
      <c r="AU131" s="22" t="s">
        <v>127</v>
      </c>
      <c r="AY131" s="22" t="s">
        <v>128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2" t="s">
        <v>127</v>
      </c>
      <c r="BK131" s="230">
        <f>ROUND(I131*H131,2)</f>
        <v>0</v>
      </c>
      <c r="BL131" s="22" t="s">
        <v>136</v>
      </c>
      <c r="BM131" s="22" t="s">
        <v>322</v>
      </c>
    </row>
    <row r="132" s="1" customFormat="1" ht="25.5" customHeight="1">
      <c r="B132" s="44"/>
      <c r="C132" s="219" t="s">
        <v>323</v>
      </c>
      <c r="D132" s="219" t="s">
        <v>131</v>
      </c>
      <c r="E132" s="220" t="s">
        <v>324</v>
      </c>
      <c r="F132" s="221" t="s">
        <v>325</v>
      </c>
      <c r="G132" s="222" t="s">
        <v>213</v>
      </c>
      <c r="H132" s="223">
        <v>0.010999999999999999</v>
      </c>
      <c r="I132" s="224"/>
      <c r="J132" s="225">
        <f>ROUND(I132*H132,2)</f>
        <v>0</v>
      </c>
      <c r="K132" s="221" t="s">
        <v>135</v>
      </c>
      <c r="L132" s="70"/>
      <c r="M132" s="226" t="s">
        <v>21</v>
      </c>
      <c r="N132" s="227" t="s">
        <v>45</v>
      </c>
      <c r="O132" s="45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AR132" s="22" t="s">
        <v>136</v>
      </c>
      <c r="AT132" s="22" t="s">
        <v>131</v>
      </c>
      <c r="AU132" s="22" t="s">
        <v>127</v>
      </c>
      <c r="AY132" s="22" t="s">
        <v>128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2" t="s">
        <v>127</v>
      </c>
      <c r="BK132" s="230">
        <f>ROUND(I132*H132,2)</f>
        <v>0</v>
      </c>
      <c r="BL132" s="22" t="s">
        <v>136</v>
      </c>
      <c r="BM132" s="22" t="s">
        <v>326</v>
      </c>
    </row>
    <row r="133" s="1" customFormat="1" ht="25.5" customHeight="1">
      <c r="B133" s="44"/>
      <c r="C133" s="219" t="s">
        <v>327</v>
      </c>
      <c r="D133" s="219" t="s">
        <v>131</v>
      </c>
      <c r="E133" s="220" t="s">
        <v>328</v>
      </c>
      <c r="F133" s="221" t="s">
        <v>329</v>
      </c>
      <c r="G133" s="222" t="s">
        <v>222</v>
      </c>
      <c r="H133" s="231"/>
      <c r="I133" s="224"/>
      <c r="J133" s="225">
        <f>ROUND(I133*H133,2)</f>
        <v>0</v>
      </c>
      <c r="K133" s="221" t="s">
        <v>135</v>
      </c>
      <c r="L133" s="70"/>
      <c r="M133" s="226" t="s">
        <v>21</v>
      </c>
      <c r="N133" s="227" t="s">
        <v>45</v>
      </c>
      <c r="O133" s="45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AR133" s="22" t="s">
        <v>136</v>
      </c>
      <c r="AT133" s="22" t="s">
        <v>131</v>
      </c>
      <c r="AU133" s="22" t="s">
        <v>127</v>
      </c>
      <c r="AY133" s="22" t="s">
        <v>128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2" t="s">
        <v>127</v>
      </c>
      <c r="BK133" s="230">
        <f>ROUND(I133*H133,2)</f>
        <v>0</v>
      </c>
      <c r="BL133" s="22" t="s">
        <v>136</v>
      </c>
      <c r="BM133" s="22" t="s">
        <v>330</v>
      </c>
    </row>
    <row r="134" s="10" customFormat="1" ht="29.88" customHeight="1">
      <c r="B134" s="203"/>
      <c r="C134" s="204"/>
      <c r="D134" s="205" t="s">
        <v>72</v>
      </c>
      <c r="E134" s="217" t="s">
        <v>331</v>
      </c>
      <c r="F134" s="217" t="s">
        <v>332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SUM(P135:P170)</f>
        <v>0</v>
      </c>
      <c r="Q134" s="211"/>
      <c r="R134" s="212">
        <f>SUM(R135:R170)</f>
        <v>0.19078999999999996</v>
      </c>
      <c r="S134" s="211"/>
      <c r="T134" s="213">
        <f>SUM(T135:T170)</f>
        <v>0.21120000000000003</v>
      </c>
      <c r="AR134" s="214" t="s">
        <v>127</v>
      </c>
      <c r="AT134" s="215" t="s">
        <v>72</v>
      </c>
      <c r="AU134" s="215" t="s">
        <v>81</v>
      </c>
      <c r="AY134" s="214" t="s">
        <v>128</v>
      </c>
      <c r="BK134" s="216">
        <f>SUM(BK135:BK170)</f>
        <v>0</v>
      </c>
    </row>
    <row r="135" s="1" customFormat="1" ht="16.5" customHeight="1">
      <c r="B135" s="44"/>
      <c r="C135" s="219" t="s">
        <v>333</v>
      </c>
      <c r="D135" s="219" t="s">
        <v>131</v>
      </c>
      <c r="E135" s="220" t="s">
        <v>334</v>
      </c>
      <c r="F135" s="221" t="s">
        <v>335</v>
      </c>
      <c r="G135" s="222" t="s">
        <v>336</v>
      </c>
      <c r="H135" s="223">
        <v>1</v>
      </c>
      <c r="I135" s="224"/>
      <c r="J135" s="225">
        <f>ROUND(I135*H135,2)</f>
        <v>0</v>
      </c>
      <c r="K135" s="221" t="s">
        <v>135</v>
      </c>
      <c r="L135" s="70"/>
      <c r="M135" s="226" t="s">
        <v>21</v>
      </c>
      <c r="N135" s="227" t="s">
        <v>45</v>
      </c>
      <c r="O135" s="45"/>
      <c r="P135" s="228">
        <f>O135*H135</f>
        <v>0</v>
      </c>
      <c r="Q135" s="228">
        <v>0</v>
      </c>
      <c r="R135" s="228">
        <f>Q135*H135</f>
        <v>0</v>
      </c>
      <c r="S135" s="228">
        <v>0.034200000000000001</v>
      </c>
      <c r="T135" s="229">
        <f>S135*H135</f>
        <v>0.034200000000000001</v>
      </c>
      <c r="AR135" s="22" t="s">
        <v>136</v>
      </c>
      <c r="AT135" s="22" t="s">
        <v>131</v>
      </c>
      <c r="AU135" s="22" t="s">
        <v>127</v>
      </c>
      <c r="AY135" s="22" t="s">
        <v>128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2" t="s">
        <v>127</v>
      </c>
      <c r="BK135" s="230">
        <f>ROUND(I135*H135,2)</f>
        <v>0</v>
      </c>
      <c r="BL135" s="22" t="s">
        <v>136</v>
      </c>
      <c r="BM135" s="22" t="s">
        <v>337</v>
      </c>
    </row>
    <row r="136" s="1" customFormat="1" ht="25.5" customHeight="1">
      <c r="B136" s="44"/>
      <c r="C136" s="219" t="s">
        <v>338</v>
      </c>
      <c r="D136" s="219" t="s">
        <v>131</v>
      </c>
      <c r="E136" s="220" t="s">
        <v>339</v>
      </c>
      <c r="F136" s="221" t="s">
        <v>340</v>
      </c>
      <c r="G136" s="222" t="s">
        <v>336</v>
      </c>
      <c r="H136" s="223">
        <v>2</v>
      </c>
      <c r="I136" s="224"/>
      <c r="J136" s="225">
        <f>ROUND(I136*H136,2)</f>
        <v>0</v>
      </c>
      <c r="K136" s="221" t="s">
        <v>135</v>
      </c>
      <c r="L136" s="70"/>
      <c r="M136" s="226" t="s">
        <v>21</v>
      </c>
      <c r="N136" s="227" t="s">
        <v>45</v>
      </c>
      <c r="O136" s="45"/>
      <c r="P136" s="228">
        <f>O136*H136</f>
        <v>0</v>
      </c>
      <c r="Q136" s="228">
        <v>0.016920000000000001</v>
      </c>
      <c r="R136" s="228">
        <f>Q136*H136</f>
        <v>0.033840000000000002</v>
      </c>
      <c r="S136" s="228">
        <v>0</v>
      </c>
      <c r="T136" s="229">
        <f>S136*H136</f>
        <v>0</v>
      </c>
      <c r="AR136" s="22" t="s">
        <v>136</v>
      </c>
      <c r="AT136" s="22" t="s">
        <v>131</v>
      </c>
      <c r="AU136" s="22" t="s">
        <v>127</v>
      </c>
      <c r="AY136" s="22" t="s">
        <v>128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2" t="s">
        <v>127</v>
      </c>
      <c r="BK136" s="230">
        <f>ROUND(I136*H136,2)</f>
        <v>0</v>
      </c>
      <c r="BL136" s="22" t="s">
        <v>136</v>
      </c>
      <c r="BM136" s="22" t="s">
        <v>341</v>
      </c>
    </row>
    <row r="137" s="1" customFormat="1" ht="16.5" customHeight="1">
      <c r="B137" s="44"/>
      <c r="C137" s="232" t="s">
        <v>342</v>
      </c>
      <c r="D137" s="232" t="s">
        <v>343</v>
      </c>
      <c r="E137" s="233" t="s">
        <v>344</v>
      </c>
      <c r="F137" s="234" t="s">
        <v>345</v>
      </c>
      <c r="G137" s="235" t="s">
        <v>148</v>
      </c>
      <c r="H137" s="236">
        <v>2</v>
      </c>
      <c r="I137" s="237"/>
      <c r="J137" s="238">
        <f>ROUND(I137*H137,2)</f>
        <v>0</v>
      </c>
      <c r="K137" s="234" t="s">
        <v>135</v>
      </c>
      <c r="L137" s="239"/>
      <c r="M137" s="240" t="s">
        <v>21</v>
      </c>
      <c r="N137" s="241" t="s">
        <v>45</v>
      </c>
      <c r="O137" s="45"/>
      <c r="P137" s="228">
        <f>O137*H137</f>
        <v>0</v>
      </c>
      <c r="Q137" s="228">
        <v>0.0012800000000000001</v>
      </c>
      <c r="R137" s="228">
        <f>Q137*H137</f>
        <v>0.0025600000000000002</v>
      </c>
      <c r="S137" s="228">
        <v>0</v>
      </c>
      <c r="T137" s="229">
        <f>S137*H137</f>
        <v>0</v>
      </c>
      <c r="AR137" s="22" t="s">
        <v>294</v>
      </c>
      <c r="AT137" s="22" t="s">
        <v>343</v>
      </c>
      <c r="AU137" s="22" t="s">
        <v>127</v>
      </c>
      <c r="AY137" s="22" t="s">
        <v>128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2" t="s">
        <v>127</v>
      </c>
      <c r="BK137" s="230">
        <f>ROUND(I137*H137,2)</f>
        <v>0</v>
      </c>
      <c r="BL137" s="22" t="s">
        <v>136</v>
      </c>
      <c r="BM137" s="22" t="s">
        <v>346</v>
      </c>
    </row>
    <row r="138" s="1" customFormat="1" ht="16.5" customHeight="1">
      <c r="B138" s="44"/>
      <c r="C138" s="219" t="s">
        <v>347</v>
      </c>
      <c r="D138" s="219" t="s">
        <v>131</v>
      </c>
      <c r="E138" s="220" t="s">
        <v>348</v>
      </c>
      <c r="F138" s="221" t="s">
        <v>349</v>
      </c>
      <c r="G138" s="222" t="s">
        <v>148</v>
      </c>
      <c r="H138" s="223">
        <v>1</v>
      </c>
      <c r="I138" s="224"/>
      <c r="J138" s="225">
        <f>ROUND(I138*H138,2)</f>
        <v>0</v>
      </c>
      <c r="K138" s="221" t="s">
        <v>135</v>
      </c>
      <c r="L138" s="70"/>
      <c r="M138" s="226" t="s">
        <v>21</v>
      </c>
      <c r="N138" s="227" t="s">
        <v>45</v>
      </c>
      <c r="O138" s="45"/>
      <c r="P138" s="228">
        <f>O138*H138</f>
        <v>0</v>
      </c>
      <c r="Q138" s="228">
        <v>0.0017799999999999999</v>
      </c>
      <c r="R138" s="228">
        <f>Q138*H138</f>
        <v>0.0017799999999999999</v>
      </c>
      <c r="S138" s="228">
        <v>0</v>
      </c>
      <c r="T138" s="229">
        <f>S138*H138</f>
        <v>0</v>
      </c>
      <c r="AR138" s="22" t="s">
        <v>136</v>
      </c>
      <c r="AT138" s="22" t="s">
        <v>131</v>
      </c>
      <c r="AU138" s="22" t="s">
        <v>127</v>
      </c>
      <c r="AY138" s="22" t="s">
        <v>128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2" t="s">
        <v>127</v>
      </c>
      <c r="BK138" s="230">
        <f>ROUND(I138*H138,2)</f>
        <v>0</v>
      </c>
      <c r="BL138" s="22" t="s">
        <v>136</v>
      </c>
      <c r="BM138" s="22" t="s">
        <v>350</v>
      </c>
    </row>
    <row r="139" s="1" customFormat="1" ht="16.5" customHeight="1">
      <c r="B139" s="44"/>
      <c r="C139" s="219" t="s">
        <v>351</v>
      </c>
      <c r="D139" s="219" t="s">
        <v>131</v>
      </c>
      <c r="E139" s="220" t="s">
        <v>352</v>
      </c>
      <c r="F139" s="221" t="s">
        <v>353</v>
      </c>
      <c r="G139" s="222" t="s">
        <v>336</v>
      </c>
      <c r="H139" s="223">
        <v>1</v>
      </c>
      <c r="I139" s="224"/>
      <c r="J139" s="225">
        <f>ROUND(I139*H139,2)</f>
        <v>0</v>
      </c>
      <c r="K139" s="221" t="s">
        <v>135</v>
      </c>
      <c r="L139" s="70"/>
      <c r="M139" s="226" t="s">
        <v>21</v>
      </c>
      <c r="N139" s="227" t="s">
        <v>45</v>
      </c>
      <c r="O139" s="45"/>
      <c r="P139" s="228">
        <f>O139*H139</f>
        <v>0</v>
      </c>
      <c r="Q139" s="228">
        <v>0.01908</v>
      </c>
      <c r="R139" s="228">
        <f>Q139*H139</f>
        <v>0.01908</v>
      </c>
      <c r="S139" s="228">
        <v>0</v>
      </c>
      <c r="T139" s="229">
        <f>S139*H139</f>
        <v>0</v>
      </c>
      <c r="AR139" s="22" t="s">
        <v>136</v>
      </c>
      <c r="AT139" s="22" t="s">
        <v>131</v>
      </c>
      <c r="AU139" s="22" t="s">
        <v>127</v>
      </c>
      <c r="AY139" s="22" t="s">
        <v>128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2" t="s">
        <v>127</v>
      </c>
      <c r="BK139" s="230">
        <f>ROUND(I139*H139,2)</f>
        <v>0</v>
      </c>
      <c r="BL139" s="22" t="s">
        <v>136</v>
      </c>
      <c r="BM139" s="22" t="s">
        <v>354</v>
      </c>
    </row>
    <row r="140" s="1" customFormat="1" ht="16.5" customHeight="1">
      <c r="B140" s="44"/>
      <c r="C140" s="219" t="s">
        <v>355</v>
      </c>
      <c r="D140" s="219" t="s">
        <v>131</v>
      </c>
      <c r="E140" s="220" t="s">
        <v>356</v>
      </c>
      <c r="F140" s="221" t="s">
        <v>357</v>
      </c>
      <c r="G140" s="222" t="s">
        <v>336</v>
      </c>
      <c r="H140" s="223">
        <v>1</v>
      </c>
      <c r="I140" s="224"/>
      <c r="J140" s="225">
        <f>ROUND(I140*H140,2)</f>
        <v>0</v>
      </c>
      <c r="K140" s="221" t="s">
        <v>135</v>
      </c>
      <c r="L140" s="70"/>
      <c r="M140" s="226" t="s">
        <v>21</v>
      </c>
      <c r="N140" s="227" t="s">
        <v>45</v>
      </c>
      <c r="O140" s="45"/>
      <c r="P140" s="228">
        <f>O140*H140</f>
        <v>0</v>
      </c>
      <c r="Q140" s="228">
        <v>0</v>
      </c>
      <c r="R140" s="228">
        <f>Q140*H140</f>
        <v>0</v>
      </c>
      <c r="S140" s="228">
        <v>0.019460000000000002</v>
      </c>
      <c r="T140" s="229">
        <f>S140*H140</f>
        <v>0.019460000000000002</v>
      </c>
      <c r="AR140" s="22" t="s">
        <v>136</v>
      </c>
      <c r="AT140" s="22" t="s">
        <v>131</v>
      </c>
      <c r="AU140" s="22" t="s">
        <v>127</v>
      </c>
      <c r="AY140" s="22" t="s">
        <v>128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2" t="s">
        <v>127</v>
      </c>
      <c r="BK140" s="230">
        <f>ROUND(I140*H140,2)</f>
        <v>0</v>
      </c>
      <c r="BL140" s="22" t="s">
        <v>136</v>
      </c>
      <c r="BM140" s="22" t="s">
        <v>358</v>
      </c>
    </row>
    <row r="141" s="1" customFormat="1" ht="25.5" customHeight="1">
      <c r="B141" s="44"/>
      <c r="C141" s="219" t="s">
        <v>359</v>
      </c>
      <c r="D141" s="219" t="s">
        <v>131</v>
      </c>
      <c r="E141" s="220" t="s">
        <v>360</v>
      </c>
      <c r="F141" s="221" t="s">
        <v>361</v>
      </c>
      <c r="G141" s="222" t="s">
        <v>336</v>
      </c>
      <c r="H141" s="223">
        <v>1</v>
      </c>
      <c r="I141" s="224"/>
      <c r="J141" s="225">
        <f>ROUND(I141*H141,2)</f>
        <v>0</v>
      </c>
      <c r="K141" s="221" t="s">
        <v>135</v>
      </c>
      <c r="L141" s="70"/>
      <c r="M141" s="226" t="s">
        <v>21</v>
      </c>
      <c r="N141" s="227" t="s">
        <v>45</v>
      </c>
      <c r="O141" s="45"/>
      <c r="P141" s="228">
        <f>O141*H141</f>
        <v>0</v>
      </c>
      <c r="Q141" s="228">
        <v>0.026190000000000001</v>
      </c>
      <c r="R141" s="228">
        <f>Q141*H141</f>
        <v>0.026190000000000001</v>
      </c>
      <c r="S141" s="228">
        <v>0</v>
      </c>
      <c r="T141" s="229">
        <f>S141*H141</f>
        <v>0</v>
      </c>
      <c r="AR141" s="22" t="s">
        <v>136</v>
      </c>
      <c r="AT141" s="22" t="s">
        <v>131</v>
      </c>
      <c r="AU141" s="22" t="s">
        <v>127</v>
      </c>
      <c r="AY141" s="22" t="s">
        <v>128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2" t="s">
        <v>127</v>
      </c>
      <c r="BK141" s="230">
        <f>ROUND(I141*H141,2)</f>
        <v>0</v>
      </c>
      <c r="BL141" s="22" t="s">
        <v>136</v>
      </c>
      <c r="BM141" s="22" t="s">
        <v>362</v>
      </c>
    </row>
    <row r="142" s="1" customFormat="1" ht="25.5" customHeight="1">
      <c r="B142" s="44"/>
      <c r="C142" s="219" t="s">
        <v>363</v>
      </c>
      <c r="D142" s="219" t="s">
        <v>131</v>
      </c>
      <c r="E142" s="220" t="s">
        <v>364</v>
      </c>
      <c r="F142" s="221" t="s">
        <v>365</v>
      </c>
      <c r="G142" s="222" t="s">
        <v>336</v>
      </c>
      <c r="H142" s="223">
        <v>2</v>
      </c>
      <c r="I142" s="224"/>
      <c r="J142" s="225">
        <f>ROUND(I142*H142,2)</f>
        <v>0</v>
      </c>
      <c r="K142" s="221" t="s">
        <v>135</v>
      </c>
      <c r="L142" s="70"/>
      <c r="M142" s="226" t="s">
        <v>21</v>
      </c>
      <c r="N142" s="227" t="s">
        <v>45</v>
      </c>
      <c r="O142" s="45"/>
      <c r="P142" s="228">
        <f>O142*H142</f>
        <v>0</v>
      </c>
      <c r="Q142" s="228">
        <v>0.018780000000000002</v>
      </c>
      <c r="R142" s="228">
        <f>Q142*H142</f>
        <v>0.037560000000000003</v>
      </c>
      <c r="S142" s="228">
        <v>0</v>
      </c>
      <c r="T142" s="229">
        <f>S142*H142</f>
        <v>0</v>
      </c>
      <c r="AR142" s="22" t="s">
        <v>136</v>
      </c>
      <c r="AT142" s="22" t="s">
        <v>131</v>
      </c>
      <c r="AU142" s="22" t="s">
        <v>127</v>
      </c>
      <c r="AY142" s="22" t="s">
        <v>128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2" t="s">
        <v>127</v>
      </c>
      <c r="BK142" s="230">
        <f>ROUND(I142*H142,2)</f>
        <v>0</v>
      </c>
      <c r="BL142" s="22" t="s">
        <v>136</v>
      </c>
      <c r="BM142" s="22" t="s">
        <v>366</v>
      </c>
    </row>
    <row r="143" s="1" customFormat="1" ht="16.5" customHeight="1">
      <c r="B143" s="44"/>
      <c r="C143" s="219" t="s">
        <v>367</v>
      </c>
      <c r="D143" s="219" t="s">
        <v>131</v>
      </c>
      <c r="E143" s="220" t="s">
        <v>368</v>
      </c>
      <c r="F143" s="221" t="s">
        <v>369</v>
      </c>
      <c r="G143" s="222" t="s">
        <v>336</v>
      </c>
      <c r="H143" s="223">
        <v>1</v>
      </c>
      <c r="I143" s="224"/>
      <c r="J143" s="225">
        <f>ROUND(I143*H143,2)</f>
        <v>0</v>
      </c>
      <c r="K143" s="221" t="s">
        <v>135</v>
      </c>
      <c r="L143" s="70"/>
      <c r="M143" s="226" t="s">
        <v>21</v>
      </c>
      <c r="N143" s="227" t="s">
        <v>45</v>
      </c>
      <c r="O143" s="45"/>
      <c r="P143" s="228">
        <f>O143*H143</f>
        <v>0</v>
      </c>
      <c r="Q143" s="228">
        <v>0.0018500000000000001</v>
      </c>
      <c r="R143" s="228">
        <f>Q143*H143</f>
        <v>0.0018500000000000001</v>
      </c>
      <c r="S143" s="228">
        <v>0</v>
      </c>
      <c r="T143" s="229">
        <f>S143*H143</f>
        <v>0</v>
      </c>
      <c r="AR143" s="22" t="s">
        <v>136</v>
      </c>
      <c r="AT143" s="22" t="s">
        <v>131</v>
      </c>
      <c r="AU143" s="22" t="s">
        <v>127</v>
      </c>
      <c r="AY143" s="22" t="s">
        <v>128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2" t="s">
        <v>127</v>
      </c>
      <c r="BK143" s="230">
        <f>ROUND(I143*H143,2)</f>
        <v>0</v>
      </c>
      <c r="BL143" s="22" t="s">
        <v>136</v>
      </c>
      <c r="BM143" s="22" t="s">
        <v>370</v>
      </c>
    </row>
    <row r="144" s="1" customFormat="1" ht="25.5" customHeight="1">
      <c r="B144" s="44"/>
      <c r="C144" s="219" t="s">
        <v>371</v>
      </c>
      <c r="D144" s="219" t="s">
        <v>131</v>
      </c>
      <c r="E144" s="220" t="s">
        <v>372</v>
      </c>
      <c r="F144" s="221" t="s">
        <v>373</v>
      </c>
      <c r="G144" s="222" t="s">
        <v>336</v>
      </c>
      <c r="H144" s="223">
        <v>3</v>
      </c>
      <c r="I144" s="224"/>
      <c r="J144" s="225">
        <f>ROUND(I144*H144,2)</f>
        <v>0</v>
      </c>
      <c r="K144" s="221" t="s">
        <v>135</v>
      </c>
      <c r="L144" s="70"/>
      <c r="M144" s="226" t="s">
        <v>21</v>
      </c>
      <c r="N144" s="227" t="s">
        <v>45</v>
      </c>
      <c r="O144" s="45"/>
      <c r="P144" s="228">
        <f>O144*H144</f>
        <v>0</v>
      </c>
      <c r="Q144" s="228">
        <v>0.00051999999999999995</v>
      </c>
      <c r="R144" s="228">
        <f>Q144*H144</f>
        <v>0.0015599999999999998</v>
      </c>
      <c r="S144" s="228">
        <v>0</v>
      </c>
      <c r="T144" s="229">
        <f>S144*H144</f>
        <v>0</v>
      </c>
      <c r="AR144" s="22" t="s">
        <v>136</v>
      </c>
      <c r="AT144" s="22" t="s">
        <v>131</v>
      </c>
      <c r="AU144" s="22" t="s">
        <v>127</v>
      </c>
      <c r="AY144" s="22" t="s">
        <v>128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2" t="s">
        <v>127</v>
      </c>
      <c r="BK144" s="230">
        <f>ROUND(I144*H144,2)</f>
        <v>0</v>
      </c>
      <c r="BL144" s="22" t="s">
        <v>136</v>
      </c>
      <c r="BM144" s="22" t="s">
        <v>374</v>
      </c>
    </row>
    <row r="145" s="1" customFormat="1" ht="25.5" customHeight="1">
      <c r="B145" s="44"/>
      <c r="C145" s="219" t="s">
        <v>375</v>
      </c>
      <c r="D145" s="219" t="s">
        <v>131</v>
      </c>
      <c r="E145" s="220" t="s">
        <v>376</v>
      </c>
      <c r="F145" s="221" t="s">
        <v>377</v>
      </c>
      <c r="G145" s="222" t="s">
        <v>336</v>
      </c>
      <c r="H145" s="223">
        <v>3</v>
      </c>
      <c r="I145" s="224"/>
      <c r="J145" s="225">
        <f>ROUND(I145*H145,2)</f>
        <v>0</v>
      </c>
      <c r="K145" s="221" t="s">
        <v>135</v>
      </c>
      <c r="L145" s="70"/>
      <c r="M145" s="226" t="s">
        <v>21</v>
      </c>
      <c r="N145" s="227" t="s">
        <v>45</v>
      </c>
      <c r="O145" s="45"/>
      <c r="P145" s="228">
        <f>O145*H145</f>
        <v>0</v>
      </c>
      <c r="Q145" s="228">
        <v>0.00051999999999999995</v>
      </c>
      <c r="R145" s="228">
        <f>Q145*H145</f>
        <v>0.0015599999999999998</v>
      </c>
      <c r="S145" s="228">
        <v>0</v>
      </c>
      <c r="T145" s="229">
        <f>S145*H145</f>
        <v>0</v>
      </c>
      <c r="AR145" s="22" t="s">
        <v>136</v>
      </c>
      <c r="AT145" s="22" t="s">
        <v>131</v>
      </c>
      <c r="AU145" s="22" t="s">
        <v>127</v>
      </c>
      <c r="AY145" s="22" t="s">
        <v>128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2" t="s">
        <v>127</v>
      </c>
      <c r="BK145" s="230">
        <f>ROUND(I145*H145,2)</f>
        <v>0</v>
      </c>
      <c r="BL145" s="22" t="s">
        <v>136</v>
      </c>
      <c r="BM145" s="22" t="s">
        <v>378</v>
      </c>
    </row>
    <row r="146" s="1" customFormat="1" ht="16.5" customHeight="1">
      <c r="B146" s="44"/>
      <c r="C146" s="219" t="s">
        <v>379</v>
      </c>
      <c r="D146" s="219" t="s">
        <v>131</v>
      </c>
      <c r="E146" s="220" t="s">
        <v>380</v>
      </c>
      <c r="F146" s="221" t="s">
        <v>381</v>
      </c>
      <c r="G146" s="222" t="s">
        <v>336</v>
      </c>
      <c r="H146" s="223">
        <v>3</v>
      </c>
      <c r="I146" s="224"/>
      <c r="J146" s="225">
        <f>ROUND(I146*H146,2)</f>
        <v>0</v>
      </c>
      <c r="K146" s="221" t="s">
        <v>135</v>
      </c>
      <c r="L146" s="70"/>
      <c r="M146" s="226" t="s">
        <v>21</v>
      </c>
      <c r="N146" s="227" t="s">
        <v>45</v>
      </c>
      <c r="O146" s="45"/>
      <c r="P146" s="228">
        <f>O146*H146</f>
        <v>0</v>
      </c>
      <c r="Q146" s="228">
        <v>0.00051999999999999995</v>
      </c>
      <c r="R146" s="228">
        <f>Q146*H146</f>
        <v>0.0015599999999999998</v>
      </c>
      <c r="S146" s="228">
        <v>0</v>
      </c>
      <c r="T146" s="229">
        <f>S146*H146</f>
        <v>0</v>
      </c>
      <c r="AR146" s="22" t="s">
        <v>136</v>
      </c>
      <c r="AT146" s="22" t="s">
        <v>131</v>
      </c>
      <c r="AU146" s="22" t="s">
        <v>127</v>
      </c>
      <c r="AY146" s="22" t="s">
        <v>128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22" t="s">
        <v>127</v>
      </c>
      <c r="BK146" s="230">
        <f>ROUND(I146*H146,2)</f>
        <v>0</v>
      </c>
      <c r="BL146" s="22" t="s">
        <v>136</v>
      </c>
      <c r="BM146" s="22" t="s">
        <v>382</v>
      </c>
    </row>
    <row r="147" s="1" customFormat="1" ht="16.5" customHeight="1">
      <c r="B147" s="44"/>
      <c r="C147" s="219" t="s">
        <v>383</v>
      </c>
      <c r="D147" s="219" t="s">
        <v>131</v>
      </c>
      <c r="E147" s="220" t="s">
        <v>384</v>
      </c>
      <c r="F147" s="221" t="s">
        <v>385</v>
      </c>
      <c r="G147" s="222" t="s">
        <v>336</v>
      </c>
      <c r="H147" s="223">
        <v>2</v>
      </c>
      <c r="I147" s="224"/>
      <c r="J147" s="225">
        <f>ROUND(I147*H147,2)</f>
        <v>0</v>
      </c>
      <c r="K147" s="221" t="s">
        <v>135</v>
      </c>
      <c r="L147" s="70"/>
      <c r="M147" s="226" t="s">
        <v>21</v>
      </c>
      <c r="N147" s="227" t="s">
        <v>45</v>
      </c>
      <c r="O147" s="45"/>
      <c r="P147" s="228">
        <f>O147*H147</f>
        <v>0</v>
      </c>
      <c r="Q147" s="228">
        <v>0.00080000000000000004</v>
      </c>
      <c r="R147" s="228">
        <f>Q147*H147</f>
        <v>0.0016000000000000001</v>
      </c>
      <c r="S147" s="228">
        <v>0</v>
      </c>
      <c r="T147" s="229">
        <f>S147*H147</f>
        <v>0</v>
      </c>
      <c r="AR147" s="22" t="s">
        <v>136</v>
      </c>
      <c r="AT147" s="22" t="s">
        <v>131</v>
      </c>
      <c r="AU147" s="22" t="s">
        <v>127</v>
      </c>
      <c r="AY147" s="22" t="s">
        <v>128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2" t="s">
        <v>127</v>
      </c>
      <c r="BK147" s="230">
        <f>ROUND(I147*H147,2)</f>
        <v>0</v>
      </c>
      <c r="BL147" s="22" t="s">
        <v>136</v>
      </c>
      <c r="BM147" s="22" t="s">
        <v>386</v>
      </c>
    </row>
    <row r="148" s="1" customFormat="1" ht="25.5" customHeight="1">
      <c r="B148" s="44"/>
      <c r="C148" s="219" t="s">
        <v>387</v>
      </c>
      <c r="D148" s="219" t="s">
        <v>131</v>
      </c>
      <c r="E148" s="220" t="s">
        <v>388</v>
      </c>
      <c r="F148" s="221" t="s">
        <v>389</v>
      </c>
      <c r="G148" s="222" t="s">
        <v>336</v>
      </c>
      <c r="H148" s="223">
        <v>2</v>
      </c>
      <c r="I148" s="224"/>
      <c r="J148" s="225">
        <f>ROUND(I148*H148,2)</f>
        <v>0</v>
      </c>
      <c r="K148" s="221" t="s">
        <v>135</v>
      </c>
      <c r="L148" s="70"/>
      <c r="M148" s="226" t="s">
        <v>21</v>
      </c>
      <c r="N148" s="227" t="s">
        <v>45</v>
      </c>
      <c r="O148" s="45"/>
      <c r="P148" s="228">
        <f>O148*H148</f>
        <v>0</v>
      </c>
      <c r="Q148" s="228">
        <v>0.00084999999999999995</v>
      </c>
      <c r="R148" s="228">
        <f>Q148*H148</f>
        <v>0.0016999999999999999</v>
      </c>
      <c r="S148" s="228">
        <v>0</v>
      </c>
      <c r="T148" s="229">
        <f>S148*H148</f>
        <v>0</v>
      </c>
      <c r="AR148" s="22" t="s">
        <v>136</v>
      </c>
      <c r="AT148" s="22" t="s">
        <v>131</v>
      </c>
      <c r="AU148" s="22" t="s">
        <v>127</v>
      </c>
      <c r="AY148" s="22" t="s">
        <v>128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2" t="s">
        <v>127</v>
      </c>
      <c r="BK148" s="230">
        <f>ROUND(I148*H148,2)</f>
        <v>0</v>
      </c>
      <c r="BL148" s="22" t="s">
        <v>136</v>
      </c>
      <c r="BM148" s="22" t="s">
        <v>390</v>
      </c>
    </row>
    <row r="149" s="1" customFormat="1" ht="25.5" customHeight="1">
      <c r="B149" s="44"/>
      <c r="C149" s="219" t="s">
        <v>391</v>
      </c>
      <c r="D149" s="219" t="s">
        <v>131</v>
      </c>
      <c r="E149" s="220" t="s">
        <v>392</v>
      </c>
      <c r="F149" s="221" t="s">
        <v>393</v>
      </c>
      <c r="G149" s="222" t="s">
        <v>336</v>
      </c>
      <c r="H149" s="223">
        <v>2</v>
      </c>
      <c r="I149" s="224"/>
      <c r="J149" s="225">
        <f>ROUND(I149*H149,2)</f>
        <v>0</v>
      </c>
      <c r="K149" s="221" t="s">
        <v>135</v>
      </c>
      <c r="L149" s="70"/>
      <c r="M149" s="226" t="s">
        <v>21</v>
      </c>
      <c r="N149" s="227" t="s">
        <v>45</v>
      </c>
      <c r="O149" s="45"/>
      <c r="P149" s="228">
        <f>O149*H149</f>
        <v>0</v>
      </c>
      <c r="Q149" s="228">
        <v>0.00084999999999999995</v>
      </c>
      <c r="R149" s="228">
        <f>Q149*H149</f>
        <v>0.0016999999999999999</v>
      </c>
      <c r="S149" s="228">
        <v>0</v>
      </c>
      <c r="T149" s="229">
        <f>S149*H149</f>
        <v>0</v>
      </c>
      <c r="AR149" s="22" t="s">
        <v>136</v>
      </c>
      <c r="AT149" s="22" t="s">
        <v>131</v>
      </c>
      <c r="AU149" s="22" t="s">
        <v>127</v>
      </c>
      <c r="AY149" s="22" t="s">
        <v>128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2" t="s">
        <v>127</v>
      </c>
      <c r="BK149" s="230">
        <f>ROUND(I149*H149,2)</f>
        <v>0</v>
      </c>
      <c r="BL149" s="22" t="s">
        <v>136</v>
      </c>
      <c r="BM149" s="22" t="s">
        <v>394</v>
      </c>
    </row>
    <row r="150" s="1" customFormat="1" ht="16.5" customHeight="1">
      <c r="B150" s="44"/>
      <c r="C150" s="219" t="s">
        <v>395</v>
      </c>
      <c r="D150" s="219" t="s">
        <v>131</v>
      </c>
      <c r="E150" s="220" t="s">
        <v>396</v>
      </c>
      <c r="F150" s="221" t="s">
        <v>397</v>
      </c>
      <c r="G150" s="222" t="s">
        <v>336</v>
      </c>
      <c r="H150" s="223">
        <v>2</v>
      </c>
      <c r="I150" s="224"/>
      <c r="J150" s="225">
        <f>ROUND(I150*H150,2)</f>
        <v>0</v>
      </c>
      <c r="K150" s="221" t="s">
        <v>135</v>
      </c>
      <c r="L150" s="70"/>
      <c r="M150" s="226" t="s">
        <v>21</v>
      </c>
      <c r="N150" s="227" t="s">
        <v>45</v>
      </c>
      <c r="O150" s="45"/>
      <c r="P150" s="228">
        <f>O150*H150</f>
        <v>0</v>
      </c>
      <c r="Q150" s="228">
        <v>0.00044000000000000002</v>
      </c>
      <c r="R150" s="228">
        <f>Q150*H150</f>
        <v>0.00088000000000000003</v>
      </c>
      <c r="S150" s="228">
        <v>0</v>
      </c>
      <c r="T150" s="229">
        <f>S150*H150</f>
        <v>0</v>
      </c>
      <c r="AR150" s="22" t="s">
        <v>136</v>
      </c>
      <c r="AT150" s="22" t="s">
        <v>131</v>
      </c>
      <c r="AU150" s="22" t="s">
        <v>127</v>
      </c>
      <c r="AY150" s="22" t="s">
        <v>128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2" t="s">
        <v>127</v>
      </c>
      <c r="BK150" s="230">
        <f>ROUND(I150*H150,2)</f>
        <v>0</v>
      </c>
      <c r="BL150" s="22" t="s">
        <v>136</v>
      </c>
      <c r="BM150" s="22" t="s">
        <v>398</v>
      </c>
    </row>
    <row r="151" s="1" customFormat="1" ht="25.5" customHeight="1">
      <c r="B151" s="44"/>
      <c r="C151" s="219" t="s">
        <v>399</v>
      </c>
      <c r="D151" s="219" t="s">
        <v>131</v>
      </c>
      <c r="E151" s="220" t="s">
        <v>400</v>
      </c>
      <c r="F151" s="221" t="s">
        <v>401</v>
      </c>
      <c r="G151" s="222" t="s">
        <v>336</v>
      </c>
      <c r="H151" s="223">
        <v>1</v>
      </c>
      <c r="I151" s="224"/>
      <c r="J151" s="225">
        <f>ROUND(I151*H151,2)</f>
        <v>0</v>
      </c>
      <c r="K151" s="221" t="s">
        <v>135</v>
      </c>
      <c r="L151" s="70"/>
      <c r="M151" s="226" t="s">
        <v>21</v>
      </c>
      <c r="N151" s="227" t="s">
        <v>45</v>
      </c>
      <c r="O151" s="45"/>
      <c r="P151" s="228">
        <f>O151*H151</f>
        <v>0</v>
      </c>
      <c r="Q151" s="228">
        <v>0.0147</v>
      </c>
      <c r="R151" s="228">
        <f>Q151*H151</f>
        <v>0.0147</v>
      </c>
      <c r="S151" s="228">
        <v>0</v>
      </c>
      <c r="T151" s="229">
        <f>S151*H151</f>
        <v>0</v>
      </c>
      <c r="AR151" s="22" t="s">
        <v>136</v>
      </c>
      <c r="AT151" s="22" t="s">
        <v>131</v>
      </c>
      <c r="AU151" s="22" t="s">
        <v>127</v>
      </c>
      <c r="AY151" s="22" t="s">
        <v>128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2" t="s">
        <v>127</v>
      </c>
      <c r="BK151" s="230">
        <f>ROUND(I151*H151,2)</f>
        <v>0</v>
      </c>
      <c r="BL151" s="22" t="s">
        <v>136</v>
      </c>
      <c r="BM151" s="22" t="s">
        <v>402</v>
      </c>
    </row>
    <row r="152" s="1" customFormat="1" ht="25.5" customHeight="1">
      <c r="B152" s="44"/>
      <c r="C152" s="219" t="s">
        <v>403</v>
      </c>
      <c r="D152" s="219" t="s">
        <v>131</v>
      </c>
      <c r="E152" s="220" t="s">
        <v>404</v>
      </c>
      <c r="F152" s="221" t="s">
        <v>405</v>
      </c>
      <c r="G152" s="222" t="s">
        <v>336</v>
      </c>
      <c r="H152" s="223">
        <v>1</v>
      </c>
      <c r="I152" s="224"/>
      <c r="J152" s="225">
        <f>ROUND(I152*H152,2)</f>
        <v>0</v>
      </c>
      <c r="K152" s="221" t="s">
        <v>135</v>
      </c>
      <c r="L152" s="70"/>
      <c r="M152" s="226" t="s">
        <v>21</v>
      </c>
      <c r="N152" s="227" t="s">
        <v>45</v>
      </c>
      <c r="O152" s="45"/>
      <c r="P152" s="228">
        <f>O152*H152</f>
        <v>0</v>
      </c>
      <c r="Q152" s="228">
        <v>0</v>
      </c>
      <c r="R152" s="228">
        <f>Q152*H152</f>
        <v>0</v>
      </c>
      <c r="S152" s="228">
        <v>0.155</v>
      </c>
      <c r="T152" s="229">
        <f>S152*H152</f>
        <v>0.155</v>
      </c>
      <c r="AR152" s="22" t="s">
        <v>136</v>
      </c>
      <c r="AT152" s="22" t="s">
        <v>131</v>
      </c>
      <c r="AU152" s="22" t="s">
        <v>127</v>
      </c>
      <c r="AY152" s="22" t="s">
        <v>128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2" t="s">
        <v>127</v>
      </c>
      <c r="BK152" s="230">
        <f>ROUND(I152*H152,2)</f>
        <v>0</v>
      </c>
      <c r="BL152" s="22" t="s">
        <v>136</v>
      </c>
      <c r="BM152" s="22" t="s">
        <v>406</v>
      </c>
    </row>
    <row r="153" s="1" customFormat="1" ht="25.5" customHeight="1">
      <c r="B153" s="44"/>
      <c r="C153" s="219" t="s">
        <v>407</v>
      </c>
      <c r="D153" s="219" t="s">
        <v>131</v>
      </c>
      <c r="E153" s="220" t="s">
        <v>408</v>
      </c>
      <c r="F153" s="221" t="s">
        <v>409</v>
      </c>
      <c r="G153" s="222" t="s">
        <v>336</v>
      </c>
      <c r="H153" s="223">
        <v>1</v>
      </c>
      <c r="I153" s="224"/>
      <c r="J153" s="225">
        <f>ROUND(I153*H153,2)</f>
        <v>0</v>
      </c>
      <c r="K153" s="221" t="s">
        <v>135</v>
      </c>
      <c r="L153" s="70"/>
      <c r="M153" s="226" t="s">
        <v>21</v>
      </c>
      <c r="N153" s="227" t="s">
        <v>45</v>
      </c>
      <c r="O153" s="45"/>
      <c r="P153" s="228">
        <f>O153*H153</f>
        <v>0</v>
      </c>
      <c r="Q153" s="228">
        <v>0.00066</v>
      </c>
      <c r="R153" s="228">
        <f>Q153*H153</f>
        <v>0.00066</v>
      </c>
      <c r="S153" s="228">
        <v>0</v>
      </c>
      <c r="T153" s="229">
        <f>S153*H153</f>
        <v>0</v>
      </c>
      <c r="AR153" s="22" t="s">
        <v>136</v>
      </c>
      <c r="AT153" s="22" t="s">
        <v>131</v>
      </c>
      <c r="AU153" s="22" t="s">
        <v>127</v>
      </c>
      <c r="AY153" s="22" t="s">
        <v>128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2" t="s">
        <v>127</v>
      </c>
      <c r="BK153" s="230">
        <f>ROUND(I153*H153,2)</f>
        <v>0</v>
      </c>
      <c r="BL153" s="22" t="s">
        <v>136</v>
      </c>
      <c r="BM153" s="22" t="s">
        <v>410</v>
      </c>
    </row>
    <row r="154" s="1" customFormat="1" ht="16.5" customHeight="1">
      <c r="B154" s="44"/>
      <c r="C154" s="232" t="s">
        <v>411</v>
      </c>
      <c r="D154" s="232" t="s">
        <v>343</v>
      </c>
      <c r="E154" s="233" t="s">
        <v>412</v>
      </c>
      <c r="F154" s="234" t="s">
        <v>413</v>
      </c>
      <c r="G154" s="235" t="s">
        <v>148</v>
      </c>
      <c r="H154" s="236">
        <v>1</v>
      </c>
      <c r="I154" s="237"/>
      <c r="J154" s="238">
        <f>ROUND(I154*H154,2)</f>
        <v>0</v>
      </c>
      <c r="K154" s="234" t="s">
        <v>135</v>
      </c>
      <c r="L154" s="239"/>
      <c r="M154" s="240" t="s">
        <v>21</v>
      </c>
      <c r="N154" s="241" t="s">
        <v>45</v>
      </c>
      <c r="O154" s="45"/>
      <c r="P154" s="228">
        <f>O154*H154</f>
        <v>0</v>
      </c>
      <c r="Q154" s="228">
        <v>0.019</v>
      </c>
      <c r="R154" s="228">
        <f>Q154*H154</f>
        <v>0.019</v>
      </c>
      <c r="S154" s="228">
        <v>0</v>
      </c>
      <c r="T154" s="229">
        <f>S154*H154</f>
        <v>0</v>
      </c>
      <c r="AR154" s="22" t="s">
        <v>294</v>
      </c>
      <c r="AT154" s="22" t="s">
        <v>343</v>
      </c>
      <c r="AU154" s="22" t="s">
        <v>127</v>
      </c>
      <c r="AY154" s="22" t="s">
        <v>128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2" t="s">
        <v>127</v>
      </c>
      <c r="BK154" s="230">
        <f>ROUND(I154*H154,2)</f>
        <v>0</v>
      </c>
      <c r="BL154" s="22" t="s">
        <v>136</v>
      </c>
      <c r="BM154" s="22" t="s">
        <v>414</v>
      </c>
    </row>
    <row r="155" s="1" customFormat="1" ht="25.5" customHeight="1">
      <c r="B155" s="44"/>
      <c r="C155" s="219" t="s">
        <v>415</v>
      </c>
      <c r="D155" s="219" t="s">
        <v>131</v>
      </c>
      <c r="E155" s="220" t="s">
        <v>416</v>
      </c>
      <c r="F155" s="221" t="s">
        <v>417</v>
      </c>
      <c r="G155" s="222" t="s">
        <v>336</v>
      </c>
      <c r="H155" s="223">
        <v>1</v>
      </c>
      <c r="I155" s="224"/>
      <c r="J155" s="225">
        <f>ROUND(I155*H155,2)</f>
        <v>0</v>
      </c>
      <c r="K155" s="221" t="s">
        <v>135</v>
      </c>
      <c r="L155" s="70"/>
      <c r="M155" s="226" t="s">
        <v>21</v>
      </c>
      <c r="N155" s="227" t="s">
        <v>45</v>
      </c>
      <c r="O155" s="45"/>
      <c r="P155" s="228">
        <f>O155*H155</f>
        <v>0</v>
      </c>
      <c r="Q155" s="228">
        <v>0.0053699999999999998</v>
      </c>
      <c r="R155" s="228">
        <f>Q155*H155</f>
        <v>0.0053699999999999998</v>
      </c>
      <c r="S155" s="228">
        <v>0</v>
      </c>
      <c r="T155" s="229">
        <f>S155*H155</f>
        <v>0</v>
      </c>
      <c r="AR155" s="22" t="s">
        <v>136</v>
      </c>
      <c r="AT155" s="22" t="s">
        <v>131</v>
      </c>
      <c r="AU155" s="22" t="s">
        <v>127</v>
      </c>
      <c r="AY155" s="22" t="s">
        <v>128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22" t="s">
        <v>127</v>
      </c>
      <c r="BK155" s="230">
        <f>ROUND(I155*H155,2)</f>
        <v>0</v>
      </c>
      <c r="BL155" s="22" t="s">
        <v>136</v>
      </c>
      <c r="BM155" s="22" t="s">
        <v>418</v>
      </c>
    </row>
    <row r="156" s="1" customFormat="1" ht="25.5" customHeight="1">
      <c r="B156" s="44"/>
      <c r="C156" s="219" t="s">
        <v>419</v>
      </c>
      <c r="D156" s="219" t="s">
        <v>131</v>
      </c>
      <c r="E156" s="220" t="s">
        <v>420</v>
      </c>
      <c r="F156" s="221" t="s">
        <v>421</v>
      </c>
      <c r="G156" s="222" t="s">
        <v>213</v>
      </c>
      <c r="H156" s="223">
        <v>0.21199999999999999</v>
      </c>
      <c r="I156" s="224"/>
      <c r="J156" s="225">
        <f>ROUND(I156*H156,2)</f>
        <v>0</v>
      </c>
      <c r="K156" s="221" t="s">
        <v>135</v>
      </c>
      <c r="L156" s="70"/>
      <c r="M156" s="226" t="s">
        <v>21</v>
      </c>
      <c r="N156" s="227" t="s">
        <v>45</v>
      </c>
      <c r="O156" s="45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AR156" s="22" t="s">
        <v>136</v>
      </c>
      <c r="AT156" s="22" t="s">
        <v>131</v>
      </c>
      <c r="AU156" s="22" t="s">
        <v>127</v>
      </c>
      <c r="AY156" s="22" t="s">
        <v>128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2" t="s">
        <v>127</v>
      </c>
      <c r="BK156" s="230">
        <f>ROUND(I156*H156,2)</f>
        <v>0</v>
      </c>
      <c r="BL156" s="22" t="s">
        <v>136</v>
      </c>
      <c r="BM156" s="22" t="s">
        <v>422</v>
      </c>
    </row>
    <row r="157" s="1" customFormat="1" ht="16.5" customHeight="1">
      <c r="B157" s="44"/>
      <c r="C157" s="219" t="s">
        <v>423</v>
      </c>
      <c r="D157" s="219" t="s">
        <v>131</v>
      </c>
      <c r="E157" s="220" t="s">
        <v>424</v>
      </c>
      <c r="F157" s="221" t="s">
        <v>425</v>
      </c>
      <c r="G157" s="222" t="s">
        <v>148</v>
      </c>
      <c r="H157" s="223">
        <v>2</v>
      </c>
      <c r="I157" s="224"/>
      <c r="J157" s="225">
        <f>ROUND(I157*H157,2)</f>
        <v>0</v>
      </c>
      <c r="K157" s="221" t="s">
        <v>135</v>
      </c>
      <c r="L157" s="70"/>
      <c r="M157" s="226" t="s">
        <v>21</v>
      </c>
      <c r="N157" s="227" t="s">
        <v>45</v>
      </c>
      <c r="O157" s="45"/>
      <c r="P157" s="228">
        <f>O157*H157</f>
        <v>0</v>
      </c>
      <c r="Q157" s="228">
        <v>0</v>
      </c>
      <c r="R157" s="228">
        <f>Q157*H157</f>
        <v>0</v>
      </c>
      <c r="S157" s="228">
        <v>0.00048999999999999998</v>
      </c>
      <c r="T157" s="229">
        <f>S157*H157</f>
        <v>0.00097999999999999997</v>
      </c>
      <c r="AR157" s="22" t="s">
        <v>136</v>
      </c>
      <c r="AT157" s="22" t="s">
        <v>131</v>
      </c>
      <c r="AU157" s="22" t="s">
        <v>127</v>
      </c>
      <c r="AY157" s="22" t="s">
        <v>128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2" t="s">
        <v>127</v>
      </c>
      <c r="BK157" s="230">
        <f>ROUND(I157*H157,2)</f>
        <v>0</v>
      </c>
      <c r="BL157" s="22" t="s">
        <v>136</v>
      </c>
      <c r="BM157" s="22" t="s">
        <v>426</v>
      </c>
    </row>
    <row r="158" s="1" customFormat="1" ht="16.5" customHeight="1">
      <c r="B158" s="44"/>
      <c r="C158" s="219" t="s">
        <v>427</v>
      </c>
      <c r="D158" s="219" t="s">
        <v>131</v>
      </c>
      <c r="E158" s="220" t="s">
        <v>428</v>
      </c>
      <c r="F158" s="221" t="s">
        <v>429</v>
      </c>
      <c r="G158" s="222" t="s">
        <v>336</v>
      </c>
      <c r="H158" s="223">
        <v>11</v>
      </c>
      <c r="I158" s="224"/>
      <c r="J158" s="225">
        <f>ROUND(I158*H158,2)</f>
        <v>0</v>
      </c>
      <c r="K158" s="221" t="s">
        <v>135</v>
      </c>
      <c r="L158" s="70"/>
      <c r="M158" s="226" t="s">
        <v>21</v>
      </c>
      <c r="N158" s="227" t="s">
        <v>45</v>
      </c>
      <c r="O158" s="45"/>
      <c r="P158" s="228">
        <f>O158*H158</f>
        <v>0</v>
      </c>
      <c r="Q158" s="228">
        <v>0.00029999999999999997</v>
      </c>
      <c r="R158" s="228">
        <f>Q158*H158</f>
        <v>0.0032999999999999995</v>
      </c>
      <c r="S158" s="228">
        <v>0</v>
      </c>
      <c r="T158" s="229">
        <f>S158*H158</f>
        <v>0</v>
      </c>
      <c r="AR158" s="22" t="s">
        <v>136</v>
      </c>
      <c r="AT158" s="22" t="s">
        <v>131</v>
      </c>
      <c r="AU158" s="22" t="s">
        <v>127</v>
      </c>
      <c r="AY158" s="22" t="s">
        <v>128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22" t="s">
        <v>127</v>
      </c>
      <c r="BK158" s="230">
        <f>ROUND(I158*H158,2)</f>
        <v>0</v>
      </c>
      <c r="BL158" s="22" t="s">
        <v>136</v>
      </c>
      <c r="BM158" s="22" t="s">
        <v>430</v>
      </c>
    </row>
    <row r="159" s="1" customFormat="1" ht="25.5" customHeight="1">
      <c r="B159" s="44"/>
      <c r="C159" s="219" t="s">
        <v>431</v>
      </c>
      <c r="D159" s="219" t="s">
        <v>131</v>
      </c>
      <c r="E159" s="220" t="s">
        <v>432</v>
      </c>
      <c r="F159" s="221" t="s">
        <v>433</v>
      </c>
      <c r="G159" s="222" t="s">
        <v>336</v>
      </c>
      <c r="H159" s="223">
        <v>3</v>
      </c>
      <c r="I159" s="224"/>
      <c r="J159" s="225">
        <f>ROUND(I159*H159,2)</f>
        <v>0</v>
      </c>
      <c r="K159" s="221" t="s">
        <v>135</v>
      </c>
      <c r="L159" s="70"/>
      <c r="M159" s="226" t="s">
        <v>21</v>
      </c>
      <c r="N159" s="227" t="s">
        <v>45</v>
      </c>
      <c r="O159" s="45"/>
      <c r="P159" s="228">
        <f>O159*H159</f>
        <v>0</v>
      </c>
      <c r="Q159" s="228">
        <v>9.0000000000000006E-05</v>
      </c>
      <c r="R159" s="228">
        <f>Q159*H159</f>
        <v>0.00027</v>
      </c>
      <c r="S159" s="228">
        <v>0</v>
      </c>
      <c r="T159" s="229">
        <f>S159*H159</f>
        <v>0</v>
      </c>
      <c r="AR159" s="22" t="s">
        <v>136</v>
      </c>
      <c r="AT159" s="22" t="s">
        <v>131</v>
      </c>
      <c r="AU159" s="22" t="s">
        <v>127</v>
      </c>
      <c r="AY159" s="22" t="s">
        <v>128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2" t="s">
        <v>127</v>
      </c>
      <c r="BK159" s="230">
        <f>ROUND(I159*H159,2)</f>
        <v>0</v>
      </c>
      <c r="BL159" s="22" t="s">
        <v>136</v>
      </c>
      <c r="BM159" s="22" t="s">
        <v>434</v>
      </c>
    </row>
    <row r="160" s="1" customFormat="1" ht="16.5" customHeight="1">
      <c r="B160" s="44"/>
      <c r="C160" s="219" t="s">
        <v>435</v>
      </c>
      <c r="D160" s="219" t="s">
        <v>131</v>
      </c>
      <c r="E160" s="220" t="s">
        <v>436</v>
      </c>
      <c r="F160" s="221" t="s">
        <v>437</v>
      </c>
      <c r="G160" s="222" t="s">
        <v>336</v>
      </c>
      <c r="H160" s="223">
        <v>1</v>
      </c>
      <c r="I160" s="224"/>
      <c r="J160" s="225">
        <f>ROUND(I160*H160,2)</f>
        <v>0</v>
      </c>
      <c r="K160" s="221" t="s">
        <v>135</v>
      </c>
      <c r="L160" s="70"/>
      <c r="M160" s="226" t="s">
        <v>21</v>
      </c>
      <c r="N160" s="227" t="s">
        <v>45</v>
      </c>
      <c r="O160" s="45"/>
      <c r="P160" s="228">
        <f>O160*H160</f>
        <v>0</v>
      </c>
      <c r="Q160" s="228">
        <v>0</v>
      </c>
      <c r="R160" s="228">
        <f>Q160*H160</f>
        <v>0</v>
      </c>
      <c r="S160" s="228">
        <v>0.00156</v>
      </c>
      <c r="T160" s="229">
        <f>S160*H160</f>
        <v>0.00156</v>
      </c>
      <c r="AR160" s="22" t="s">
        <v>136</v>
      </c>
      <c r="AT160" s="22" t="s">
        <v>131</v>
      </c>
      <c r="AU160" s="22" t="s">
        <v>127</v>
      </c>
      <c r="AY160" s="22" t="s">
        <v>128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2" t="s">
        <v>127</v>
      </c>
      <c r="BK160" s="230">
        <f>ROUND(I160*H160,2)</f>
        <v>0</v>
      </c>
      <c r="BL160" s="22" t="s">
        <v>136</v>
      </c>
      <c r="BM160" s="22" t="s">
        <v>438</v>
      </c>
    </row>
    <row r="161" s="1" customFormat="1" ht="25.5" customHeight="1">
      <c r="B161" s="44"/>
      <c r="C161" s="219" t="s">
        <v>439</v>
      </c>
      <c r="D161" s="219" t="s">
        <v>131</v>
      </c>
      <c r="E161" s="220" t="s">
        <v>440</v>
      </c>
      <c r="F161" s="221" t="s">
        <v>441</v>
      </c>
      <c r="G161" s="222" t="s">
        <v>336</v>
      </c>
      <c r="H161" s="223">
        <v>1</v>
      </c>
      <c r="I161" s="224"/>
      <c r="J161" s="225">
        <f>ROUND(I161*H161,2)</f>
        <v>0</v>
      </c>
      <c r="K161" s="221" t="s">
        <v>135</v>
      </c>
      <c r="L161" s="70"/>
      <c r="M161" s="226" t="s">
        <v>21</v>
      </c>
      <c r="N161" s="227" t="s">
        <v>45</v>
      </c>
      <c r="O161" s="45"/>
      <c r="P161" s="228">
        <f>O161*H161</f>
        <v>0</v>
      </c>
      <c r="Q161" s="228">
        <v>0.0019599999999999999</v>
      </c>
      <c r="R161" s="228">
        <f>Q161*H161</f>
        <v>0.0019599999999999999</v>
      </c>
      <c r="S161" s="228">
        <v>0</v>
      </c>
      <c r="T161" s="229">
        <f>S161*H161</f>
        <v>0</v>
      </c>
      <c r="AR161" s="22" t="s">
        <v>136</v>
      </c>
      <c r="AT161" s="22" t="s">
        <v>131</v>
      </c>
      <c r="AU161" s="22" t="s">
        <v>127</v>
      </c>
      <c r="AY161" s="22" t="s">
        <v>128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2" t="s">
        <v>127</v>
      </c>
      <c r="BK161" s="230">
        <f>ROUND(I161*H161,2)</f>
        <v>0</v>
      </c>
      <c r="BL161" s="22" t="s">
        <v>136</v>
      </c>
      <c r="BM161" s="22" t="s">
        <v>442</v>
      </c>
    </row>
    <row r="162" s="1" customFormat="1" ht="25.5" customHeight="1">
      <c r="B162" s="44"/>
      <c r="C162" s="219" t="s">
        <v>443</v>
      </c>
      <c r="D162" s="219" t="s">
        <v>131</v>
      </c>
      <c r="E162" s="220" t="s">
        <v>444</v>
      </c>
      <c r="F162" s="221" t="s">
        <v>445</v>
      </c>
      <c r="G162" s="222" t="s">
        <v>336</v>
      </c>
      <c r="H162" s="223">
        <v>2</v>
      </c>
      <c r="I162" s="224"/>
      <c r="J162" s="225">
        <f>ROUND(I162*H162,2)</f>
        <v>0</v>
      </c>
      <c r="K162" s="221" t="s">
        <v>135</v>
      </c>
      <c r="L162" s="70"/>
      <c r="M162" s="226" t="s">
        <v>21</v>
      </c>
      <c r="N162" s="227" t="s">
        <v>45</v>
      </c>
      <c r="O162" s="45"/>
      <c r="P162" s="228">
        <f>O162*H162</f>
        <v>0</v>
      </c>
      <c r="Q162" s="228">
        <v>0.0018</v>
      </c>
      <c r="R162" s="228">
        <f>Q162*H162</f>
        <v>0.0035999999999999999</v>
      </c>
      <c r="S162" s="228">
        <v>0</v>
      </c>
      <c r="T162" s="229">
        <f>S162*H162</f>
        <v>0</v>
      </c>
      <c r="AR162" s="22" t="s">
        <v>136</v>
      </c>
      <c r="AT162" s="22" t="s">
        <v>131</v>
      </c>
      <c r="AU162" s="22" t="s">
        <v>127</v>
      </c>
      <c r="AY162" s="22" t="s">
        <v>128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2" t="s">
        <v>127</v>
      </c>
      <c r="BK162" s="230">
        <f>ROUND(I162*H162,2)</f>
        <v>0</v>
      </c>
      <c r="BL162" s="22" t="s">
        <v>136</v>
      </c>
      <c r="BM162" s="22" t="s">
        <v>446</v>
      </c>
    </row>
    <row r="163" s="1" customFormat="1" ht="16.5" customHeight="1">
      <c r="B163" s="44"/>
      <c r="C163" s="219" t="s">
        <v>447</v>
      </c>
      <c r="D163" s="219" t="s">
        <v>131</v>
      </c>
      <c r="E163" s="220" t="s">
        <v>448</v>
      </c>
      <c r="F163" s="221" t="s">
        <v>449</v>
      </c>
      <c r="G163" s="222" t="s">
        <v>336</v>
      </c>
      <c r="H163" s="223">
        <v>3</v>
      </c>
      <c r="I163" s="224"/>
      <c r="J163" s="225">
        <f>ROUND(I163*H163,2)</f>
        <v>0</v>
      </c>
      <c r="K163" s="221" t="s">
        <v>135</v>
      </c>
      <c r="L163" s="70"/>
      <c r="M163" s="226" t="s">
        <v>21</v>
      </c>
      <c r="N163" s="227" t="s">
        <v>45</v>
      </c>
      <c r="O163" s="45"/>
      <c r="P163" s="228">
        <f>O163*H163</f>
        <v>0</v>
      </c>
      <c r="Q163" s="228">
        <v>0.0018</v>
      </c>
      <c r="R163" s="228">
        <f>Q163*H163</f>
        <v>0.0054000000000000003</v>
      </c>
      <c r="S163" s="228">
        <v>0</v>
      </c>
      <c r="T163" s="229">
        <f>S163*H163</f>
        <v>0</v>
      </c>
      <c r="AR163" s="22" t="s">
        <v>136</v>
      </c>
      <c r="AT163" s="22" t="s">
        <v>131</v>
      </c>
      <c r="AU163" s="22" t="s">
        <v>127</v>
      </c>
      <c r="AY163" s="22" t="s">
        <v>128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22" t="s">
        <v>127</v>
      </c>
      <c r="BK163" s="230">
        <f>ROUND(I163*H163,2)</f>
        <v>0</v>
      </c>
      <c r="BL163" s="22" t="s">
        <v>136</v>
      </c>
      <c r="BM163" s="22" t="s">
        <v>450</v>
      </c>
    </row>
    <row r="164" s="1" customFormat="1" ht="16.5" customHeight="1">
      <c r="B164" s="44"/>
      <c r="C164" s="219" t="s">
        <v>451</v>
      </c>
      <c r="D164" s="219" t="s">
        <v>131</v>
      </c>
      <c r="E164" s="220" t="s">
        <v>452</v>
      </c>
      <c r="F164" s="221" t="s">
        <v>453</v>
      </c>
      <c r="G164" s="222" t="s">
        <v>148</v>
      </c>
      <c r="H164" s="223">
        <v>1</v>
      </c>
      <c r="I164" s="224"/>
      <c r="J164" s="225">
        <f>ROUND(I164*H164,2)</f>
        <v>0</v>
      </c>
      <c r="K164" s="221" t="s">
        <v>135</v>
      </c>
      <c r="L164" s="70"/>
      <c r="M164" s="226" t="s">
        <v>21</v>
      </c>
      <c r="N164" s="227" t="s">
        <v>45</v>
      </c>
      <c r="O164" s="45"/>
      <c r="P164" s="228">
        <f>O164*H164</f>
        <v>0</v>
      </c>
      <c r="Q164" s="228">
        <v>0.00023000000000000001</v>
      </c>
      <c r="R164" s="228">
        <f>Q164*H164</f>
        <v>0.00023000000000000001</v>
      </c>
      <c r="S164" s="228">
        <v>0</v>
      </c>
      <c r="T164" s="229">
        <f>S164*H164</f>
        <v>0</v>
      </c>
      <c r="AR164" s="22" t="s">
        <v>136</v>
      </c>
      <c r="AT164" s="22" t="s">
        <v>131</v>
      </c>
      <c r="AU164" s="22" t="s">
        <v>127</v>
      </c>
      <c r="AY164" s="22" t="s">
        <v>128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22" t="s">
        <v>127</v>
      </c>
      <c r="BK164" s="230">
        <f>ROUND(I164*H164,2)</f>
        <v>0</v>
      </c>
      <c r="BL164" s="22" t="s">
        <v>136</v>
      </c>
      <c r="BM164" s="22" t="s">
        <v>454</v>
      </c>
    </row>
    <row r="165" s="1" customFormat="1" ht="25.5" customHeight="1">
      <c r="B165" s="44"/>
      <c r="C165" s="219" t="s">
        <v>455</v>
      </c>
      <c r="D165" s="219" t="s">
        <v>131</v>
      </c>
      <c r="E165" s="220" t="s">
        <v>456</v>
      </c>
      <c r="F165" s="221" t="s">
        <v>457</v>
      </c>
      <c r="G165" s="222" t="s">
        <v>148</v>
      </c>
      <c r="H165" s="223">
        <v>2</v>
      </c>
      <c r="I165" s="224"/>
      <c r="J165" s="225">
        <f>ROUND(I165*H165,2)</f>
        <v>0</v>
      </c>
      <c r="K165" s="221" t="s">
        <v>135</v>
      </c>
      <c r="L165" s="70"/>
      <c r="M165" s="226" t="s">
        <v>21</v>
      </c>
      <c r="N165" s="227" t="s">
        <v>45</v>
      </c>
      <c r="O165" s="45"/>
      <c r="P165" s="228">
        <f>O165*H165</f>
        <v>0</v>
      </c>
      <c r="Q165" s="228">
        <v>0.00051999999999999995</v>
      </c>
      <c r="R165" s="228">
        <f>Q165*H165</f>
        <v>0.0010399999999999999</v>
      </c>
      <c r="S165" s="228">
        <v>0</v>
      </c>
      <c r="T165" s="229">
        <f>S165*H165</f>
        <v>0</v>
      </c>
      <c r="AR165" s="22" t="s">
        <v>136</v>
      </c>
      <c r="AT165" s="22" t="s">
        <v>131</v>
      </c>
      <c r="AU165" s="22" t="s">
        <v>127</v>
      </c>
      <c r="AY165" s="22" t="s">
        <v>128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2" t="s">
        <v>127</v>
      </c>
      <c r="BK165" s="230">
        <f>ROUND(I165*H165,2)</f>
        <v>0</v>
      </c>
      <c r="BL165" s="22" t="s">
        <v>136</v>
      </c>
      <c r="BM165" s="22" t="s">
        <v>458</v>
      </c>
    </row>
    <row r="166" s="1" customFormat="1" ht="16.5" customHeight="1">
      <c r="B166" s="44"/>
      <c r="C166" s="219" t="s">
        <v>459</v>
      </c>
      <c r="D166" s="219" t="s">
        <v>131</v>
      </c>
      <c r="E166" s="220" t="s">
        <v>460</v>
      </c>
      <c r="F166" s="221" t="s">
        <v>461</v>
      </c>
      <c r="G166" s="222" t="s">
        <v>148</v>
      </c>
      <c r="H166" s="223">
        <v>1</v>
      </c>
      <c r="I166" s="224"/>
      <c r="J166" s="225">
        <f>ROUND(I166*H166,2)</f>
        <v>0</v>
      </c>
      <c r="K166" s="221" t="s">
        <v>135</v>
      </c>
      <c r="L166" s="70"/>
      <c r="M166" s="226" t="s">
        <v>21</v>
      </c>
      <c r="N166" s="227" t="s">
        <v>45</v>
      </c>
      <c r="O166" s="45"/>
      <c r="P166" s="228">
        <f>O166*H166</f>
        <v>0</v>
      </c>
      <c r="Q166" s="228">
        <v>0.00027999999999999998</v>
      </c>
      <c r="R166" s="228">
        <f>Q166*H166</f>
        <v>0.00027999999999999998</v>
      </c>
      <c r="S166" s="228">
        <v>0</v>
      </c>
      <c r="T166" s="229">
        <f>S166*H166</f>
        <v>0</v>
      </c>
      <c r="AR166" s="22" t="s">
        <v>136</v>
      </c>
      <c r="AT166" s="22" t="s">
        <v>131</v>
      </c>
      <c r="AU166" s="22" t="s">
        <v>127</v>
      </c>
      <c r="AY166" s="22" t="s">
        <v>128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2" t="s">
        <v>127</v>
      </c>
      <c r="BK166" s="230">
        <f>ROUND(I166*H166,2)</f>
        <v>0</v>
      </c>
      <c r="BL166" s="22" t="s">
        <v>136</v>
      </c>
      <c r="BM166" s="22" t="s">
        <v>462</v>
      </c>
    </row>
    <row r="167" s="1" customFormat="1" ht="25.5" customHeight="1">
      <c r="B167" s="44"/>
      <c r="C167" s="219" t="s">
        <v>463</v>
      </c>
      <c r="D167" s="219" t="s">
        <v>131</v>
      </c>
      <c r="E167" s="220" t="s">
        <v>464</v>
      </c>
      <c r="F167" s="221" t="s">
        <v>465</v>
      </c>
      <c r="G167" s="222" t="s">
        <v>148</v>
      </c>
      <c r="H167" s="223">
        <v>1</v>
      </c>
      <c r="I167" s="224"/>
      <c r="J167" s="225">
        <f>ROUND(I167*H167,2)</f>
        <v>0</v>
      </c>
      <c r="K167" s="221" t="s">
        <v>135</v>
      </c>
      <c r="L167" s="70"/>
      <c r="M167" s="226" t="s">
        <v>21</v>
      </c>
      <c r="N167" s="227" t="s">
        <v>45</v>
      </c>
      <c r="O167" s="45"/>
      <c r="P167" s="228">
        <f>O167*H167</f>
        <v>0</v>
      </c>
      <c r="Q167" s="228">
        <v>0.00066</v>
      </c>
      <c r="R167" s="228">
        <f>Q167*H167</f>
        <v>0.00066</v>
      </c>
      <c r="S167" s="228">
        <v>0</v>
      </c>
      <c r="T167" s="229">
        <f>S167*H167</f>
        <v>0</v>
      </c>
      <c r="AR167" s="22" t="s">
        <v>136</v>
      </c>
      <c r="AT167" s="22" t="s">
        <v>131</v>
      </c>
      <c r="AU167" s="22" t="s">
        <v>127</v>
      </c>
      <c r="AY167" s="22" t="s">
        <v>128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22" t="s">
        <v>127</v>
      </c>
      <c r="BK167" s="230">
        <f>ROUND(I167*H167,2)</f>
        <v>0</v>
      </c>
      <c r="BL167" s="22" t="s">
        <v>136</v>
      </c>
      <c r="BM167" s="22" t="s">
        <v>466</v>
      </c>
    </row>
    <row r="168" s="1" customFormat="1" ht="16.5" customHeight="1">
      <c r="B168" s="44"/>
      <c r="C168" s="219" t="s">
        <v>467</v>
      </c>
      <c r="D168" s="219" t="s">
        <v>131</v>
      </c>
      <c r="E168" s="220" t="s">
        <v>468</v>
      </c>
      <c r="F168" s="221" t="s">
        <v>469</v>
      </c>
      <c r="G168" s="222" t="s">
        <v>148</v>
      </c>
      <c r="H168" s="223">
        <v>1</v>
      </c>
      <c r="I168" s="224"/>
      <c r="J168" s="225">
        <f>ROUND(I168*H168,2)</f>
        <v>0</v>
      </c>
      <c r="K168" s="221" t="s">
        <v>135</v>
      </c>
      <c r="L168" s="70"/>
      <c r="M168" s="226" t="s">
        <v>21</v>
      </c>
      <c r="N168" s="227" t="s">
        <v>45</v>
      </c>
      <c r="O168" s="45"/>
      <c r="P168" s="228">
        <f>O168*H168</f>
        <v>0</v>
      </c>
      <c r="Q168" s="228">
        <v>0.00027999999999999998</v>
      </c>
      <c r="R168" s="228">
        <f>Q168*H168</f>
        <v>0.00027999999999999998</v>
      </c>
      <c r="S168" s="228">
        <v>0</v>
      </c>
      <c r="T168" s="229">
        <f>S168*H168</f>
        <v>0</v>
      </c>
      <c r="AR168" s="22" t="s">
        <v>136</v>
      </c>
      <c r="AT168" s="22" t="s">
        <v>131</v>
      </c>
      <c r="AU168" s="22" t="s">
        <v>127</v>
      </c>
      <c r="AY168" s="22" t="s">
        <v>128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2" t="s">
        <v>127</v>
      </c>
      <c r="BK168" s="230">
        <f>ROUND(I168*H168,2)</f>
        <v>0</v>
      </c>
      <c r="BL168" s="22" t="s">
        <v>136</v>
      </c>
      <c r="BM168" s="22" t="s">
        <v>470</v>
      </c>
    </row>
    <row r="169" s="1" customFormat="1" ht="16.5" customHeight="1">
      <c r="B169" s="44"/>
      <c r="C169" s="219" t="s">
        <v>471</v>
      </c>
      <c r="D169" s="219" t="s">
        <v>131</v>
      </c>
      <c r="E169" s="220" t="s">
        <v>472</v>
      </c>
      <c r="F169" s="221" t="s">
        <v>473</v>
      </c>
      <c r="G169" s="222" t="s">
        <v>148</v>
      </c>
      <c r="H169" s="223">
        <v>2</v>
      </c>
      <c r="I169" s="224"/>
      <c r="J169" s="225">
        <f>ROUND(I169*H169,2)</f>
        <v>0</v>
      </c>
      <c r="K169" s="221" t="s">
        <v>135</v>
      </c>
      <c r="L169" s="70"/>
      <c r="M169" s="226" t="s">
        <v>21</v>
      </c>
      <c r="N169" s="227" t="s">
        <v>45</v>
      </c>
      <c r="O169" s="45"/>
      <c r="P169" s="228">
        <f>O169*H169</f>
        <v>0</v>
      </c>
      <c r="Q169" s="228">
        <v>0.00031</v>
      </c>
      <c r="R169" s="228">
        <f>Q169*H169</f>
        <v>0.00062</v>
      </c>
      <c r="S169" s="228">
        <v>0</v>
      </c>
      <c r="T169" s="229">
        <f>S169*H169</f>
        <v>0</v>
      </c>
      <c r="AR169" s="22" t="s">
        <v>136</v>
      </c>
      <c r="AT169" s="22" t="s">
        <v>131</v>
      </c>
      <c r="AU169" s="22" t="s">
        <v>127</v>
      </c>
      <c r="AY169" s="22" t="s">
        <v>128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2" t="s">
        <v>127</v>
      </c>
      <c r="BK169" s="230">
        <f>ROUND(I169*H169,2)</f>
        <v>0</v>
      </c>
      <c r="BL169" s="22" t="s">
        <v>136</v>
      </c>
      <c r="BM169" s="22" t="s">
        <v>474</v>
      </c>
    </row>
    <row r="170" s="1" customFormat="1" ht="25.5" customHeight="1">
      <c r="B170" s="44"/>
      <c r="C170" s="219" t="s">
        <v>475</v>
      </c>
      <c r="D170" s="219" t="s">
        <v>131</v>
      </c>
      <c r="E170" s="220" t="s">
        <v>476</v>
      </c>
      <c r="F170" s="221" t="s">
        <v>477</v>
      </c>
      <c r="G170" s="222" t="s">
        <v>222</v>
      </c>
      <c r="H170" s="231"/>
      <c r="I170" s="224"/>
      <c r="J170" s="225">
        <f>ROUND(I170*H170,2)</f>
        <v>0</v>
      </c>
      <c r="K170" s="221" t="s">
        <v>135</v>
      </c>
      <c r="L170" s="70"/>
      <c r="M170" s="226" t="s">
        <v>21</v>
      </c>
      <c r="N170" s="227" t="s">
        <v>45</v>
      </c>
      <c r="O170" s="45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AR170" s="22" t="s">
        <v>136</v>
      </c>
      <c r="AT170" s="22" t="s">
        <v>131</v>
      </c>
      <c r="AU170" s="22" t="s">
        <v>127</v>
      </c>
      <c r="AY170" s="22" t="s">
        <v>128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2" t="s">
        <v>127</v>
      </c>
      <c r="BK170" s="230">
        <f>ROUND(I170*H170,2)</f>
        <v>0</v>
      </c>
      <c r="BL170" s="22" t="s">
        <v>136</v>
      </c>
      <c r="BM170" s="22" t="s">
        <v>478</v>
      </c>
    </row>
    <row r="171" s="10" customFormat="1" ht="29.88" customHeight="1">
      <c r="B171" s="203"/>
      <c r="C171" s="204"/>
      <c r="D171" s="205" t="s">
        <v>72</v>
      </c>
      <c r="E171" s="217" t="s">
        <v>479</v>
      </c>
      <c r="F171" s="217" t="s">
        <v>480</v>
      </c>
      <c r="G171" s="204"/>
      <c r="H171" s="204"/>
      <c r="I171" s="207"/>
      <c r="J171" s="218">
        <f>BK171</f>
        <v>0</v>
      </c>
      <c r="K171" s="204"/>
      <c r="L171" s="209"/>
      <c r="M171" s="210"/>
      <c r="N171" s="211"/>
      <c r="O171" s="211"/>
      <c r="P171" s="212">
        <f>SUM(P172:P173)</f>
        <v>0</v>
      </c>
      <c r="Q171" s="211"/>
      <c r="R171" s="212">
        <f>SUM(R172:R173)</f>
        <v>0.0373</v>
      </c>
      <c r="S171" s="211"/>
      <c r="T171" s="213">
        <f>SUM(T172:T173)</f>
        <v>0</v>
      </c>
      <c r="AR171" s="214" t="s">
        <v>127</v>
      </c>
      <c r="AT171" s="215" t="s">
        <v>72</v>
      </c>
      <c r="AU171" s="215" t="s">
        <v>81</v>
      </c>
      <c r="AY171" s="214" t="s">
        <v>128</v>
      </c>
      <c r="BK171" s="216">
        <f>SUM(BK172:BK173)</f>
        <v>0</v>
      </c>
    </row>
    <row r="172" s="1" customFormat="1" ht="25.5" customHeight="1">
      <c r="B172" s="44"/>
      <c r="C172" s="219" t="s">
        <v>481</v>
      </c>
      <c r="D172" s="219" t="s">
        <v>131</v>
      </c>
      <c r="E172" s="220" t="s">
        <v>482</v>
      </c>
      <c r="F172" s="221" t="s">
        <v>483</v>
      </c>
      <c r="G172" s="222" t="s">
        <v>336</v>
      </c>
      <c r="H172" s="223">
        <v>2</v>
      </c>
      <c r="I172" s="224"/>
      <c r="J172" s="225">
        <f>ROUND(I172*H172,2)</f>
        <v>0</v>
      </c>
      <c r="K172" s="221" t="s">
        <v>135</v>
      </c>
      <c r="L172" s="70"/>
      <c r="M172" s="226" t="s">
        <v>21</v>
      </c>
      <c r="N172" s="227" t="s">
        <v>45</v>
      </c>
      <c r="O172" s="45"/>
      <c r="P172" s="228">
        <f>O172*H172</f>
        <v>0</v>
      </c>
      <c r="Q172" s="228">
        <v>0.01865</v>
      </c>
      <c r="R172" s="228">
        <f>Q172*H172</f>
        <v>0.0373</v>
      </c>
      <c r="S172" s="228">
        <v>0</v>
      </c>
      <c r="T172" s="229">
        <f>S172*H172</f>
        <v>0</v>
      </c>
      <c r="AR172" s="22" t="s">
        <v>136</v>
      </c>
      <c r="AT172" s="22" t="s">
        <v>131</v>
      </c>
      <c r="AU172" s="22" t="s">
        <v>127</v>
      </c>
      <c r="AY172" s="22" t="s">
        <v>128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2" t="s">
        <v>127</v>
      </c>
      <c r="BK172" s="230">
        <f>ROUND(I172*H172,2)</f>
        <v>0</v>
      </c>
      <c r="BL172" s="22" t="s">
        <v>136</v>
      </c>
      <c r="BM172" s="22" t="s">
        <v>484</v>
      </c>
    </row>
    <row r="173" s="1" customFormat="1" ht="25.5" customHeight="1">
      <c r="B173" s="44"/>
      <c r="C173" s="219" t="s">
        <v>485</v>
      </c>
      <c r="D173" s="219" t="s">
        <v>131</v>
      </c>
      <c r="E173" s="220" t="s">
        <v>486</v>
      </c>
      <c r="F173" s="221" t="s">
        <v>487</v>
      </c>
      <c r="G173" s="222" t="s">
        <v>222</v>
      </c>
      <c r="H173" s="231"/>
      <c r="I173" s="224"/>
      <c r="J173" s="225">
        <f>ROUND(I173*H173,2)</f>
        <v>0</v>
      </c>
      <c r="K173" s="221" t="s">
        <v>135</v>
      </c>
      <c r="L173" s="70"/>
      <c r="M173" s="226" t="s">
        <v>21</v>
      </c>
      <c r="N173" s="227" t="s">
        <v>45</v>
      </c>
      <c r="O173" s="45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AR173" s="22" t="s">
        <v>136</v>
      </c>
      <c r="AT173" s="22" t="s">
        <v>131</v>
      </c>
      <c r="AU173" s="22" t="s">
        <v>127</v>
      </c>
      <c r="AY173" s="22" t="s">
        <v>128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22" t="s">
        <v>127</v>
      </c>
      <c r="BK173" s="230">
        <f>ROUND(I173*H173,2)</f>
        <v>0</v>
      </c>
      <c r="BL173" s="22" t="s">
        <v>136</v>
      </c>
      <c r="BM173" s="22" t="s">
        <v>488</v>
      </c>
    </row>
    <row r="174" s="10" customFormat="1" ht="37.44" customHeight="1">
      <c r="B174" s="203"/>
      <c r="C174" s="204"/>
      <c r="D174" s="205" t="s">
        <v>72</v>
      </c>
      <c r="E174" s="206" t="s">
        <v>489</v>
      </c>
      <c r="F174" s="206" t="s">
        <v>490</v>
      </c>
      <c r="G174" s="204"/>
      <c r="H174" s="204"/>
      <c r="I174" s="207"/>
      <c r="J174" s="208">
        <f>BK174</f>
        <v>0</v>
      </c>
      <c r="K174" s="204"/>
      <c r="L174" s="209"/>
      <c r="M174" s="210"/>
      <c r="N174" s="211"/>
      <c r="O174" s="211"/>
      <c r="P174" s="212">
        <f>P175</f>
        <v>0</v>
      </c>
      <c r="Q174" s="211"/>
      <c r="R174" s="212">
        <f>R175</f>
        <v>0</v>
      </c>
      <c r="S174" s="211"/>
      <c r="T174" s="213">
        <f>T175</f>
        <v>0</v>
      </c>
      <c r="AR174" s="214" t="s">
        <v>150</v>
      </c>
      <c r="AT174" s="215" t="s">
        <v>72</v>
      </c>
      <c r="AU174" s="215" t="s">
        <v>73</v>
      </c>
      <c r="AY174" s="214" t="s">
        <v>128</v>
      </c>
      <c r="BK174" s="216">
        <f>BK175</f>
        <v>0</v>
      </c>
    </row>
    <row r="175" s="1" customFormat="1" ht="51" customHeight="1">
      <c r="B175" s="44"/>
      <c r="C175" s="219" t="s">
        <v>491</v>
      </c>
      <c r="D175" s="219" t="s">
        <v>131</v>
      </c>
      <c r="E175" s="220" t="s">
        <v>492</v>
      </c>
      <c r="F175" s="221" t="s">
        <v>493</v>
      </c>
      <c r="G175" s="222" t="s">
        <v>494</v>
      </c>
      <c r="H175" s="223">
        <v>160</v>
      </c>
      <c r="I175" s="224"/>
      <c r="J175" s="225">
        <f>ROUND(I175*H175,2)</f>
        <v>0</v>
      </c>
      <c r="K175" s="221" t="s">
        <v>135</v>
      </c>
      <c r="L175" s="70"/>
      <c r="M175" s="226" t="s">
        <v>21</v>
      </c>
      <c r="N175" s="242" t="s">
        <v>45</v>
      </c>
      <c r="O175" s="243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2" t="s">
        <v>495</v>
      </c>
      <c r="AT175" s="22" t="s">
        <v>131</v>
      </c>
      <c r="AU175" s="22" t="s">
        <v>81</v>
      </c>
      <c r="AY175" s="22" t="s">
        <v>128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2" t="s">
        <v>127</v>
      </c>
      <c r="BK175" s="230">
        <f>ROUND(I175*H175,2)</f>
        <v>0</v>
      </c>
      <c r="BL175" s="22" t="s">
        <v>495</v>
      </c>
      <c r="BM175" s="22" t="s">
        <v>496</v>
      </c>
    </row>
    <row r="176" s="1" customFormat="1" ht="6.96" customHeight="1">
      <c r="B176" s="65"/>
      <c r="C176" s="66"/>
      <c r="D176" s="66"/>
      <c r="E176" s="66"/>
      <c r="F176" s="66"/>
      <c r="G176" s="66"/>
      <c r="H176" s="66"/>
      <c r="I176" s="164"/>
      <c r="J176" s="66"/>
      <c r="K176" s="66"/>
      <c r="L176" s="70"/>
    </row>
  </sheetData>
  <sheetProtection sheet="1" autoFilter="0" formatColumns="0" formatRows="0" objects="1" scenarios="1" spinCount="100000" saltValue="U6AcUdOWiCtl2dARi6RYwmqsMNIZt4+yE1n0WN/ux/siPAsDc2gdyxCOxWawtZXooNvsY25usizqXBYZQghV6A==" hashValue="R3gzP38GSqbKOVLNhBDJoJmN0uZfjEnajrZ6Y6bH4kzqSIBb1PJ5inqiFf0vt6rCoe9nXL4S0Av9WiP9qdJmNQ==" algorithmName="SHA-512" password="CC35"/>
  <autoFilter ref="C81:K175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92</v>
      </c>
      <c r="G1" s="137" t="s">
        <v>93</v>
      </c>
      <c r="H1" s="137"/>
      <c r="I1" s="138"/>
      <c r="J1" s="137" t="s">
        <v>94</v>
      </c>
      <c r="K1" s="136" t="s">
        <v>95</v>
      </c>
      <c r="L1" s="137" t="s">
        <v>96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85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81</v>
      </c>
    </row>
    <row r="4" ht="36.96" customHeight="1">
      <c r="B4" s="26"/>
      <c r="C4" s="27"/>
      <c r="D4" s="28" t="s">
        <v>97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6.5" customHeight="1">
      <c r="B7" s="26"/>
      <c r="C7" s="27"/>
      <c r="D7" s="27"/>
      <c r="E7" s="141" t="str">
        <f>'Rekapitulace stavby'!K6</f>
        <v>Stavební úpravy dvorního objektu č.p. 228 Kutná Hora pro sociální služby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98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497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4" t="s">
        <v>25</v>
      </c>
      <c r="J12" s="145" t="str">
        <f>'Rekapitulace stavby'!AN8</f>
        <v>8. 3. 2018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">
        <v>21</v>
      </c>
      <c r="K14" s="49"/>
    </row>
    <row r="15" s="1" customFormat="1" ht="18" customHeight="1">
      <c r="B15" s="44"/>
      <c r="C15" s="45"/>
      <c r="D15" s="45"/>
      <c r="E15" s="33" t="s">
        <v>29</v>
      </c>
      <c r="F15" s="45"/>
      <c r="G15" s="45"/>
      <c r="H15" s="45"/>
      <c r="I15" s="144" t="s">
        <v>30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31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30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33</v>
      </c>
      <c r="E20" s="45"/>
      <c r="F20" s="45"/>
      <c r="G20" s="45"/>
      <c r="H20" s="45"/>
      <c r="I20" s="144" t="s">
        <v>28</v>
      </c>
      <c r="J20" s="33" t="s">
        <v>34</v>
      </c>
      <c r="K20" s="49"/>
    </row>
    <row r="21" s="1" customFormat="1" ht="18" customHeight="1">
      <c r="B21" s="44"/>
      <c r="C21" s="45"/>
      <c r="D21" s="45"/>
      <c r="E21" s="33" t="s">
        <v>35</v>
      </c>
      <c r="F21" s="45"/>
      <c r="G21" s="45"/>
      <c r="H21" s="45"/>
      <c r="I21" s="144" t="s">
        <v>30</v>
      </c>
      <c r="J21" s="33" t="s">
        <v>21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37</v>
      </c>
      <c r="E23" s="45"/>
      <c r="F23" s="45"/>
      <c r="G23" s="45"/>
      <c r="H23" s="45"/>
      <c r="I23" s="142"/>
      <c r="J23" s="45"/>
      <c r="K23" s="49"/>
    </row>
    <row r="24" s="6" customFormat="1" ht="71.25" customHeight="1">
      <c r="B24" s="146"/>
      <c r="C24" s="147"/>
      <c r="D24" s="147"/>
      <c r="E24" s="42" t="s">
        <v>38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39</v>
      </c>
      <c r="E27" s="45"/>
      <c r="F27" s="45"/>
      <c r="G27" s="45"/>
      <c r="H27" s="45"/>
      <c r="I27" s="142"/>
      <c r="J27" s="153">
        <f>ROUND(J82,2)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41</v>
      </c>
      <c r="G29" s="45"/>
      <c r="H29" s="45"/>
      <c r="I29" s="154" t="s">
        <v>40</v>
      </c>
      <c r="J29" s="50" t="s">
        <v>42</v>
      </c>
      <c r="K29" s="49"/>
    </row>
    <row r="30" s="1" customFormat="1" ht="14.4" customHeight="1">
      <c r="B30" s="44"/>
      <c r="C30" s="45"/>
      <c r="D30" s="53" t="s">
        <v>43</v>
      </c>
      <c r="E30" s="53" t="s">
        <v>44</v>
      </c>
      <c r="F30" s="155">
        <f>ROUND(SUM(BE82:BE141), 2)</f>
        <v>0</v>
      </c>
      <c r="G30" s="45"/>
      <c r="H30" s="45"/>
      <c r="I30" s="156">
        <v>0.20999999999999999</v>
      </c>
      <c r="J30" s="155">
        <f>ROUND(ROUND((SUM(BE82:BE141)), 2)*I30, 2)</f>
        <v>0</v>
      </c>
      <c r="K30" s="49"/>
    </row>
    <row r="31" s="1" customFormat="1" ht="14.4" customHeight="1">
      <c r="B31" s="44"/>
      <c r="C31" s="45"/>
      <c r="D31" s="45"/>
      <c r="E31" s="53" t="s">
        <v>45</v>
      </c>
      <c r="F31" s="155">
        <f>ROUND(SUM(BF82:BF141), 2)</f>
        <v>0</v>
      </c>
      <c r="G31" s="45"/>
      <c r="H31" s="45"/>
      <c r="I31" s="156">
        <v>0.14999999999999999</v>
      </c>
      <c r="J31" s="155">
        <f>ROUND(ROUND((SUM(BF82:BF141)),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46</v>
      </c>
      <c r="F32" s="155">
        <f>ROUND(SUM(BG82:BG141),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47</v>
      </c>
      <c r="F33" s="155">
        <f>ROUND(SUM(BH82:BH141),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48</v>
      </c>
      <c r="F34" s="155">
        <f>ROUND(SUM(BI82:BI141),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49</v>
      </c>
      <c r="E36" s="96"/>
      <c r="F36" s="96"/>
      <c r="G36" s="159" t="s">
        <v>50</v>
      </c>
      <c r="H36" s="160" t="s">
        <v>51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100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Stavební úpravy dvorního objektu č.p. 228 Kutná Hora pro sociální služby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98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>17717UT - Vytápění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areál Domov Barbora Kutná Hora</v>
      </c>
      <c r="G49" s="45"/>
      <c r="H49" s="45"/>
      <c r="I49" s="144" t="s">
        <v>25</v>
      </c>
      <c r="J49" s="145" t="str">
        <f>IF(J12="","",J12)</f>
        <v>8. 3. 2018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Domov Barbora, poskytovatel sociálních služeb</v>
      </c>
      <c r="G51" s="45"/>
      <c r="H51" s="45"/>
      <c r="I51" s="144" t="s">
        <v>33</v>
      </c>
      <c r="J51" s="42" t="str">
        <f>E21</f>
        <v>Kutnohorská stavební projekce- ing.Martin Hádek</v>
      </c>
      <c r="K51" s="49"/>
    </row>
    <row r="52" s="1" customFormat="1" ht="14.4" customHeight="1">
      <c r="B52" s="44"/>
      <c r="C52" s="38" t="s">
        <v>31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101</v>
      </c>
      <c r="D54" s="157"/>
      <c r="E54" s="157"/>
      <c r="F54" s="157"/>
      <c r="G54" s="157"/>
      <c r="H54" s="157"/>
      <c r="I54" s="171"/>
      <c r="J54" s="172" t="s">
        <v>102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103</v>
      </c>
      <c r="D56" s="45"/>
      <c r="E56" s="45"/>
      <c r="F56" s="45"/>
      <c r="G56" s="45"/>
      <c r="H56" s="45"/>
      <c r="I56" s="142"/>
      <c r="J56" s="153">
        <f>J82</f>
        <v>0</v>
      </c>
      <c r="K56" s="49"/>
      <c r="AU56" s="22" t="s">
        <v>104</v>
      </c>
    </row>
    <row r="57" s="7" customFormat="1" ht="24.96" customHeight="1">
      <c r="B57" s="175"/>
      <c r="C57" s="176"/>
      <c r="D57" s="177" t="s">
        <v>105</v>
      </c>
      <c r="E57" s="178"/>
      <c r="F57" s="178"/>
      <c r="G57" s="178"/>
      <c r="H57" s="178"/>
      <c r="I57" s="179"/>
      <c r="J57" s="180">
        <f>J83</f>
        <v>0</v>
      </c>
      <c r="K57" s="181"/>
    </row>
    <row r="58" s="8" customFormat="1" ht="19.92" customHeight="1">
      <c r="B58" s="182"/>
      <c r="C58" s="183"/>
      <c r="D58" s="184" t="s">
        <v>498</v>
      </c>
      <c r="E58" s="185"/>
      <c r="F58" s="185"/>
      <c r="G58" s="185"/>
      <c r="H58" s="185"/>
      <c r="I58" s="186"/>
      <c r="J58" s="187">
        <f>J84</f>
        <v>0</v>
      </c>
      <c r="K58" s="188"/>
    </row>
    <row r="59" s="8" customFormat="1" ht="19.92" customHeight="1">
      <c r="B59" s="182"/>
      <c r="C59" s="183"/>
      <c r="D59" s="184" t="s">
        <v>499</v>
      </c>
      <c r="E59" s="185"/>
      <c r="F59" s="185"/>
      <c r="G59" s="185"/>
      <c r="H59" s="185"/>
      <c r="I59" s="186"/>
      <c r="J59" s="187">
        <f>J90</f>
        <v>0</v>
      </c>
      <c r="K59" s="188"/>
    </row>
    <row r="60" s="8" customFormat="1" ht="19.92" customHeight="1">
      <c r="B60" s="182"/>
      <c r="C60" s="183"/>
      <c r="D60" s="184" t="s">
        <v>500</v>
      </c>
      <c r="E60" s="185"/>
      <c r="F60" s="185"/>
      <c r="G60" s="185"/>
      <c r="H60" s="185"/>
      <c r="I60" s="186"/>
      <c r="J60" s="187">
        <f>J114</f>
        <v>0</v>
      </c>
      <c r="K60" s="188"/>
    </row>
    <row r="61" s="8" customFormat="1" ht="19.92" customHeight="1">
      <c r="B61" s="182"/>
      <c r="C61" s="183"/>
      <c r="D61" s="184" t="s">
        <v>501</v>
      </c>
      <c r="E61" s="185"/>
      <c r="F61" s="185"/>
      <c r="G61" s="185"/>
      <c r="H61" s="185"/>
      <c r="I61" s="186"/>
      <c r="J61" s="187">
        <f>J124</f>
        <v>0</v>
      </c>
      <c r="K61" s="188"/>
    </row>
    <row r="62" s="7" customFormat="1" ht="24.96" customHeight="1">
      <c r="B62" s="175"/>
      <c r="C62" s="176"/>
      <c r="D62" s="177" t="s">
        <v>110</v>
      </c>
      <c r="E62" s="178"/>
      <c r="F62" s="178"/>
      <c r="G62" s="178"/>
      <c r="H62" s="178"/>
      <c r="I62" s="179"/>
      <c r="J62" s="180">
        <f>J139</f>
        <v>0</v>
      </c>
      <c r="K62" s="181"/>
    </row>
    <row r="63" s="1" customFormat="1" ht="21.84" customHeight="1">
      <c r="B63" s="44"/>
      <c r="C63" s="45"/>
      <c r="D63" s="45"/>
      <c r="E63" s="45"/>
      <c r="F63" s="45"/>
      <c r="G63" s="45"/>
      <c r="H63" s="45"/>
      <c r="I63" s="142"/>
      <c r="J63" s="45"/>
      <c r="K63" s="49"/>
    </row>
    <row r="64" s="1" customFormat="1" ht="6.96" customHeight="1">
      <c r="B64" s="65"/>
      <c r="C64" s="66"/>
      <c r="D64" s="66"/>
      <c r="E64" s="66"/>
      <c r="F64" s="66"/>
      <c r="G64" s="66"/>
      <c r="H64" s="66"/>
      <c r="I64" s="164"/>
      <c r="J64" s="66"/>
      <c r="K64" s="67"/>
    </row>
    <row r="68" s="1" customFormat="1" ht="6.96" customHeight="1">
      <c r="B68" s="68"/>
      <c r="C68" s="69"/>
      <c r="D68" s="69"/>
      <c r="E68" s="69"/>
      <c r="F68" s="69"/>
      <c r="G68" s="69"/>
      <c r="H68" s="69"/>
      <c r="I68" s="167"/>
      <c r="J68" s="69"/>
      <c r="K68" s="69"/>
      <c r="L68" s="70"/>
    </row>
    <row r="69" s="1" customFormat="1" ht="36.96" customHeight="1">
      <c r="B69" s="44"/>
      <c r="C69" s="71" t="s">
        <v>111</v>
      </c>
      <c r="D69" s="72"/>
      <c r="E69" s="72"/>
      <c r="F69" s="72"/>
      <c r="G69" s="72"/>
      <c r="H69" s="72"/>
      <c r="I69" s="189"/>
      <c r="J69" s="72"/>
      <c r="K69" s="72"/>
      <c r="L69" s="70"/>
    </row>
    <row r="70" s="1" customFormat="1" ht="6.96" customHeight="1">
      <c r="B70" s="44"/>
      <c r="C70" s="72"/>
      <c r="D70" s="72"/>
      <c r="E70" s="72"/>
      <c r="F70" s="72"/>
      <c r="G70" s="72"/>
      <c r="H70" s="72"/>
      <c r="I70" s="189"/>
      <c r="J70" s="72"/>
      <c r="K70" s="72"/>
      <c r="L70" s="70"/>
    </row>
    <row r="71" s="1" customFormat="1" ht="14.4" customHeight="1">
      <c r="B71" s="44"/>
      <c r="C71" s="74" t="s">
        <v>18</v>
      </c>
      <c r="D71" s="72"/>
      <c r="E71" s="72"/>
      <c r="F71" s="72"/>
      <c r="G71" s="72"/>
      <c r="H71" s="72"/>
      <c r="I71" s="189"/>
      <c r="J71" s="72"/>
      <c r="K71" s="72"/>
      <c r="L71" s="70"/>
    </row>
    <row r="72" s="1" customFormat="1" ht="16.5" customHeight="1">
      <c r="B72" s="44"/>
      <c r="C72" s="72"/>
      <c r="D72" s="72"/>
      <c r="E72" s="190" t="str">
        <f>E7</f>
        <v>Stavební úpravy dvorního objektu č.p. 228 Kutná Hora pro sociální služby</v>
      </c>
      <c r="F72" s="74"/>
      <c r="G72" s="74"/>
      <c r="H72" s="74"/>
      <c r="I72" s="189"/>
      <c r="J72" s="72"/>
      <c r="K72" s="72"/>
      <c r="L72" s="70"/>
    </row>
    <row r="73" s="1" customFormat="1" ht="14.4" customHeight="1">
      <c r="B73" s="44"/>
      <c r="C73" s="74" t="s">
        <v>98</v>
      </c>
      <c r="D73" s="72"/>
      <c r="E73" s="72"/>
      <c r="F73" s="72"/>
      <c r="G73" s="72"/>
      <c r="H73" s="72"/>
      <c r="I73" s="189"/>
      <c r="J73" s="72"/>
      <c r="K73" s="72"/>
      <c r="L73" s="70"/>
    </row>
    <row r="74" s="1" customFormat="1" ht="17.25" customHeight="1">
      <c r="B74" s="44"/>
      <c r="C74" s="72"/>
      <c r="D74" s="72"/>
      <c r="E74" s="80" t="str">
        <f>E9</f>
        <v>17717UT - Vytápění</v>
      </c>
      <c r="F74" s="72"/>
      <c r="G74" s="72"/>
      <c r="H74" s="72"/>
      <c r="I74" s="189"/>
      <c r="J74" s="72"/>
      <c r="K74" s="72"/>
      <c r="L74" s="70"/>
    </row>
    <row r="75" s="1" customFormat="1" ht="6.96" customHeight="1">
      <c r="B75" s="44"/>
      <c r="C75" s="72"/>
      <c r="D75" s="72"/>
      <c r="E75" s="72"/>
      <c r="F75" s="72"/>
      <c r="G75" s="72"/>
      <c r="H75" s="72"/>
      <c r="I75" s="189"/>
      <c r="J75" s="72"/>
      <c r="K75" s="72"/>
      <c r="L75" s="70"/>
    </row>
    <row r="76" s="1" customFormat="1" ht="18" customHeight="1">
      <c r="B76" s="44"/>
      <c r="C76" s="74" t="s">
        <v>23</v>
      </c>
      <c r="D76" s="72"/>
      <c r="E76" s="72"/>
      <c r="F76" s="191" t="str">
        <f>F12</f>
        <v>areál Domov Barbora Kutná Hora</v>
      </c>
      <c r="G76" s="72"/>
      <c r="H76" s="72"/>
      <c r="I76" s="192" t="s">
        <v>25</v>
      </c>
      <c r="J76" s="83" t="str">
        <f>IF(J12="","",J12)</f>
        <v>8. 3. 2018</v>
      </c>
      <c r="K76" s="72"/>
      <c r="L76" s="70"/>
    </row>
    <row r="77" s="1" customFormat="1" ht="6.96" customHeight="1">
      <c r="B77" s="44"/>
      <c r="C77" s="72"/>
      <c r="D77" s="72"/>
      <c r="E77" s="72"/>
      <c r="F77" s="72"/>
      <c r="G77" s="72"/>
      <c r="H77" s="72"/>
      <c r="I77" s="189"/>
      <c r="J77" s="72"/>
      <c r="K77" s="72"/>
      <c r="L77" s="70"/>
    </row>
    <row r="78" s="1" customFormat="1">
      <c r="B78" s="44"/>
      <c r="C78" s="74" t="s">
        <v>27</v>
      </c>
      <c r="D78" s="72"/>
      <c r="E78" s="72"/>
      <c r="F78" s="191" t="str">
        <f>E15</f>
        <v>Domov Barbora, poskytovatel sociálních služeb</v>
      </c>
      <c r="G78" s="72"/>
      <c r="H78" s="72"/>
      <c r="I78" s="192" t="s">
        <v>33</v>
      </c>
      <c r="J78" s="191" t="str">
        <f>E21</f>
        <v>Kutnohorská stavební projekce- ing.Martin Hádek</v>
      </c>
      <c r="K78" s="72"/>
      <c r="L78" s="70"/>
    </row>
    <row r="79" s="1" customFormat="1" ht="14.4" customHeight="1">
      <c r="B79" s="44"/>
      <c r="C79" s="74" t="s">
        <v>31</v>
      </c>
      <c r="D79" s="72"/>
      <c r="E79" s="72"/>
      <c r="F79" s="191" t="str">
        <f>IF(E18="","",E18)</f>
        <v/>
      </c>
      <c r="G79" s="72"/>
      <c r="H79" s="72"/>
      <c r="I79" s="189"/>
      <c r="J79" s="72"/>
      <c r="K79" s="72"/>
      <c r="L79" s="70"/>
    </row>
    <row r="80" s="1" customFormat="1" ht="10.32" customHeight="1">
      <c r="B80" s="44"/>
      <c r="C80" s="72"/>
      <c r="D80" s="72"/>
      <c r="E80" s="72"/>
      <c r="F80" s="72"/>
      <c r="G80" s="72"/>
      <c r="H80" s="72"/>
      <c r="I80" s="189"/>
      <c r="J80" s="72"/>
      <c r="K80" s="72"/>
      <c r="L80" s="70"/>
    </row>
    <row r="81" s="9" customFormat="1" ht="29.28" customHeight="1">
      <c r="B81" s="193"/>
      <c r="C81" s="194" t="s">
        <v>112</v>
      </c>
      <c r="D81" s="195" t="s">
        <v>58</v>
      </c>
      <c r="E81" s="195" t="s">
        <v>54</v>
      </c>
      <c r="F81" s="195" t="s">
        <v>113</v>
      </c>
      <c r="G81" s="195" t="s">
        <v>114</v>
      </c>
      <c r="H81" s="195" t="s">
        <v>115</v>
      </c>
      <c r="I81" s="196" t="s">
        <v>116</v>
      </c>
      <c r="J81" s="195" t="s">
        <v>102</v>
      </c>
      <c r="K81" s="197" t="s">
        <v>117</v>
      </c>
      <c r="L81" s="198"/>
      <c r="M81" s="100" t="s">
        <v>118</v>
      </c>
      <c r="N81" s="101" t="s">
        <v>43</v>
      </c>
      <c r="O81" s="101" t="s">
        <v>119</v>
      </c>
      <c r="P81" s="101" t="s">
        <v>120</v>
      </c>
      <c r="Q81" s="101" t="s">
        <v>121</v>
      </c>
      <c r="R81" s="101" t="s">
        <v>122</v>
      </c>
      <c r="S81" s="101" t="s">
        <v>123</v>
      </c>
      <c r="T81" s="102" t="s">
        <v>124</v>
      </c>
    </row>
    <row r="82" s="1" customFormat="1" ht="29.28" customHeight="1">
      <c r="B82" s="44"/>
      <c r="C82" s="106" t="s">
        <v>103</v>
      </c>
      <c r="D82" s="72"/>
      <c r="E82" s="72"/>
      <c r="F82" s="72"/>
      <c r="G82" s="72"/>
      <c r="H82" s="72"/>
      <c r="I82" s="189"/>
      <c r="J82" s="199">
        <f>BK82</f>
        <v>0</v>
      </c>
      <c r="K82" s="72"/>
      <c r="L82" s="70"/>
      <c r="M82" s="103"/>
      <c r="N82" s="104"/>
      <c r="O82" s="104"/>
      <c r="P82" s="200">
        <f>P83+P139</f>
        <v>0</v>
      </c>
      <c r="Q82" s="104"/>
      <c r="R82" s="200">
        <f>R83+R139</f>
        <v>0.45428000000000002</v>
      </c>
      <c r="S82" s="104"/>
      <c r="T82" s="201">
        <f>T83+T139</f>
        <v>0.83264800000000005</v>
      </c>
      <c r="AT82" s="22" t="s">
        <v>72</v>
      </c>
      <c r="AU82" s="22" t="s">
        <v>104</v>
      </c>
      <c r="BK82" s="202">
        <f>BK83+BK139</f>
        <v>0</v>
      </c>
    </row>
    <row r="83" s="10" customFormat="1" ht="37.44" customHeight="1">
      <c r="B83" s="203"/>
      <c r="C83" s="204"/>
      <c r="D83" s="205" t="s">
        <v>72</v>
      </c>
      <c r="E83" s="206" t="s">
        <v>125</v>
      </c>
      <c r="F83" s="206" t="s">
        <v>126</v>
      </c>
      <c r="G83" s="204"/>
      <c r="H83" s="204"/>
      <c r="I83" s="207"/>
      <c r="J83" s="208">
        <f>BK83</f>
        <v>0</v>
      </c>
      <c r="K83" s="204"/>
      <c r="L83" s="209"/>
      <c r="M83" s="210"/>
      <c r="N83" s="211"/>
      <c r="O83" s="211"/>
      <c r="P83" s="212">
        <f>P84+P90+P114+P124</f>
        <v>0</v>
      </c>
      <c r="Q83" s="211"/>
      <c r="R83" s="212">
        <f>R84+R90+R114+R124</f>
        <v>0.45428000000000002</v>
      </c>
      <c r="S83" s="211"/>
      <c r="T83" s="213">
        <f>T84+T90+T114+T124</f>
        <v>0.83264800000000005</v>
      </c>
      <c r="AR83" s="214" t="s">
        <v>127</v>
      </c>
      <c r="AT83" s="215" t="s">
        <v>72</v>
      </c>
      <c r="AU83" s="215" t="s">
        <v>73</v>
      </c>
      <c r="AY83" s="214" t="s">
        <v>128</v>
      </c>
      <c r="BK83" s="216">
        <f>BK84+BK90+BK114+BK124</f>
        <v>0</v>
      </c>
    </row>
    <row r="84" s="10" customFormat="1" ht="19.92" customHeight="1">
      <c r="B84" s="203"/>
      <c r="C84" s="204"/>
      <c r="D84" s="205" t="s">
        <v>72</v>
      </c>
      <c r="E84" s="217" t="s">
        <v>502</v>
      </c>
      <c r="F84" s="217" t="s">
        <v>503</v>
      </c>
      <c r="G84" s="204"/>
      <c r="H84" s="204"/>
      <c r="I84" s="207"/>
      <c r="J84" s="218">
        <f>BK84</f>
        <v>0</v>
      </c>
      <c r="K84" s="204"/>
      <c r="L84" s="209"/>
      <c r="M84" s="210"/>
      <c r="N84" s="211"/>
      <c r="O84" s="211"/>
      <c r="P84" s="212">
        <f>SUM(P85:P89)</f>
        <v>0</v>
      </c>
      <c r="Q84" s="211"/>
      <c r="R84" s="212">
        <f>SUM(R85:R89)</f>
        <v>0.0038900000000000002</v>
      </c>
      <c r="S84" s="211"/>
      <c r="T84" s="213">
        <f>SUM(T85:T89)</f>
        <v>0</v>
      </c>
      <c r="AR84" s="214" t="s">
        <v>127</v>
      </c>
      <c r="AT84" s="215" t="s">
        <v>72</v>
      </c>
      <c r="AU84" s="215" t="s">
        <v>81</v>
      </c>
      <c r="AY84" s="214" t="s">
        <v>128</v>
      </c>
      <c r="BK84" s="216">
        <f>SUM(BK85:BK89)</f>
        <v>0</v>
      </c>
    </row>
    <row r="85" s="1" customFormat="1" ht="38.25" customHeight="1">
      <c r="B85" s="44"/>
      <c r="C85" s="219" t="s">
        <v>290</v>
      </c>
      <c r="D85" s="219" t="s">
        <v>131</v>
      </c>
      <c r="E85" s="220" t="s">
        <v>504</v>
      </c>
      <c r="F85" s="221" t="s">
        <v>505</v>
      </c>
      <c r="G85" s="222" t="s">
        <v>134</v>
      </c>
      <c r="H85" s="223">
        <v>63</v>
      </c>
      <c r="I85" s="224"/>
      <c r="J85" s="225">
        <f>ROUND(I85*H85,2)</f>
        <v>0</v>
      </c>
      <c r="K85" s="221" t="s">
        <v>135</v>
      </c>
      <c r="L85" s="70"/>
      <c r="M85" s="226" t="s">
        <v>21</v>
      </c>
      <c r="N85" s="227" t="s">
        <v>45</v>
      </c>
      <c r="O85" s="45"/>
      <c r="P85" s="228">
        <f>O85*H85</f>
        <v>0</v>
      </c>
      <c r="Q85" s="228">
        <v>0</v>
      </c>
      <c r="R85" s="228">
        <f>Q85*H85</f>
        <v>0</v>
      </c>
      <c r="S85" s="228">
        <v>0</v>
      </c>
      <c r="T85" s="229">
        <f>S85*H85</f>
        <v>0</v>
      </c>
      <c r="AR85" s="22" t="s">
        <v>136</v>
      </c>
      <c r="AT85" s="22" t="s">
        <v>131</v>
      </c>
      <c r="AU85" s="22" t="s">
        <v>127</v>
      </c>
      <c r="AY85" s="22" t="s">
        <v>128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22" t="s">
        <v>127</v>
      </c>
      <c r="BK85" s="230">
        <f>ROUND(I85*H85,2)</f>
        <v>0</v>
      </c>
      <c r="BL85" s="22" t="s">
        <v>136</v>
      </c>
      <c r="BM85" s="22" t="s">
        <v>506</v>
      </c>
    </row>
    <row r="86" s="1" customFormat="1" ht="16.5" customHeight="1">
      <c r="B86" s="44"/>
      <c r="C86" s="232" t="s">
        <v>127</v>
      </c>
      <c r="D86" s="232" t="s">
        <v>343</v>
      </c>
      <c r="E86" s="233" t="s">
        <v>507</v>
      </c>
      <c r="F86" s="234" t="s">
        <v>508</v>
      </c>
      <c r="G86" s="235" t="s">
        <v>134</v>
      </c>
      <c r="H86" s="236">
        <v>23</v>
      </c>
      <c r="I86" s="237"/>
      <c r="J86" s="238">
        <f>ROUND(I86*H86,2)</f>
        <v>0</v>
      </c>
      <c r="K86" s="234" t="s">
        <v>135</v>
      </c>
      <c r="L86" s="239"/>
      <c r="M86" s="240" t="s">
        <v>21</v>
      </c>
      <c r="N86" s="241" t="s">
        <v>45</v>
      </c>
      <c r="O86" s="45"/>
      <c r="P86" s="228">
        <f>O86*H86</f>
        <v>0</v>
      </c>
      <c r="Q86" s="228">
        <v>3.0000000000000001E-05</v>
      </c>
      <c r="R86" s="228">
        <f>Q86*H86</f>
        <v>0.00068999999999999997</v>
      </c>
      <c r="S86" s="228">
        <v>0</v>
      </c>
      <c r="T86" s="229">
        <f>S86*H86</f>
        <v>0</v>
      </c>
      <c r="AR86" s="22" t="s">
        <v>294</v>
      </c>
      <c r="AT86" s="22" t="s">
        <v>343</v>
      </c>
      <c r="AU86" s="22" t="s">
        <v>127</v>
      </c>
      <c r="AY86" s="22" t="s">
        <v>128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22" t="s">
        <v>127</v>
      </c>
      <c r="BK86" s="230">
        <f>ROUND(I86*H86,2)</f>
        <v>0</v>
      </c>
      <c r="BL86" s="22" t="s">
        <v>136</v>
      </c>
      <c r="BM86" s="22" t="s">
        <v>509</v>
      </c>
    </row>
    <row r="87" s="1" customFormat="1" ht="16.5" customHeight="1">
      <c r="B87" s="44"/>
      <c r="C87" s="232" t="s">
        <v>294</v>
      </c>
      <c r="D87" s="232" t="s">
        <v>343</v>
      </c>
      <c r="E87" s="233" t="s">
        <v>510</v>
      </c>
      <c r="F87" s="234" t="s">
        <v>511</v>
      </c>
      <c r="G87" s="235" t="s">
        <v>134</v>
      </c>
      <c r="H87" s="236">
        <v>40</v>
      </c>
      <c r="I87" s="237"/>
      <c r="J87" s="238">
        <f>ROUND(I87*H87,2)</f>
        <v>0</v>
      </c>
      <c r="K87" s="234" t="s">
        <v>135</v>
      </c>
      <c r="L87" s="239"/>
      <c r="M87" s="240" t="s">
        <v>21</v>
      </c>
      <c r="N87" s="241" t="s">
        <v>45</v>
      </c>
      <c r="O87" s="45"/>
      <c r="P87" s="228">
        <f>O87*H87</f>
        <v>0</v>
      </c>
      <c r="Q87" s="228">
        <v>5.0000000000000002E-05</v>
      </c>
      <c r="R87" s="228">
        <f>Q87*H87</f>
        <v>0.002</v>
      </c>
      <c r="S87" s="228">
        <v>0</v>
      </c>
      <c r="T87" s="229">
        <f>S87*H87</f>
        <v>0</v>
      </c>
      <c r="AR87" s="22" t="s">
        <v>294</v>
      </c>
      <c r="AT87" s="22" t="s">
        <v>343</v>
      </c>
      <c r="AU87" s="22" t="s">
        <v>127</v>
      </c>
      <c r="AY87" s="22" t="s">
        <v>128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2" t="s">
        <v>127</v>
      </c>
      <c r="BK87" s="230">
        <f>ROUND(I87*H87,2)</f>
        <v>0</v>
      </c>
      <c r="BL87" s="22" t="s">
        <v>136</v>
      </c>
      <c r="BM87" s="22" t="s">
        <v>512</v>
      </c>
    </row>
    <row r="88" s="1" customFormat="1" ht="16.5" customHeight="1">
      <c r="B88" s="44"/>
      <c r="C88" s="232" t="s">
        <v>513</v>
      </c>
      <c r="D88" s="232" t="s">
        <v>343</v>
      </c>
      <c r="E88" s="233" t="s">
        <v>514</v>
      </c>
      <c r="F88" s="234" t="s">
        <v>515</v>
      </c>
      <c r="G88" s="235" t="s">
        <v>148</v>
      </c>
      <c r="H88" s="236">
        <v>3</v>
      </c>
      <c r="I88" s="237"/>
      <c r="J88" s="238">
        <f>ROUND(I88*H88,2)</f>
        <v>0</v>
      </c>
      <c r="K88" s="234" t="s">
        <v>135</v>
      </c>
      <c r="L88" s="239"/>
      <c r="M88" s="240" t="s">
        <v>21</v>
      </c>
      <c r="N88" s="241" t="s">
        <v>45</v>
      </c>
      <c r="O88" s="45"/>
      <c r="P88" s="228">
        <f>O88*H88</f>
        <v>0</v>
      </c>
      <c r="Q88" s="228">
        <v>0.00040000000000000002</v>
      </c>
      <c r="R88" s="228">
        <f>Q88*H88</f>
        <v>0.0012000000000000001</v>
      </c>
      <c r="S88" s="228">
        <v>0</v>
      </c>
      <c r="T88" s="229">
        <f>S88*H88</f>
        <v>0</v>
      </c>
      <c r="AR88" s="22" t="s">
        <v>294</v>
      </c>
      <c r="AT88" s="22" t="s">
        <v>343</v>
      </c>
      <c r="AU88" s="22" t="s">
        <v>127</v>
      </c>
      <c r="AY88" s="22" t="s">
        <v>128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22" t="s">
        <v>127</v>
      </c>
      <c r="BK88" s="230">
        <f>ROUND(I88*H88,2)</f>
        <v>0</v>
      </c>
      <c r="BL88" s="22" t="s">
        <v>136</v>
      </c>
      <c r="BM88" s="22" t="s">
        <v>516</v>
      </c>
    </row>
    <row r="89" s="1" customFormat="1" ht="25.5" customHeight="1">
      <c r="B89" s="44"/>
      <c r="C89" s="219" t="s">
        <v>150</v>
      </c>
      <c r="D89" s="219" t="s">
        <v>131</v>
      </c>
      <c r="E89" s="220" t="s">
        <v>517</v>
      </c>
      <c r="F89" s="221" t="s">
        <v>518</v>
      </c>
      <c r="G89" s="222" t="s">
        <v>222</v>
      </c>
      <c r="H89" s="231"/>
      <c r="I89" s="224"/>
      <c r="J89" s="225">
        <f>ROUND(I89*H89,2)</f>
        <v>0</v>
      </c>
      <c r="K89" s="221" t="s">
        <v>135</v>
      </c>
      <c r="L89" s="70"/>
      <c r="M89" s="226" t="s">
        <v>21</v>
      </c>
      <c r="N89" s="227" t="s">
        <v>45</v>
      </c>
      <c r="O89" s="45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AR89" s="22" t="s">
        <v>136</v>
      </c>
      <c r="AT89" s="22" t="s">
        <v>131</v>
      </c>
      <c r="AU89" s="22" t="s">
        <v>127</v>
      </c>
      <c r="AY89" s="22" t="s">
        <v>128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2" t="s">
        <v>127</v>
      </c>
      <c r="BK89" s="230">
        <f>ROUND(I89*H89,2)</f>
        <v>0</v>
      </c>
      <c r="BL89" s="22" t="s">
        <v>136</v>
      </c>
      <c r="BM89" s="22" t="s">
        <v>519</v>
      </c>
    </row>
    <row r="90" s="10" customFormat="1" ht="29.88" customHeight="1">
      <c r="B90" s="203"/>
      <c r="C90" s="204"/>
      <c r="D90" s="205" t="s">
        <v>72</v>
      </c>
      <c r="E90" s="217" t="s">
        <v>520</v>
      </c>
      <c r="F90" s="217" t="s">
        <v>521</v>
      </c>
      <c r="G90" s="204"/>
      <c r="H90" s="204"/>
      <c r="I90" s="207"/>
      <c r="J90" s="218">
        <f>BK90</f>
        <v>0</v>
      </c>
      <c r="K90" s="204"/>
      <c r="L90" s="209"/>
      <c r="M90" s="210"/>
      <c r="N90" s="211"/>
      <c r="O90" s="211"/>
      <c r="P90" s="212">
        <f>SUM(P91:P113)</f>
        <v>0</v>
      </c>
      <c r="Q90" s="211"/>
      <c r="R90" s="212">
        <f>SUM(R91:R113)</f>
        <v>0.18315000000000001</v>
      </c>
      <c r="S90" s="211"/>
      <c r="T90" s="213">
        <f>SUM(T91:T113)</f>
        <v>0.25285000000000002</v>
      </c>
      <c r="AR90" s="214" t="s">
        <v>127</v>
      </c>
      <c r="AT90" s="215" t="s">
        <v>72</v>
      </c>
      <c r="AU90" s="215" t="s">
        <v>81</v>
      </c>
      <c r="AY90" s="214" t="s">
        <v>128</v>
      </c>
      <c r="BK90" s="216">
        <f>SUM(BK91:BK113)</f>
        <v>0</v>
      </c>
    </row>
    <row r="91" s="1" customFormat="1" ht="25.5" customHeight="1">
      <c r="B91" s="44"/>
      <c r="C91" s="219" t="s">
        <v>154</v>
      </c>
      <c r="D91" s="219" t="s">
        <v>131</v>
      </c>
      <c r="E91" s="220" t="s">
        <v>235</v>
      </c>
      <c r="F91" s="221" t="s">
        <v>236</v>
      </c>
      <c r="G91" s="222" t="s">
        <v>148</v>
      </c>
      <c r="H91" s="223">
        <v>15</v>
      </c>
      <c r="I91" s="224"/>
      <c r="J91" s="225">
        <f>ROUND(I91*H91,2)</f>
        <v>0</v>
      </c>
      <c r="K91" s="221" t="s">
        <v>135</v>
      </c>
      <c r="L91" s="70"/>
      <c r="M91" s="226" t="s">
        <v>21</v>
      </c>
      <c r="N91" s="227" t="s">
        <v>45</v>
      </c>
      <c r="O91" s="45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AR91" s="22" t="s">
        <v>136</v>
      </c>
      <c r="AT91" s="22" t="s">
        <v>131</v>
      </c>
      <c r="AU91" s="22" t="s">
        <v>127</v>
      </c>
      <c r="AY91" s="22" t="s">
        <v>128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22" t="s">
        <v>127</v>
      </c>
      <c r="BK91" s="230">
        <f>ROUND(I91*H91,2)</f>
        <v>0</v>
      </c>
      <c r="BL91" s="22" t="s">
        <v>136</v>
      </c>
      <c r="BM91" s="22" t="s">
        <v>522</v>
      </c>
    </row>
    <row r="92" s="1" customFormat="1" ht="25.5" customHeight="1">
      <c r="B92" s="44"/>
      <c r="C92" s="219" t="s">
        <v>299</v>
      </c>
      <c r="D92" s="219" t="s">
        <v>131</v>
      </c>
      <c r="E92" s="220" t="s">
        <v>523</v>
      </c>
      <c r="F92" s="221" t="s">
        <v>524</v>
      </c>
      <c r="G92" s="222" t="s">
        <v>148</v>
      </c>
      <c r="H92" s="223">
        <v>15</v>
      </c>
      <c r="I92" s="224"/>
      <c r="J92" s="225">
        <f>ROUND(I92*H92,2)</f>
        <v>0</v>
      </c>
      <c r="K92" s="221" t="s">
        <v>135</v>
      </c>
      <c r="L92" s="70"/>
      <c r="M92" s="226" t="s">
        <v>21</v>
      </c>
      <c r="N92" s="227" t="s">
        <v>45</v>
      </c>
      <c r="O92" s="45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AR92" s="22" t="s">
        <v>136</v>
      </c>
      <c r="AT92" s="22" t="s">
        <v>131</v>
      </c>
      <c r="AU92" s="22" t="s">
        <v>127</v>
      </c>
      <c r="AY92" s="22" t="s">
        <v>128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2" t="s">
        <v>127</v>
      </c>
      <c r="BK92" s="230">
        <f>ROUND(I92*H92,2)</f>
        <v>0</v>
      </c>
      <c r="BL92" s="22" t="s">
        <v>136</v>
      </c>
      <c r="BM92" s="22" t="s">
        <v>525</v>
      </c>
    </row>
    <row r="93" s="1" customFormat="1" ht="16.5" customHeight="1">
      <c r="B93" s="44"/>
      <c r="C93" s="219" t="s">
        <v>303</v>
      </c>
      <c r="D93" s="219" t="s">
        <v>131</v>
      </c>
      <c r="E93" s="220" t="s">
        <v>526</v>
      </c>
      <c r="F93" s="221" t="s">
        <v>527</v>
      </c>
      <c r="G93" s="222" t="s">
        <v>134</v>
      </c>
      <c r="H93" s="223">
        <v>25</v>
      </c>
      <c r="I93" s="224"/>
      <c r="J93" s="225">
        <f>ROUND(I93*H93,2)</f>
        <v>0</v>
      </c>
      <c r="K93" s="221" t="s">
        <v>135</v>
      </c>
      <c r="L93" s="70"/>
      <c r="M93" s="226" t="s">
        <v>21</v>
      </c>
      <c r="N93" s="227" t="s">
        <v>45</v>
      </c>
      <c r="O93" s="45"/>
      <c r="P93" s="228">
        <f>O93*H93</f>
        <v>0</v>
      </c>
      <c r="Q93" s="228">
        <v>2.0000000000000002E-05</v>
      </c>
      <c r="R93" s="228">
        <f>Q93*H93</f>
        <v>0.00050000000000000001</v>
      </c>
      <c r="S93" s="228">
        <v>0.001</v>
      </c>
      <c r="T93" s="229">
        <f>S93*H93</f>
        <v>0.025000000000000001</v>
      </c>
      <c r="AR93" s="22" t="s">
        <v>136</v>
      </c>
      <c r="AT93" s="22" t="s">
        <v>131</v>
      </c>
      <c r="AU93" s="22" t="s">
        <v>127</v>
      </c>
      <c r="AY93" s="22" t="s">
        <v>128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2" t="s">
        <v>127</v>
      </c>
      <c r="BK93" s="230">
        <f>ROUND(I93*H93,2)</f>
        <v>0</v>
      </c>
      <c r="BL93" s="22" t="s">
        <v>136</v>
      </c>
      <c r="BM93" s="22" t="s">
        <v>528</v>
      </c>
    </row>
    <row r="94" s="1" customFormat="1" ht="16.5" customHeight="1">
      <c r="B94" s="44"/>
      <c r="C94" s="219" t="s">
        <v>158</v>
      </c>
      <c r="D94" s="219" t="s">
        <v>131</v>
      </c>
      <c r="E94" s="220" t="s">
        <v>529</v>
      </c>
      <c r="F94" s="221" t="s">
        <v>530</v>
      </c>
      <c r="G94" s="222" t="s">
        <v>134</v>
      </c>
      <c r="H94" s="223">
        <v>50</v>
      </c>
      <c r="I94" s="224"/>
      <c r="J94" s="225">
        <f>ROUND(I94*H94,2)</f>
        <v>0</v>
      </c>
      <c r="K94" s="221" t="s">
        <v>135</v>
      </c>
      <c r="L94" s="70"/>
      <c r="M94" s="226" t="s">
        <v>21</v>
      </c>
      <c r="N94" s="227" t="s">
        <v>45</v>
      </c>
      <c r="O94" s="45"/>
      <c r="P94" s="228">
        <f>O94*H94</f>
        <v>0</v>
      </c>
      <c r="Q94" s="228">
        <v>2.0000000000000002E-05</v>
      </c>
      <c r="R94" s="228">
        <f>Q94*H94</f>
        <v>0.001</v>
      </c>
      <c r="S94" s="228">
        <v>0.0032000000000000002</v>
      </c>
      <c r="T94" s="229">
        <f>S94*H94</f>
        <v>0.16</v>
      </c>
      <c r="AR94" s="22" t="s">
        <v>136</v>
      </c>
      <c r="AT94" s="22" t="s">
        <v>131</v>
      </c>
      <c r="AU94" s="22" t="s">
        <v>127</v>
      </c>
      <c r="AY94" s="22" t="s">
        <v>128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2" t="s">
        <v>127</v>
      </c>
      <c r="BK94" s="230">
        <f>ROUND(I94*H94,2)</f>
        <v>0</v>
      </c>
      <c r="BL94" s="22" t="s">
        <v>136</v>
      </c>
      <c r="BM94" s="22" t="s">
        <v>531</v>
      </c>
    </row>
    <row r="95" s="1" customFormat="1" ht="25.5" customHeight="1">
      <c r="B95" s="44"/>
      <c r="C95" s="219" t="s">
        <v>333</v>
      </c>
      <c r="D95" s="219" t="s">
        <v>131</v>
      </c>
      <c r="E95" s="220" t="s">
        <v>532</v>
      </c>
      <c r="F95" s="221" t="s">
        <v>533</v>
      </c>
      <c r="G95" s="222" t="s">
        <v>134</v>
      </c>
      <c r="H95" s="223">
        <v>0.5</v>
      </c>
      <c r="I95" s="224"/>
      <c r="J95" s="225">
        <f>ROUND(I95*H95,2)</f>
        <v>0</v>
      </c>
      <c r="K95" s="221" t="s">
        <v>135</v>
      </c>
      <c r="L95" s="70"/>
      <c r="M95" s="226" t="s">
        <v>21</v>
      </c>
      <c r="N95" s="227" t="s">
        <v>45</v>
      </c>
      <c r="O95" s="45"/>
      <c r="P95" s="228">
        <f>O95*H95</f>
        <v>0</v>
      </c>
      <c r="Q95" s="228">
        <v>0.0028400000000000001</v>
      </c>
      <c r="R95" s="228">
        <f>Q95*H95</f>
        <v>0.00142</v>
      </c>
      <c r="S95" s="228">
        <v>0</v>
      </c>
      <c r="T95" s="229">
        <f>S95*H95</f>
        <v>0</v>
      </c>
      <c r="AR95" s="22" t="s">
        <v>136</v>
      </c>
      <c r="AT95" s="22" t="s">
        <v>131</v>
      </c>
      <c r="AU95" s="22" t="s">
        <v>127</v>
      </c>
      <c r="AY95" s="22" t="s">
        <v>128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2" t="s">
        <v>127</v>
      </c>
      <c r="BK95" s="230">
        <f>ROUND(I95*H95,2)</f>
        <v>0</v>
      </c>
      <c r="BL95" s="22" t="s">
        <v>136</v>
      </c>
      <c r="BM95" s="22" t="s">
        <v>534</v>
      </c>
    </row>
    <row r="96" s="1" customFormat="1" ht="25.5" customHeight="1">
      <c r="B96" s="44"/>
      <c r="C96" s="219" t="s">
        <v>403</v>
      </c>
      <c r="D96" s="219" t="s">
        <v>131</v>
      </c>
      <c r="E96" s="220" t="s">
        <v>535</v>
      </c>
      <c r="F96" s="221" t="s">
        <v>536</v>
      </c>
      <c r="G96" s="222" t="s">
        <v>148</v>
      </c>
      <c r="H96" s="223">
        <v>2</v>
      </c>
      <c r="I96" s="224"/>
      <c r="J96" s="225">
        <f>ROUND(I96*H96,2)</f>
        <v>0</v>
      </c>
      <c r="K96" s="221" t="s">
        <v>135</v>
      </c>
      <c r="L96" s="70"/>
      <c r="M96" s="226" t="s">
        <v>21</v>
      </c>
      <c r="N96" s="227" t="s">
        <v>45</v>
      </c>
      <c r="O96" s="45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AR96" s="22" t="s">
        <v>136</v>
      </c>
      <c r="AT96" s="22" t="s">
        <v>131</v>
      </c>
      <c r="AU96" s="22" t="s">
        <v>127</v>
      </c>
      <c r="AY96" s="22" t="s">
        <v>128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2" t="s">
        <v>127</v>
      </c>
      <c r="BK96" s="230">
        <f>ROUND(I96*H96,2)</f>
        <v>0</v>
      </c>
      <c r="BL96" s="22" t="s">
        <v>136</v>
      </c>
      <c r="BM96" s="22" t="s">
        <v>537</v>
      </c>
    </row>
    <row r="97" s="1" customFormat="1" ht="16.5" customHeight="1">
      <c r="B97" s="44"/>
      <c r="C97" s="219" t="s">
        <v>359</v>
      </c>
      <c r="D97" s="219" t="s">
        <v>131</v>
      </c>
      <c r="E97" s="220" t="s">
        <v>538</v>
      </c>
      <c r="F97" s="221" t="s">
        <v>539</v>
      </c>
      <c r="G97" s="222" t="s">
        <v>148</v>
      </c>
      <c r="H97" s="223">
        <v>2</v>
      </c>
      <c r="I97" s="224"/>
      <c r="J97" s="225">
        <f>ROUND(I97*H97,2)</f>
        <v>0</v>
      </c>
      <c r="K97" s="221" t="s">
        <v>135</v>
      </c>
      <c r="L97" s="70"/>
      <c r="M97" s="226" t="s">
        <v>21</v>
      </c>
      <c r="N97" s="227" t="s">
        <v>45</v>
      </c>
      <c r="O97" s="45"/>
      <c r="P97" s="228">
        <f>O97*H97</f>
        <v>0</v>
      </c>
      <c r="Q97" s="228">
        <v>4.0000000000000003E-05</v>
      </c>
      <c r="R97" s="228">
        <f>Q97*H97</f>
        <v>8.0000000000000007E-05</v>
      </c>
      <c r="S97" s="228">
        <v>0.0070499999999999998</v>
      </c>
      <c r="T97" s="229">
        <f>S97*H97</f>
        <v>0.0141</v>
      </c>
      <c r="AR97" s="22" t="s">
        <v>136</v>
      </c>
      <c r="AT97" s="22" t="s">
        <v>131</v>
      </c>
      <c r="AU97" s="22" t="s">
        <v>127</v>
      </c>
      <c r="AY97" s="22" t="s">
        <v>128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2" t="s">
        <v>127</v>
      </c>
      <c r="BK97" s="230">
        <f>ROUND(I97*H97,2)</f>
        <v>0</v>
      </c>
      <c r="BL97" s="22" t="s">
        <v>136</v>
      </c>
      <c r="BM97" s="22" t="s">
        <v>540</v>
      </c>
    </row>
    <row r="98" s="1" customFormat="1" ht="25.5" customHeight="1">
      <c r="B98" s="44"/>
      <c r="C98" s="219" t="s">
        <v>541</v>
      </c>
      <c r="D98" s="219" t="s">
        <v>131</v>
      </c>
      <c r="E98" s="220" t="s">
        <v>542</v>
      </c>
      <c r="F98" s="221" t="s">
        <v>543</v>
      </c>
      <c r="G98" s="222" t="s">
        <v>134</v>
      </c>
      <c r="H98" s="223">
        <v>0.5</v>
      </c>
      <c r="I98" s="224"/>
      <c r="J98" s="225">
        <f>ROUND(I98*H98,2)</f>
        <v>0</v>
      </c>
      <c r="K98" s="221" t="s">
        <v>135</v>
      </c>
      <c r="L98" s="70"/>
      <c r="M98" s="226" t="s">
        <v>21</v>
      </c>
      <c r="N98" s="227" t="s">
        <v>45</v>
      </c>
      <c r="O98" s="45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AR98" s="22" t="s">
        <v>136</v>
      </c>
      <c r="AT98" s="22" t="s">
        <v>131</v>
      </c>
      <c r="AU98" s="22" t="s">
        <v>127</v>
      </c>
      <c r="AY98" s="22" t="s">
        <v>128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2" t="s">
        <v>127</v>
      </c>
      <c r="BK98" s="230">
        <f>ROUND(I98*H98,2)</f>
        <v>0</v>
      </c>
      <c r="BL98" s="22" t="s">
        <v>136</v>
      </c>
      <c r="BM98" s="22" t="s">
        <v>544</v>
      </c>
    </row>
    <row r="99" s="1" customFormat="1" ht="25.5" customHeight="1">
      <c r="B99" s="44"/>
      <c r="C99" s="219" t="s">
        <v>545</v>
      </c>
      <c r="D99" s="219" t="s">
        <v>131</v>
      </c>
      <c r="E99" s="220" t="s">
        <v>546</v>
      </c>
      <c r="F99" s="221" t="s">
        <v>547</v>
      </c>
      <c r="G99" s="222" t="s">
        <v>148</v>
      </c>
      <c r="H99" s="223">
        <v>2</v>
      </c>
      <c r="I99" s="224"/>
      <c r="J99" s="225">
        <f>ROUND(I99*H99,2)</f>
        <v>0</v>
      </c>
      <c r="K99" s="221" t="s">
        <v>135</v>
      </c>
      <c r="L99" s="70"/>
      <c r="M99" s="226" t="s">
        <v>21</v>
      </c>
      <c r="N99" s="227" t="s">
        <v>45</v>
      </c>
      <c r="O99" s="45"/>
      <c r="P99" s="228">
        <f>O99*H99</f>
        <v>0</v>
      </c>
      <c r="Q99" s="228">
        <v>0.00042999999999999999</v>
      </c>
      <c r="R99" s="228">
        <f>Q99*H99</f>
        <v>0.00085999999999999998</v>
      </c>
      <c r="S99" s="228">
        <v>0</v>
      </c>
      <c r="T99" s="229">
        <f>S99*H99</f>
        <v>0</v>
      </c>
      <c r="AR99" s="22" t="s">
        <v>136</v>
      </c>
      <c r="AT99" s="22" t="s">
        <v>131</v>
      </c>
      <c r="AU99" s="22" t="s">
        <v>127</v>
      </c>
      <c r="AY99" s="22" t="s">
        <v>128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2" t="s">
        <v>127</v>
      </c>
      <c r="BK99" s="230">
        <f>ROUND(I99*H99,2)</f>
        <v>0</v>
      </c>
      <c r="BL99" s="22" t="s">
        <v>136</v>
      </c>
      <c r="BM99" s="22" t="s">
        <v>548</v>
      </c>
    </row>
    <row r="100" s="1" customFormat="1" ht="25.5" customHeight="1">
      <c r="B100" s="44"/>
      <c r="C100" s="219" t="s">
        <v>162</v>
      </c>
      <c r="D100" s="219" t="s">
        <v>131</v>
      </c>
      <c r="E100" s="220" t="s">
        <v>549</v>
      </c>
      <c r="F100" s="221" t="s">
        <v>550</v>
      </c>
      <c r="G100" s="222" t="s">
        <v>148</v>
      </c>
      <c r="H100" s="223">
        <v>2</v>
      </c>
      <c r="I100" s="224"/>
      <c r="J100" s="225">
        <f>ROUND(I100*H100,2)</f>
        <v>0</v>
      </c>
      <c r="K100" s="221" t="s">
        <v>135</v>
      </c>
      <c r="L100" s="70"/>
      <c r="M100" s="226" t="s">
        <v>21</v>
      </c>
      <c r="N100" s="227" t="s">
        <v>45</v>
      </c>
      <c r="O100" s="45"/>
      <c r="P100" s="228">
        <f>O100*H100</f>
        <v>0</v>
      </c>
      <c r="Q100" s="228">
        <v>0.00054000000000000001</v>
      </c>
      <c r="R100" s="228">
        <f>Q100*H100</f>
        <v>0.00108</v>
      </c>
      <c r="S100" s="228">
        <v>0</v>
      </c>
      <c r="T100" s="229">
        <f>S100*H100</f>
        <v>0</v>
      </c>
      <c r="AR100" s="22" t="s">
        <v>136</v>
      </c>
      <c r="AT100" s="22" t="s">
        <v>131</v>
      </c>
      <c r="AU100" s="22" t="s">
        <v>127</v>
      </c>
      <c r="AY100" s="22" t="s">
        <v>128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2" t="s">
        <v>127</v>
      </c>
      <c r="BK100" s="230">
        <f>ROUND(I100*H100,2)</f>
        <v>0</v>
      </c>
      <c r="BL100" s="22" t="s">
        <v>136</v>
      </c>
      <c r="BM100" s="22" t="s">
        <v>551</v>
      </c>
    </row>
    <row r="101" s="1" customFormat="1" ht="25.5" customHeight="1">
      <c r="B101" s="44"/>
      <c r="C101" s="219" t="s">
        <v>307</v>
      </c>
      <c r="D101" s="219" t="s">
        <v>131</v>
      </c>
      <c r="E101" s="220" t="s">
        <v>552</v>
      </c>
      <c r="F101" s="221" t="s">
        <v>553</v>
      </c>
      <c r="G101" s="222" t="s">
        <v>148</v>
      </c>
      <c r="H101" s="223">
        <v>2</v>
      </c>
      <c r="I101" s="224"/>
      <c r="J101" s="225">
        <f>ROUND(I101*H101,2)</f>
        <v>0</v>
      </c>
      <c r="K101" s="221" t="s">
        <v>135</v>
      </c>
      <c r="L101" s="70"/>
      <c r="M101" s="226" t="s">
        <v>21</v>
      </c>
      <c r="N101" s="227" t="s">
        <v>45</v>
      </c>
      <c r="O101" s="45"/>
      <c r="P101" s="228">
        <f>O101*H101</f>
        <v>0</v>
      </c>
      <c r="Q101" s="228">
        <v>0.00069999999999999999</v>
      </c>
      <c r="R101" s="228">
        <f>Q101*H101</f>
        <v>0.0014</v>
      </c>
      <c r="S101" s="228">
        <v>0</v>
      </c>
      <c r="T101" s="229">
        <f>S101*H101</f>
        <v>0</v>
      </c>
      <c r="AR101" s="22" t="s">
        <v>136</v>
      </c>
      <c r="AT101" s="22" t="s">
        <v>131</v>
      </c>
      <c r="AU101" s="22" t="s">
        <v>127</v>
      </c>
      <c r="AY101" s="22" t="s">
        <v>128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2" t="s">
        <v>127</v>
      </c>
      <c r="BK101" s="230">
        <f>ROUND(I101*H101,2)</f>
        <v>0</v>
      </c>
      <c r="BL101" s="22" t="s">
        <v>136</v>
      </c>
      <c r="BM101" s="22" t="s">
        <v>554</v>
      </c>
    </row>
    <row r="102" s="1" customFormat="1" ht="25.5" customHeight="1">
      <c r="B102" s="44"/>
      <c r="C102" s="219" t="s">
        <v>166</v>
      </c>
      <c r="D102" s="219" t="s">
        <v>131</v>
      </c>
      <c r="E102" s="220" t="s">
        <v>555</v>
      </c>
      <c r="F102" s="221" t="s">
        <v>556</v>
      </c>
      <c r="G102" s="222" t="s">
        <v>148</v>
      </c>
      <c r="H102" s="223">
        <v>25</v>
      </c>
      <c r="I102" s="224"/>
      <c r="J102" s="225">
        <f>ROUND(I102*H102,2)</f>
        <v>0</v>
      </c>
      <c r="K102" s="221" t="s">
        <v>135</v>
      </c>
      <c r="L102" s="70"/>
      <c r="M102" s="226" t="s">
        <v>21</v>
      </c>
      <c r="N102" s="227" t="s">
        <v>45</v>
      </c>
      <c r="O102" s="45"/>
      <c r="P102" s="228">
        <f>O102*H102</f>
        <v>0</v>
      </c>
      <c r="Q102" s="228">
        <v>2.0000000000000002E-05</v>
      </c>
      <c r="R102" s="228">
        <f>Q102*H102</f>
        <v>0.00050000000000000001</v>
      </c>
      <c r="S102" s="228">
        <v>0.00215</v>
      </c>
      <c r="T102" s="229">
        <f>S102*H102</f>
        <v>0.053749999999999999</v>
      </c>
      <c r="AR102" s="22" t="s">
        <v>136</v>
      </c>
      <c r="AT102" s="22" t="s">
        <v>131</v>
      </c>
      <c r="AU102" s="22" t="s">
        <v>127</v>
      </c>
      <c r="AY102" s="22" t="s">
        <v>128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2" t="s">
        <v>127</v>
      </c>
      <c r="BK102" s="230">
        <f>ROUND(I102*H102,2)</f>
        <v>0</v>
      </c>
      <c r="BL102" s="22" t="s">
        <v>136</v>
      </c>
      <c r="BM102" s="22" t="s">
        <v>557</v>
      </c>
    </row>
    <row r="103" s="1" customFormat="1" ht="16.5" customHeight="1">
      <c r="B103" s="44"/>
      <c r="C103" s="219" t="s">
        <v>170</v>
      </c>
      <c r="D103" s="219" t="s">
        <v>131</v>
      </c>
      <c r="E103" s="220" t="s">
        <v>558</v>
      </c>
      <c r="F103" s="221" t="s">
        <v>559</v>
      </c>
      <c r="G103" s="222" t="s">
        <v>134</v>
      </c>
      <c r="H103" s="223">
        <v>17</v>
      </c>
      <c r="I103" s="224"/>
      <c r="J103" s="225">
        <f>ROUND(I103*H103,2)</f>
        <v>0</v>
      </c>
      <c r="K103" s="221" t="s">
        <v>135</v>
      </c>
      <c r="L103" s="70"/>
      <c r="M103" s="226" t="s">
        <v>21</v>
      </c>
      <c r="N103" s="227" t="s">
        <v>45</v>
      </c>
      <c r="O103" s="45"/>
      <c r="P103" s="228">
        <f>O103*H103</f>
        <v>0</v>
      </c>
      <c r="Q103" s="228">
        <v>0.00067000000000000002</v>
      </c>
      <c r="R103" s="228">
        <f>Q103*H103</f>
        <v>0.011390000000000001</v>
      </c>
      <c r="S103" s="228">
        <v>0</v>
      </c>
      <c r="T103" s="229">
        <f>S103*H103</f>
        <v>0</v>
      </c>
      <c r="AR103" s="22" t="s">
        <v>136</v>
      </c>
      <c r="AT103" s="22" t="s">
        <v>131</v>
      </c>
      <c r="AU103" s="22" t="s">
        <v>127</v>
      </c>
      <c r="AY103" s="22" t="s">
        <v>128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2" t="s">
        <v>127</v>
      </c>
      <c r="BK103" s="230">
        <f>ROUND(I103*H103,2)</f>
        <v>0</v>
      </c>
      <c r="BL103" s="22" t="s">
        <v>136</v>
      </c>
      <c r="BM103" s="22" t="s">
        <v>560</v>
      </c>
    </row>
    <row r="104" s="1" customFormat="1" ht="25.5" customHeight="1">
      <c r="B104" s="44"/>
      <c r="C104" s="219" t="s">
        <v>311</v>
      </c>
      <c r="D104" s="219" t="s">
        <v>131</v>
      </c>
      <c r="E104" s="220" t="s">
        <v>561</v>
      </c>
      <c r="F104" s="221" t="s">
        <v>562</v>
      </c>
      <c r="G104" s="222" t="s">
        <v>134</v>
      </c>
      <c r="H104" s="223">
        <v>40</v>
      </c>
      <c r="I104" s="224"/>
      <c r="J104" s="225">
        <f>ROUND(I104*H104,2)</f>
        <v>0</v>
      </c>
      <c r="K104" s="221" t="s">
        <v>135</v>
      </c>
      <c r="L104" s="70"/>
      <c r="M104" s="226" t="s">
        <v>21</v>
      </c>
      <c r="N104" s="227" t="s">
        <v>45</v>
      </c>
      <c r="O104" s="45"/>
      <c r="P104" s="228">
        <f>O104*H104</f>
        <v>0</v>
      </c>
      <c r="Q104" s="228">
        <v>0.0010399999999999999</v>
      </c>
      <c r="R104" s="228">
        <f>Q104*H104</f>
        <v>0.041599999999999998</v>
      </c>
      <c r="S104" s="228">
        <v>0</v>
      </c>
      <c r="T104" s="229">
        <f>S104*H104</f>
        <v>0</v>
      </c>
      <c r="AR104" s="22" t="s">
        <v>136</v>
      </c>
      <c r="AT104" s="22" t="s">
        <v>131</v>
      </c>
      <c r="AU104" s="22" t="s">
        <v>127</v>
      </c>
      <c r="AY104" s="22" t="s">
        <v>128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2" t="s">
        <v>127</v>
      </c>
      <c r="BK104" s="230">
        <f>ROUND(I104*H104,2)</f>
        <v>0</v>
      </c>
      <c r="BL104" s="22" t="s">
        <v>136</v>
      </c>
      <c r="BM104" s="22" t="s">
        <v>563</v>
      </c>
    </row>
    <row r="105" s="1" customFormat="1" ht="16.5" customHeight="1">
      <c r="B105" s="44"/>
      <c r="C105" s="232" t="s">
        <v>174</v>
      </c>
      <c r="D105" s="232" t="s">
        <v>343</v>
      </c>
      <c r="E105" s="233" t="s">
        <v>564</v>
      </c>
      <c r="F105" s="234" t="s">
        <v>565</v>
      </c>
      <c r="G105" s="235" t="s">
        <v>566</v>
      </c>
      <c r="H105" s="236">
        <v>8</v>
      </c>
      <c r="I105" s="237"/>
      <c r="J105" s="238">
        <f>ROUND(I105*H105,2)</f>
        <v>0</v>
      </c>
      <c r="K105" s="234" t="s">
        <v>135</v>
      </c>
      <c r="L105" s="239"/>
      <c r="M105" s="240" t="s">
        <v>21</v>
      </c>
      <c r="N105" s="241" t="s">
        <v>45</v>
      </c>
      <c r="O105" s="45"/>
      <c r="P105" s="228">
        <f>O105*H105</f>
        <v>0</v>
      </c>
      <c r="Q105" s="228">
        <v>0.00010000000000000001</v>
      </c>
      <c r="R105" s="228">
        <f>Q105*H105</f>
        <v>0.00080000000000000004</v>
      </c>
      <c r="S105" s="228">
        <v>0</v>
      </c>
      <c r="T105" s="229">
        <f>S105*H105</f>
        <v>0</v>
      </c>
      <c r="AR105" s="22" t="s">
        <v>294</v>
      </c>
      <c r="AT105" s="22" t="s">
        <v>343</v>
      </c>
      <c r="AU105" s="22" t="s">
        <v>127</v>
      </c>
      <c r="AY105" s="22" t="s">
        <v>128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2" t="s">
        <v>127</v>
      </c>
      <c r="BK105" s="230">
        <f>ROUND(I105*H105,2)</f>
        <v>0</v>
      </c>
      <c r="BL105" s="22" t="s">
        <v>136</v>
      </c>
      <c r="BM105" s="22" t="s">
        <v>567</v>
      </c>
    </row>
    <row r="106" s="1" customFormat="1" ht="16.5" customHeight="1">
      <c r="B106" s="44"/>
      <c r="C106" s="232" t="s">
        <v>178</v>
      </c>
      <c r="D106" s="232" t="s">
        <v>343</v>
      </c>
      <c r="E106" s="233" t="s">
        <v>568</v>
      </c>
      <c r="F106" s="234" t="s">
        <v>569</v>
      </c>
      <c r="G106" s="235" t="s">
        <v>566</v>
      </c>
      <c r="H106" s="236">
        <v>8</v>
      </c>
      <c r="I106" s="237"/>
      <c r="J106" s="238">
        <f>ROUND(I106*H106,2)</f>
        <v>0</v>
      </c>
      <c r="K106" s="234" t="s">
        <v>135</v>
      </c>
      <c r="L106" s="239"/>
      <c r="M106" s="240" t="s">
        <v>21</v>
      </c>
      <c r="N106" s="241" t="s">
        <v>45</v>
      </c>
      <c r="O106" s="45"/>
      <c r="P106" s="228">
        <f>O106*H106</f>
        <v>0</v>
      </c>
      <c r="Q106" s="228">
        <v>0.00010000000000000001</v>
      </c>
      <c r="R106" s="228">
        <f>Q106*H106</f>
        <v>0.00080000000000000004</v>
      </c>
      <c r="S106" s="228">
        <v>0</v>
      </c>
      <c r="T106" s="229">
        <f>S106*H106</f>
        <v>0</v>
      </c>
      <c r="AR106" s="22" t="s">
        <v>294</v>
      </c>
      <c r="AT106" s="22" t="s">
        <v>343</v>
      </c>
      <c r="AU106" s="22" t="s">
        <v>127</v>
      </c>
      <c r="AY106" s="22" t="s">
        <v>128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2" t="s">
        <v>127</v>
      </c>
      <c r="BK106" s="230">
        <f>ROUND(I106*H106,2)</f>
        <v>0</v>
      </c>
      <c r="BL106" s="22" t="s">
        <v>136</v>
      </c>
      <c r="BM106" s="22" t="s">
        <v>570</v>
      </c>
    </row>
    <row r="107" s="1" customFormat="1" ht="16.5" customHeight="1">
      <c r="B107" s="44"/>
      <c r="C107" s="232" t="s">
        <v>182</v>
      </c>
      <c r="D107" s="232" t="s">
        <v>343</v>
      </c>
      <c r="E107" s="233" t="s">
        <v>571</v>
      </c>
      <c r="F107" s="234" t="s">
        <v>572</v>
      </c>
      <c r="G107" s="235" t="s">
        <v>573</v>
      </c>
      <c r="H107" s="236">
        <v>1</v>
      </c>
      <c r="I107" s="237"/>
      <c r="J107" s="238">
        <f>ROUND(I107*H107,2)</f>
        <v>0</v>
      </c>
      <c r="K107" s="234" t="s">
        <v>135</v>
      </c>
      <c r="L107" s="239"/>
      <c r="M107" s="240" t="s">
        <v>21</v>
      </c>
      <c r="N107" s="241" t="s">
        <v>45</v>
      </c>
      <c r="O107" s="45"/>
      <c r="P107" s="228">
        <f>O107*H107</f>
        <v>0</v>
      </c>
      <c r="Q107" s="228">
        <v>0.00025000000000000001</v>
      </c>
      <c r="R107" s="228">
        <f>Q107*H107</f>
        <v>0.00025000000000000001</v>
      </c>
      <c r="S107" s="228">
        <v>0</v>
      </c>
      <c r="T107" s="229">
        <f>S107*H107</f>
        <v>0</v>
      </c>
      <c r="AR107" s="22" t="s">
        <v>294</v>
      </c>
      <c r="AT107" s="22" t="s">
        <v>343</v>
      </c>
      <c r="AU107" s="22" t="s">
        <v>127</v>
      </c>
      <c r="AY107" s="22" t="s">
        <v>128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2" t="s">
        <v>127</v>
      </c>
      <c r="BK107" s="230">
        <f>ROUND(I107*H107,2)</f>
        <v>0</v>
      </c>
      <c r="BL107" s="22" t="s">
        <v>136</v>
      </c>
      <c r="BM107" s="22" t="s">
        <v>574</v>
      </c>
    </row>
    <row r="108" s="1" customFormat="1" ht="16.5" customHeight="1">
      <c r="B108" s="44"/>
      <c r="C108" s="232" t="s">
        <v>186</v>
      </c>
      <c r="D108" s="232" t="s">
        <v>343</v>
      </c>
      <c r="E108" s="233" t="s">
        <v>575</v>
      </c>
      <c r="F108" s="234" t="s">
        <v>576</v>
      </c>
      <c r="G108" s="235" t="s">
        <v>573</v>
      </c>
      <c r="H108" s="236">
        <v>1</v>
      </c>
      <c r="I108" s="237"/>
      <c r="J108" s="238">
        <f>ROUND(I108*H108,2)</f>
        <v>0</v>
      </c>
      <c r="K108" s="234" t="s">
        <v>135</v>
      </c>
      <c r="L108" s="239"/>
      <c r="M108" s="240" t="s">
        <v>21</v>
      </c>
      <c r="N108" s="241" t="s">
        <v>45</v>
      </c>
      <c r="O108" s="45"/>
      <c r="P108" s="228">
        <f>O108*H108</f>
        <v>0</v>
      </c>
      <c r="Q108" s="228">
        <v>0.00025000000000000001</v>
      </c>
      <c r="R108" s="228">
        <f>Q108*H108</f>
        <v>0.00025000000000000001</v>
      </c>
      <c r="S108" s="228">
        <v>0</v>
      </c>
      <c r="T108" s="229">
        <f>S108*H108</f>
        <v>0</v>
      </c>
      <c r="AR108" s="22" t="s">
        <v>294</v>
      </c>
      <c r="AT108" s="22" t="s">
        <v>343</v>
      </c>
      <c r="AU108" s="22" t="s">
        <v>127</v>
      </c>
      <c r="AY108" s="22" t="s">
        <v>128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2" t="s">
        <v>127</v>
      </c>
      <c r="BK108" s="230">
        <f>ROUND(I108*H108,2)</f>
        <v>0</v>
      </c>
      <c r="BL108" s="22" t="s">
        <v>136</v>
      </c>
      <c r="BM108" s="22" t="s">
        <v>577</v>
      </c>
    </row>
    <row r="109" s="1" customFormat="1" ht="25.5" customHeight="1">
      <c r="B109" s="44"/>
      <c r="C109" s="219" t="s">
        <v>190</v>
      </c>
      <c r="D109" s="219" t="s">
        <v>131</v>
      </c>
      <c r="E109" s="220" t="s">
        <v>578</v>
      </c>
      <c r="F109" s="221" t="s">
        <v>579</v>
      </c>
      <c r="G109" s="222" t="s">
        <v>148</v>
      </c>
      <c r="H109" s="223">
        <v>18</v>
      </c>
      <c r="I109" s="224"/>
      <c r="J109" s="225">
        <f>ROUND(I109*H109,2)</f>
        <v>0</v>
      </c>
      <c r="K109" s="221" t="s">
        <v>135</v>
      </c>
      <c r="L109" s="70"/>
      <c r="M109" s="226" t="s">
        <v>21</v>
      </c>
      <c r="N109" s="227" t="s">
        <v>45</v>
      </c>
      <c r="O109" s="45"/>
      <c r="P109" s="228">
        <f>O109*H109</f>
        <v>0</v>
      </c>
      <c r="Q109" s="228">
        <v>1.0000000000000001E-05</v>
      </c>
      <c r="R109" s="228">
        <f>Q109*H109</f>
        <v>0.00018000000000000001</v>
      </c>
      <c r="S109" s="228">
        <v>0</v>
      </c>
      <c r="T109" s="229">
        <f>S109*H109</f>
        <v>0</v>
      </c>
      <c r="AR109" s="22" t="s">
        <v>136</v>
      </c>
      <c r="AT109" s="22" t="s">
        <v>131</v>
      </c>
      <c r="AU109" s="22" t="s">
        <v>127</v>
      </c>
      <c r="AY109" s="22" t="s">
        <v>128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2" t="s">
        <v>127</v>
      </c>
      <c r="BK109" s="230">
        <f>ROUND(I109*H109,2)</f>
        <v>0</v>
      </c>
      <c r="BL109" s="22" t="s">
        <v>136</v>
      </c>
      <c r="BM109" s="22" t="s">
        <v>580</v>
      </c>
    </row>
    <row r="110" s="1" customFormat="1" ht="16.5" customHeight="1">
      <c r="B110" s="44"/>
      <c r="C110" s="219" t="s">
        <v>315</v>
      </c>
      <c r="D110" s="219" t="s">
        <v>131</v>
      </c>
      <c r="E110" s="220" t="s">
        <v>581</v>
      </c>
      <c r="F110" s="221" t="s">
        <v>582</v>
      </c>
      <c r="G110" s="222" t="s">
        <v>134</v>
      </c>
      <c r="H110" s="223">
        <v>63</v>
      </c>
      <c r="I110" s="224"/>
      <c r="J110" s="225">
        <f>ROUND(I110*H110,2)</f>
        <v>0</v>
      </c>
      <c r="K110" s="221" t="s">
        <v>135</v>
      </c>
      <c r="L110" s="70"/>
      <c r="M110" s="226" t="s">
        <v>21</v>
      </c>
      <c r="N110" s="227" t="s">
        <v>45</v>
      </c>
      <c r="O110" s="45"/>
      <c r="P110" s="228">
        <f>O110*H110</f>
        <v>0</v>
      </c>
      <c r="Q110" s="228">
        <v>0.0019200000000000001</v>
      </c>
      <c r="R110" s="228">
        <f>Q110*H110</f>
        <v>0.12096</v>
      </c>
      <c r="S110" s="228">
        <v>0</v>
      </c>
      <c r="T110" s="229">
        <f>S110*H110</f>
        <v>0</v>
      </c>
      <c r="AR110" s="22" t="s">
        <v>136</v>
      </c>
      <c r="AT110" s="22" t="s">
        <v>131</v>
      </c>
      <c r="AU110" s="22" t="s">
        <v>127</v>
      </c>
      <c r="AY110" s="22" t="s">
        <v>128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2" t="s">
        <v>127</v>
      </c>
      <c r="BK110" s="230">
        <f>ROUND(I110*H110,2)</f>
        <v>0</v>
      </c>
      <c r="BL110" s="22" t="s">
        <v>136</v>
      </c>
      <c r="BM110" s="22" t="s">
        <v>583</v>
      </c>
    </row>
    <row r="111" s="1" customFormat="1" ht="16.5" customHeight="1">
      <c r="B111" s="44"/>
      <c r="C111" s="219" t="s">
        <v>584</v>
      </c>
      <c r="D111" s="219" t="s">
        <v>131</v>
      </c>
      <c r="E111" s="220" t="s">
        <v>585</v>
      </c>
      <c r="F111" s="221" t="s">
        <v>586</v>
      </c>
      <c r="G111" s="222" t="s">
        <v>148</v>
      </c>
      <c r="H111" s="223">
        <v>2</v>
      </c>
      <c r="I111" s="224"/>
      <c r="J111" s="225">
        <f>ROUND(I111*H111,2)</f>
        <v>0</v>
      </c>
      <c r="K111" s="221" t="s">
        <v>135</v>
      </c>
      <c r="L111" s="70"/>
      <c r="M111" s="226" t="s">
        <v>21</v>
      </c>
      <c r="N111" s="227" t="s">
        <v>45</v>
      </c>
      <c r="O111" s="45"/>
      <c r="P111" s="228">
        <f>O111*H111</f>
        <v>0</v>
      </c>
      <c r="Q111" s="228">
        <v>4.0000000000000003E-05</v>
      </c>
      <c r="R111" s="228">
        <f>Q111*H111</f>
        <v>8.0000000000000007E-05</v>
      </c>
      <c r="S111" s="228">
        <v>0</v>
      </c>
      <c r="T111" s="229">
        <f>S111*H111</f>
        <v>0</v>
      </c>
      <c r="AR111" s="22" t="s">
        <v>136</v>
      </c>
      <c r="AT111" s="22" t="s">
        <v>131</v>
      </c>
      <c r="AU111" s="22" t="s">
        <v>127</v>
      </c>
      <c r="AY111" s="22" t="s">
        <v>128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2" t="s">
        <v>127</v>
      </c>
      <c r="BK111" s="230">
        <f>ROUND(I111*H111,2)</f>
        <v>0</v>
      </c>
      <c r="BL111" s="22" t="s">
        <v>136</v>
      </c>
      <c r="BM111" s="22" t="s">
        <v>587</v>
      </c>
    </row>
    <row r="112" s="1" customFormat="1" ht="25.5" customHeight="1">
      <c r="B112" s="44"/>
      <c r="C112" s="219" t="s">
        <v>319</v>
      </c>
      <c r="D112" s="219" t="s">
        <v>131</v>
      </c>
      <c r="E112" s="220" t="s">
        <v>588</v>
      </c>
      <c r="F112" s="221" t="s">
        <v>589</v>
      </c>
      <c r="G112" s="222" t="s">
        <v>213</v>
      </c>
      <c r="H112" s="223">
        <v>0.253</v>
      </c>
      <c r="I112" s="224"/>
      <c r="J112" s="225">
        <f>ROUND(I112*H112,2)</f>
        <v>0</v>
      </c>
      <c r="K112" s="221" t="s">
        <v>135</v>
      </c>
      <c r="L112" s="70"/>
      <c r="M112" s="226" t="s">
        <v>21</v>
      </c>
      <c r="N112" s="227" t="s">
        <v>45</v>
      </c>
      <c r="O112" s="45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AR112" s="22" t="s">
        <v>136</v>
      </c>
      <c r="AT112" s="22" t="s">
        <v>131</v>
      </c>
      <c r="AU112" s="22" t="s">
        <v>127</v>
      </c>
      <c r="AY112" s="22" t="s">
        <v>128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2" t="s">
        <v>127</v>
      </c>
      <c r="BK112" s="230">
        <f>ROUND(I112*H112,2)</f>
        <v>0</v>
      </c>
      <c r="BL112" s="22" t="s">
        <v>136</v>
      </c>
      <c r="BM112" s="22" t="s">
        <v>590</v>
      </c>
    </row>
    <row r="113" s="1" customFormat="1" ht="25.5" customHeight="1">
      <c r="B113" s="44"/>
      <c r="C113" s="219" t="s">
        <v>136</v>
      </c>
      <c r="D113" s="219" t="s">
        <v>131</v>
      </c>
      <c r="E113" s="220" t="s">
        <v>591</v>
      </c>
      <c r="F113" s="221" t="s">
        <v>592</v>
      </c>
      <c r="G113" s="222" t="s">
        <v>222</v>
      </c>
      <c r="H113" s="231"/>
      <c r="I113" s="224"/>
      <c r="J113" s="225">
        <f>ROUND(I113*H113,2)</f>
        <v>0</v>
      </c>
      <c r="K113" s="221" t="s">
        <v>135</v>
      </c>
      <c r="L113" s="70"/>
      <c r="M113" s="226" t="s">
        <v>21</v>
      </c>
      <c r="N113" s="227" t="s">
        <v>45</v>
      </c>
      <c r="O113" s="45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AR113" s="22" t="s">
        <v>136</v>
      </c>
      <c r="AT113" s="22" t="s">
        <v>131</v>
      </c>
      <c r="AU113" s="22" t="s">
        <v>127</v>
      </c>
      <c r="AY113" s="22" t="s">
        <v>128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2" t="s">
        <v>127</v>
      </c>
      <c r="BK113" s="230">
        <f>ROUND(I113*H113,2)</f>
        <v>0</v>
      </c>
      <c r="BL113" s="22" t="s">
        <v>136</v>
      </c>
      <c r="BM113" s="22" t="s">
        <v>593</v>
      </c>
    </row>
    <row r="114" s="10" customFormat="1" ht="29.88" customHeight="1">
      <c r="B114" s="203"/>
      <c r="C114" s="204"/>
      <c r="D114" s="205" t="s">
        <v>72</v>
      </c>
      <c r="E114" s="217" t="s">
        <v>594</v>
      </c>
      <c r="F114" s="217" t="s">
        <v>595</v>
      </c>
      <c r="G114" s="204"/>
      <c r="H114" s="204"/>
      <c r="I114" s="207"/>
      <c r="J114" s="218">
        <f>BK114</f>
        <v>0</v>
      </c>
      <c r="K114" s="204"/>
      <c r="L114" s="209"/>
      <c r="M114" s="210"/>
      <c r="N114" s="211"/>
      <c r="O114" s="211"/>
      <c r="P114" s="212">
        <f>SUM(P115:P123)</f>
        <v>0</v>
      </c>
      <c r="Q114" s="211"/>
      <c r="R114" s="212">
        <f>SUM(R115:R123)</f>
        <v>0.010860000000000002</v>
      </c>
      <c r="S114" s="211"/>
      <c r="T114" s="213">
        <f>SUM(T115:T123)</f>
        <v>0.0094000000000000004</v>
      </c>
      <c r="AR114" s="214" t="s">
        <v>127</v>
      </c>
      <c r="AT114" s="215" t="s">
        <v>72</v>
      </c>
      <c r="AU114" s="215" t="s">
        <v>81</v>
      </c>
      <c r="AY114" s="214" t="s">
        <v>128</v>
      </c>
      <c r="BK114" s="216">
        <f>SUM(BK115:BK123)</f>
        <v>0</v>
      </c>
    </row>
    <row r="115" s="1" customFormat="1" ht="16.5" customHeight="1">
      <c r="B115" s="44"/>
      <c r="C115" s="219" t="s">
        <v>342</v>
      </c>
      <c r="D115" s="219" t="s">
        <v>131</v>
      </c>
      <c r="E115" s="220" t="s">
        <v>596</v>
      </c>
      <c r="F115" s="221" t="s">
        <v>597</v>
      </c>
      <c r="G115" s="222" t="s">
        <v>148</v>
      </c>
      <c r="H115" s="223">
        <v>6</v>
      </c>
      <c r="I115" s="224"/>
      <c r="J115" s="225">
        <f>ROUND(I115*H115,2)</f>
        <v>0</v>
      </c>
      <c r="K115" s="221" t="s">
        <v>135</v>
      </c>
      <c r="L115" s="70"/>
      <c r="M115" s="226" t="s">
        <v>21</v>
      </c>
      <c r="N115" s="227" t="s">
        <v>45</v>
      </c>
      <c r="O115" s="45"/>
      <c r="P115" s="228">
        <f>O115*H115</f>
        <v>0</v>
      </c>
      <c r="Q115" s="228">
        <v>4.0000000000000003E-05</v>
      </c>
      <c r="R115" s="228">
        <f>Q115*H115</f>
        <v>0.00024000000000000003</v>
      </c>
      <c r="S115" s="228">
        <v>0.00044999999999999999</v>
      </c>
      <c r="T115" s="229">
        <f>S115*H115</f>
        <v>0.0027000000000000001</v>
      </c>
      <c r="AR115" s="22" t="s">
        <v>136</v>
      </c>
      <c r="AT115" s="22" t="s">
        <v>131</v>
      </c>
      <c r="AU115" s="22" t="s">
        <v>127</v>
      </c>
      <c r="AY115" s="22" t="s">
        <v>128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2" t="s">
        <v>127</v>
      </c>
      <c r="BK115" s="230">
        <f>ROUND(I115*H115,2)</f>
        <v>0</v>
      </c>
      <c r="BL115" s="22" t="s">
        <v>136</v>
      </c>
      <c r="BM115" s="22" t="s">
        <v>598</v>
      </c>
    </row>
    <row r="116" s="1" customFormat="1" ht="16.5" customHeight="1">
      <c r="B116" s="44"/>
      <c r="C116" s="219" t="s">
        <v>202</v>
      </c>
      <c r="D116" s="219" t="s">
        <v>131</v>
      </c>
      <c r="E116" s="220" t="s">
        <v>599</v>
      </c>
      <c r="F116" s="221" t="s">
        <v>600</v>
      </c>
      <c r="G116" s="222" t="s">
        <v>148</v>
      </c>
      <c r="H116" s="223">
        <v>10</v>
      </c>
      <c r="I116" s="224"/>
      <c r="J116" s="225">
        <f>ROUND(I116*H116,2)</f>
        <v>0</v>
      </c>
      <c r="K116" s="221" t="s">
        <v>135</v>
      </c>
      <c r="L116" s="70"/>
      <c r="M116" s="226" t="s">
        <v>21</v>
      </c>
      <c r="N116" s="227" t="s">
        <v>45</v>
      </c>
      <c r="O116" s="45"/>
      <c r="P116" s="228">
        <f>O116*H116</f>
        <v>0</v>
      </c>
      <c r="Q116" s="228">
        <v>9.0000000000000006E-05</v>
      </c>
      <c r="R116" s="228">
        <f>Q116*H116</f>
        <v>0.00090000000000000008</v>
      </c>
      <c r="S116" s="228">
        <v>0.00044999999999999999</v>
      </c>
      <c r="T116" s="229">
        <f>S116*H116</f>
        <v>0.0044999999999999997</v>
      </c>
      <c r="AR116" s="22" t="s">
        <v>136</v>
      </c>
      <c r="AT116" s="22" t="s">
        <v>131</v>
      </c>
      <c r="AU116" s="22" t="s">
        <v>127</v>
      </c>
      <c r="AY116" s="22" t="s">
        <v>128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2" t="s">
        <v>127</v>
      </c>
      <c r="BK116" s="230">
        <f>ROUND(I116*H116,2)</f>
        <v>0</v>
      </c>
      <c r="BL116" s="22" t="s">
        <v>136</v>
      </c>
      <c r="BM116" s="22" t="s">
        <v>601</v>
      </c>
    </row>
    <row r="117" s="1" customFormat="1" ht="16.5" customHeight="1">
      <c r="B117" s="44"/>
      <c r="C117" s="219" t="s">
        <v>338</v>
      </c>
      <c r="D117" s="219" t="s">
        <v>131</v>
      </c>
      <c r="E117" s="220" t="s">
        <v>602</v>
      </c>
      <c r="F117" s="221" t="s">
        <v>603</v>
      </c>
      <c r="G117" s="222" t="s">
        <v>148</v>
      </c>
      <c r="H117" s="223">
        <v>2</v>
      </c>
      <c r="I117" s="224"/>
      <c r="J117" s="225">
        <f>ROUND(I117*H117,2)</f>
        <v>0</v>
      </c>
      <c r="K117" s="221" t="s">
        <v>135</v>
      </c>
      <c r="L117" s="70"/>
      <c r="M117" s="226" t="s">
        <v>21</v>
      </c>
      <c r="N117" s="227" t="s">
        <v>45</v>
      </c>
      <c r="O117" s="45"/>
      <c r="P117" s="228">
        <f>O117*H117</f>
        <v>0</v>
      </c>
      <c r="Q117" s="228">
        <v>0.00012999999999999999</v>
      </c>
      <c r="R117" s="228">
        <f>Q117*H117</f>
        <v>0.00025999999999999998</v>
      </c>
      <c r="S117" s="228">
        <v>0.0011000000000000001</v>
      </c>
      <c r="T117" s="229">
        <f>S117*H117</f>
        <v>0.0022000000000000001</v>
      </c>
      <c r="AR117" s="22" t="s">
        <v>136</v>
      </c>
      <c r="AT117" s="22" t="s">
        <v>131</v>
      </c>
      <c r="AU117" s="22" t="s">
        <v>127</v>
      </c>
      <c r="AY117" s="22" t="s">
        <v>128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2" t="s">
        <v>127</v>
      </c>
      <c r="BK117" s="230">
        <f>ROUND(I117*H117,2)</f>
        <v>0</v>
      </c>
      <c r="BL117" s="22" t="s">
        <v>136</v>
      </c>
      <c r="BM117" s="22" t="s">
        <v>604</v>
      </c>
    </row>
    <row r="118" s="1" customFormat="1" ht="16.5" customHeight="1">
      <c r="B118" s="44"/>
      <c r="C118" s="219" t="s">
        <v>206</v>
      </c>
      <c r="D118" s="219" t="s">
        <v>131</v>
      </c>
      <c r="E118" s="220" t="s">
        <v>605</v>
      </c>
      <c r="F118" s="221" t="s">
        <v>606</v>
      </c>
      <c r="G118" s="222" t="s">
        <v>148</v>
      </c>
      <c r="H118" s="223">
        <v>9</v>
      </c>
      <c r="I118" s="224"/>
      <c r="J118" s="225">
        <f>ROUND(I118*H118,2)</f>
        <v>0</v>
      </c>
      <c r="K118" s="221" t="s">
        <v>135</v>
      </c>
      <c r="L118" s="70"/>
      <c r="M118" s="226" t="s">
        <v>21</v>
      </c>
      <c r="N118" s="227" t="s">
        <v>45</v>
      </c>
      <c r="O118" s="45"/>
      <c r="P118" s="228">
        <f>O118*H118</f>
        <v>0</v>
      </c>
      <c r="Q118" s="228">
        <v>3.0000000000000001E-05</v>
      </c>
      <c r="R118" s="228">
        <f>Q118*H118</f>
        <v>0.00027</v>
      </c>
      <c r="S118" s="228">
        <v>0</v>
      </c>
      <c r="T118" s="229">
        <f>S118*H118</f>
        <v>0</v>
      </c>
      <c r="AR118" s="22" t="s">
        <v>136</v>
      </c>
      <c r="AT118" s="22" t="s">
        <v>131</v>
      </c>
      <c r="AU118" s="22" t="s">
        <v>127</v>
      </c>
      <c r="AY118" s="22" t="s">
        <v>128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2" t="s">
        <v>127</v>
      </c>
      <c r="BK118" s="230">
        <f>ROUND(I118*H118,2)</f>
        <v>0</v>
      </c>
      <c r="BL118" s="22" t="s">
        <v>136</v>
      </c>
      <c r="BM118" s="22" t="s">
        <v>607</v>
      </c>
    </row>
    <row r="119" s="1" customFormat="1" ht="25.5" customHeight="1">
      <c r="B119" s="44"/>
      <c r="C119" s="219" t="s">
        <v>399</v>
      </c>
      <c r="D119" s="219" t="s">
        <v>131</v>
      </c>
      <c r="E119" s="220" t="s">
        <v>608</v>
      </c>
      <c r="F119" s="221" t="s">
        <v>609</v>
      </c>
      <c r="G119" s="222" t="s">
        <v>148</v>
      </c>
      <c r="H119" s="223">
        <v>2</v>
      </c>
      <c r="I119" s="224"/>
      <c r="J119" s="225">
        <f>ROUND(I119*H119,2)</f>
        <v>0</v>
      </c>
      <c r="K119" s="221" t="s">
        <v>135</v>
      </c>
      <c r="L119" s="70"/>
      <c r="M119" s="226" t="s">
        <v>21</v>
      </c>
      <c r="N119" s="227" t="s">
        <v>45</v>
      </c>
      <c r="O119" s="45"/>
      <c r="P119" s="228">
        <f>O119*H119</f>
        <v>0</v>
      </c>
      <c r="Q119" s="228">
        <v>0.00027</v>
      </c>
      <c r="R119" s="228">
        <f>Q119*H119</f>
        <v>0.00054000000000000001</v>
      </c>
      <c r="S119" s="228">
        <v>0</v>
      </c>
      <c r="T119" s="229">
        <f>S119*H119</f>
        <v>0</v>
      </c>
      <c r="AR119" s="22" t="s">
        <v>136</v>
      </c>
      <c r="AT119" s="22" t="s">
        <v>131</v>
      </c>
      <c r="AU119" s="22" t="s">
        <v>127</v>
      </c>
      <c r="AY119" s="22" t="s">
        <v>128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2" t="s">
        <v>127</v>
      </c>
      <c r="BK119" s="230">
        <f>ROUND(I119*H119,2)</f>
        <v>0</v>
      </c>
      <c r="BL119" s="22" t="s">
        <v>136</v>
      </c>
      <c r="BM119" s="22" t="s">
        <v>610</v>
      </c>
    </row>
    <row r="120" s="1" customFormat="1" ht="25.5" customHeight="1">
      <c r="B120" s="44"/>
      <c r="C120" s="219" t="s">
        <v>611</v>
      </c>
      <c r="D120" s="219" t="s">
        <v>131</v>
      </c>
      <c r="E120" s="220" t="s">
        <v>612</v>
      </c>
      <c r="F120" s="221" t="s">
        <v>613</v>
      </c>
      <c r="G120" s="222" t="s">
        <v>148</v>
      </c>
      <c r="H120" s="223">
        <v>9</v>
      </c>
      <c r="I120" s="224"/>
      <c r="J120" s="225">
        <f>ROUND(I120*H120,2)</f>
        <v>0</v>
      </c>
      <c r="K120" s="221" t="s">
        <v>135</v>
      </c>
      <c r="L120" s="70"/>
      <c r="M120" s="226" t="s">
        <v>21</v>
      </c>
      <c r="N120" s="227" t="s">
        <v>45</v>
      </c>
      <c r="O120" s="45"/>
      <c r="P120" s="228">
        <f>O120*H120</f>
        <v>0</v>
      </c>
      <c r="Q120" s="228">
        <v>0.00014999999999999999</v>
      </c>
      <c r="R120" s="228">
        <f>Q120*H120</f>
        <v>0.0013499999999999999</v>
      </c>
      <c r="S120" s="228">
        <v>0</v>
      </c>
      <c r="T120" s="229">
        <f>S120*H120</f>
        <v>0</v>
      </c>
      <c r="AR120" s="22" t="s">
        <v>136</v>
      </c>
      <c r="AT120" s="22" t="s">
        <v>131</v>
      </c>
      <c r="AU120" s="22" t="s">
        <v>127</v>
      </c>
      <c r="AY120" s="22" t="s">
        <v>128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2" t="s">
        <v>127</v>
      </c>
      <c r="BK120" s="230">
        <f>ROUND(I120*H120,2)</f>
        <v>0</v>
      </c>
      <c r="BL120" s="22" t="s">
        <v>136</v>
      </c>
      <c r="BM120" s="22" t="s">
        <v>614</v>
      </c>
    </row>
    <row r="121" s="1" customFormat="1" ht="25.5" customHeight="1">
      <c r="B121" s="44"/>
      <c r="C121" s="219" t="s">
        <v>355</v>
      </c>
      <c r="D121" s="219" t="s">
        <v>131</v>
      </c>
      <c r="E121" s="220" t="s">
        <v>615</v>
      </c>
      <c r="F121" s="221" t="s">
        <v>616</v>
      </c>
      <c r="G121" s="222" t="s">
        <v>148</v>
      </c>
      <c r="H121" s="223">
        <v>9</v>
      </c>
      <c r="I121" s="224"/>
      <c r="J121" s="225">
        <f>ROUND(I121*H121,2)</f>
        <v>0</v>
      </c>
      <c r="K121" s="221" t="s">
        <v>135</v>
      </c>
      <c r="L121" s="70"/>
      <c r="M121" s="226" t="s">
        <v>21</v>
      </c>
      <c r="N121" s="227" t="s">
        <v>45</v>
      </c>
      <c r="O121" s="45"/>
      <c r="P121" s="228">
        <f>O121*H121</f>
        <v>0</v>
      </c>
      <c r="Q121" s="228">
        <v>0.00069999999999999999</v>
      </c>
      <c r="R121" s="228">
        <f>Q121*H121</f>
        <v>0.0063</v>
      </c>
      <c r="S121" s="228">
        <v>0</v>
      </c>
      <c r="T121" s="229">
        <f>S121*H121</f>
        <v>0</v>
      </c>
      <c r="AR121" s="22" t="s">
        <v>136</v>
      </c>
      <c r="AT121" s="22" t="s">
        <v>131</v>
      </c>
      <c r="AU121" s="22" t="s">
        <v>127</v>
      </c>
      <c r="AY121" s="22" t="s">
        <v>128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2" t="s">
        <v>127</v>
      </c>
      <c r="BK121" s="230">
        <f>ROUND(I121*H121,2)</f>
        <v>0</v>
      </c>
      <c r="BL121" s="22" t="s">
        <v>136</v>
      </c>
      <c r="BM121" s="22" t="s">
        <v>617</v>
      </c>
    </row>
    <row r="122" s="1" customFormat="1" ht="25.5" customHeight="1">
      <c r="B122" s="44"/>
      <c r="C122" s="219" t="s">
        <v>395</v>
      </c>
      <c r="D122" s="219" t="s">
        <v>131</v>
      </c>
      <c r="E122" s="220" t="s">
        <v>618</v>
      </c>
      <c r="F122" s="221" t="s">
        <v>619</v>
      </c>
      <c r="G122" s="222" t="s">
        <v>148</v>
      </c>
      <c r="H122" s="223">
        <v>2</v>
      </c>
      <c r="I122" s="224"/>
      <c r="J122" s="225">
        <f>ROUND(I122*H122,2)</f>
        <v>0</v>
      </c>
      <c r="K122" s="221" t="s">
        <v>135</v>
      </c>
      <c r="L122" s="70"/>
      <c r="M122" s="226" t="s">
        <v>21</v>
      </c>
      <c r="N122" s="227" t="s">
        <v>45</v>
      </c>
      <c r="O122" s="45"/>
      <c r="P122" s="228">
        <f>O122*H122</f>
        <v>0</v>
      </c>
      <c r="Q122" s="228">
        <v>0.00050000000000000001</v>
      </c>
      <c r="R122" s="228">
        <f>Q122*H122</f>
        <v>0.001</v>
      </c>
      <c r="S122" s="228">
        <v>0</v>
      </c>
      <c r="T122" s="229">
        <f>S122*H122</f>
        <v>0</v>
      </c>
      <c r="AR122" s="22" t="s">
        <v>136</v>
      </c>
      <c r="AT122" s="22" t="s">
        <v>131</v>
      </c>
      <c r="AU122" s="22" t="s">
        <v>127</v>
      </c>
      <c r="AY122" s="22" t="s">
        <v>128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2" t="s">
        <v>127</v>
      </c>
      <c r="BK122" s="230">
        <f>ROUND(I122*H122,2)</f>
        <v>0</v>
      </c>
      <c r="BL122" s="22" t="s">
        <v>136</v>
      </c>
      <c r="BM122" s="22" t="s">
        <v>620</v>
      </c>
    </row>
    <row r="123" s="1" customFormat="1" ht="25.5" customHeight="1">
      <c r="B123" s="44"/>
      <c r="C123" s="219" t="s">
        <v>9</v>
      </c>
      <c r="D123" s="219" t="s">
        <v>131</v>
      </c>
      <c r="E123" s="220" t="s">
        <v>621</v>
      </c>
      <c r="F123" s="221" t="s">
        <v>622</v>
      </c>
      <c r="G123" s="222" t="s">
        <v>222</v>
      </c>
      <c r="H123" s="231"/>
      <c r="I123" s="224"/>
      <c r="J123" s="225">
        <f>ROUND(I123*H123,2)</f>
        <v>0</v>
      </c>
      <c r="K123" s="221" t="s">
        <v>135</v>
      </c>
      <c r="L123" s="70"/>
      <c r="M123" s="226" t="s">
        <v>21</v>
      </c>
      <c r="N123" s="227" t="s">
        <v>45</v>
      </c>
      <c r="O123" s="45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AR123" s="22" t="s">
        <v>136</v>
      </c>
      <c r="AT123" s="22" t="s">
        <v>131</v>
      </c>
      <c r="AU123" s="22" t="s">
        <v>127</v>
      </c>
      <c r="AY123" s="22" t="s">
        <v>128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2" t="s">
        <v>127</v>
      </c>
      <c r="BK123" s="230">
        <f>ROUND(I123*H123,2)</f>
        <v>0</v>
      </c>
      <c r="BL123" s="22" t="s">
        <v>136</v>
      </c>
      <c r="BM123" s="22" t="s">
        <v>623</v>
      </c>
    </row>
    <row r="124" s="10" customFormat="1" ht="29.88" customHeight="1">
      <c r="B124" s="203"/>
      <c r="C124" s="204"/>
      <c r="D124" s="205" t="s">
        <v>72</v>
      </c>
      <c r="E124" s="217" t="s">
        <v>624</v>
      </c>
      <c r="F124" s="217" t="s">
        <v>625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SUM(P125:P138)</f>
        <v>0</v>
      </c>
      <c r="Q124" s="211"/>
      <c r="R124" s="212">
        <f>SUM(R125:R138)</f>
        <v>0.25638</v>
      </c>
      <c r="S124" s="211"/>
      <c r="T124" s="213">
        <f>SUM(T125:T138)</f>
        <v>0.57039800000000007</v>
      </c>
      <c r="AR124" s="214" t="s">
        <v>127</v>
      </c>
      <c r="AT124" s="215" t="s">
        <v>72</v>
      </c>
      <c r="AU124" s="215" t="s">
        <v>81</v>
      </c>
      <c r="AY124" s="214" t="s">
        <v>128</v>
      </c>
      <c r="BK124" s="216">
        <f>SUM(BK125:BK138)</f>
        <v>0</v>
      </c>
    </row>
    <row r="125" s="1" customFormat="1" ht="16.5" customHeight="1">
      <c r="B125" s="44"/>
      <c r="C125" s="219" t="s">
        <v>226</v>
      </c>
      <c r="D125" s="219" t="s">
        <v>131</v>
      </c>
      <c r="E125" s="220" t="s">
        <v>626</v>
      </c>
      <c r="F125" s="221" t="s">
        <v>627</v>
      </c>
      <c r="G125" s="222" t="s">
        <v>148</v>
      </c>
      <c r="H125" s="223">
        <v>9</v>
      </c>
      <c r="I125" s="224"/>
      <c r="J125" s="225">
        <f>ROUND(I125*H125,2)</f>
        <v>0</v>
      </c>
      <c r="K125" s="221" t="s">
        <v>135</v>
      </c>
      <c r="L125" s="70"/>
      <c r="M125" s="226" t="s">
        <v>21</v>
      </c>
      <c r="N125" s="227" t="s">
        <v>45</v>
      </c>
      <c r="O125" s="45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AR125" s="22" t="s">
        <v>136</v>
      </c>
      <c r="AT125" s="22" t="s">
        <v>131</v>
      </c>
      <c r="AU125" s="22" t="s">
        <v>127</v>
      </c>
      <c r="AY125" s="22" t="s">
        <v>128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2" t="s">
        <v>127</v>
      </c>
      <c r="BK125" s="230">
        <f>ROUND(I125*H125,2)</f>
        <v>0</v>
      </c>
      <c r="BL125" s="22" t="s">
        <v>136</v>
      </c>
      <c r="BM125" s="22" t="s">
        <v>628</v>
      </c>
    </row>
    <row r="126" s="1" customFormat="1" ht="16.5" customHeight="1">
      <c r="B126" s="44"/>
      <c r="C126" s="219" t="s">
        <v>451</v>
      </c>
      <c r="D126" s="219" t="s">
        <v>131</v>
      </c>
      <c r="E126" s="220" t="s">
        <v>629</v>
      </c>
      <c r="F126" s="221" t="s">
        <v>630</v>
      </c>
      <c r="G126" s="222" t="s">
        <v>631</v>
      </c>
      <c r="H126" s="223">
        <v>23.210000000000001</v>
      </c>
      <c r="I126" s="224"/>
      <c r="J126" s="225">
        <f>ROUND(I126*H126,2)</f>
        <v>0</v>
      </c>
      <c r="K126" s="221" t="s">
        <v>135</v>
      </c>
      <c r="L126" s="70"/>
      <c r="M126" s="226" t="s">
        <v>21</v>
      </c>
      <c r="N126" s="227" t="s">
        <v>45</v>
      </c>
      <c r="O126" s="45"/>
      <c r="P126" s="228">
        <f>O126*H126</f>
        <v>0</v>
      </c>
      <c r="Q126" s="228">
        <v>0</v>
      </c>
      <c r="R126" s="228">
        <f>Q126*H126</f>
        <v>0</v>
      </c>
      <c r="S126" s="228">
        <v>0.023800000000000002</v>
      </c>
      <c r="T126" s="229">
        <f>S126*H126</f>
        <v>0.55239800000000006</v>
      </c>
      <c r="AR126" s="22" t="s">
        <v>136</v>
      </c>
      <c r="AT126" s="22" t="s">
        <v>131</v>
      </c>
      <c r="AU126" s="22" t="s">
        <v>127</v>
      </c>
      <c r="AY126" s="22" t="s">
        <v>128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2" t="s">
        <v>127</v>
      </c>
      <c r="BK126" s="230">
        <f>ROUND(I126*H126,2)</f>
        <v>0</v>
      </c>
      <c r="BL126" s="22" t="s">
        <v>136</v>
      </c>
      <c r="BM126" s="22" t="s">
        <v>632</v>
      </c>
    </row>
    <row r="127" s="1" customFormat="1" ht="38.25" customHeight="1">
      <c r="B127" s="44"/>
      <c r="C127" s="219" t="s">
        <v>423</v>
      </c>
      <c r="D127" s="219" t="s">
        <v>131</v>
      </c>
      <c r="E127" s="220" t="s">
        <v>633</v>
      </c>
      <c r="F127" s="221" t="s">
        <v>634</v>
      </c>
      <c r="G127" s="222" t="s">
        <v>148</v>
      </c>
      <c r="H127" s="223">
        <v>1</v>
      </c>
      <c r="I127" s="224"/>
      <c r="J127" s="225">
        <f>ROUND(I127*H127,2)</f>
        <v>0</v>
      </c>
      <c r="K127" s="221" t="s">
        <v>135</v>
      </c>
      <c r="L127" s="70"/>
      <c r="M127" s="226" t="s">
        <v>21</v>
      </c>
      <c r="N127" s="227" t="s">
        <v>45</v>
      </c>
      <c r="O127" s="45"/>
      <c r="P127" s="228">
        <f>O127*H127</f>
        <v>0</v>
      </c>
      <c r="Q127" s="228">
        <v>0.018599999999999998</v>
      </c>
      <c r="R127" s="228">
        <f>Q127*H127</f>
        <v>0.018599999999999998</v>
      </c>
      <c r="S127" s="228">
        <v>0</v>
      </c>
      <c r="T127" s="229">
        <f>S127*H127</f>
        <v>0</v>
      </c>
      <c r="AR127" s="22" t="s">
        <v>136</v>
      </c>
      <c r="AT127" s="22" t="s">
        <v>131</v>
      </c>
      <c r="AU127" s="22" t="s">
        <v>127</v>
      </c>
      <c r="AY127" s="22" t="s">
        <v>128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2" t="s">
        <v>127</v>
      </c>
      <c r="BK127" s="230">
        <f>ROUND(I127*H127,2)</f>
        <v>0</v>
      </c>
      <c r="BL127" s="22" t="s">
        <v>136</v>
      </c>
      <c r="BM127" s="22" t="s">
        <v>635</v>
      </c>
    </row>
    <row r="128" s="1" customFormat="1" ht="38.25" customHeight="1">
      <c r="B128" s="44"/>
      <c r="C128" s="219" t="s">
        <v>427</v>
      </c>
      <c r="D128" s="219" t="s">
        <v>131</v>
      </c>
      <c r="E128" s="220" t="s">
        <v>636</v>
      </c>
      <c r="F128" s="221" t="s">
        <v>637</v>
      </c>
      <c r="G128" s="222" t="s">
        <v>148</v>
      </c>
      <c r="H128" s="223">
        <v>1</v>
      </c>
      <c r="I128" s="224"/>
      <c r="J128" s="225">
        <f>ROUND(I128*H128,2)</f>
        <v>0</v>
      </c>
      <c r="K128" s="221" t="s">
        <v>135</v>
      </c>
      <c r="L128" s="70"/>
      <c r="M128" s="226" t="s">
        <v>21</v>
      </c>
      <c r="N128" s="227" t="s">
        <v>45</v>
      </c>
      <c r="O128" s="45"/>
      <c r="P128" s="228">
        <f>O128*H128</f>
        <v>0</v>
      </c>
      <c r="Q128" s="228">
        <v>0.0083999999999999995</v>
      </c>
      <c r="R128" s="228">
        <f>Q128*H128</f>
        <v>0.0083999999999999995</v>
      </c>
      <c r="S128" s="228">
        <v>0</v>
      </c>
      <c r="T128" s="229">
        <f>S128*H128</f>
        <v>0</v>
      </c>
      <c r="AR128" s="22" t="s">
        <v>136</v>
      </c>
      <c r="AT128" s="22" t="s">
        <v>131</v>
      </c>
      <c r="AU128" s="22" t="s">
        <v>127</v>
      </c>
      <c r="AY128" s="22" t="s">
        <v>128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2" t="s">
        <v>127</v>
      </c>
      <c r="BK128" s="230">
        <f>ROUND(I128*H128,2)</f>
        <v>0</v>
      </c>
      <c r="BL128" s="22" t="s">
        <v>136</v>
      </c>
      <c r="BM128" s="22" t="s">
        <v>638</v>
      </c>
    </row>
    <row r="129" s="1" customFormat="1" ht="38.25" customHeight="1">
      <c r="B129" s="44"/>
      <c r="C129" s="219" t="s">
        <v>431</v>
      </c>
      <c r="D129" s="219" t="s">
        <v>131</v>
      </c>
      <c r="E129" s="220" t="s">
        <v>639</v>
      </c>
      <c r="F129" s="221" t="s">
        <v>640</v>
      </c>
      <c r="G129" s="222" t="s">
        <v>148</v>
      </c>
      <c r="H129" s="223">
        <v>1</v>
      </c>
      <c r="I129" s="224"/>
      <c r="J129" s="225">
        <f>ROUND(I129*H129,2)</f>
        <v>0</v>
      </c>
      <c r="K129" s="221" t="s">
        <v>135</v>
      </c>
      <c r="L129" s="70"/>
      <c r="M129" s="226" t="s">
        <v>21</v>
      </c>
      <c r="N129" s="227" t="s">
        <v>45</v>
      </c>
      <c r="O129" s="45"/>
      <c r="P129" s="228">
        <f>O129*H129</f>
        <v>0</v>
      </c>
      <c r="Q129" s="228">
        <v>0.013400000000000001</v>
      </c>
      <c r="R129" s="228">
        <f>Q129*H129</f>
        <v>0.013400000000000001</v>
      </c>
      <c r="S129" s="228">
        <v>0</v>
      </c>
      <c r="T129" s="229">
        <f>S129*H129</f>
        <v>0</v>
      </c>
      <c r="AR129" s="22" t="s">
        <v>136</v>
      </c>
      <c r="AT129" s="22" t="s">
        <v>131</v>
      </c>
      <c r="AU129" s="22" t="s">
        <v>127</v>
      </c>
      <c r="AY129" s="22" t="s">
        <v>128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2" t="s">
        <v>127</v>
      </c>
      <c r="BK129" s="230">
        <f>ROUND(I129*H129,2)</f>
        <v>0</v>
      </c>
      <c r="BL129" s="22" t="s">
        <v>136</v>
      </c>
      <c r="BM129" s="22" t="s">
        <v>641</v>
      </c>
    </row>
    <row r="130" s="1" customFormat="1" ht="38.25" customHeight="1">
      <c r="B130" s="44"/>
      <c r="C130" s="219" t="s">
        <v>435</v>
      </c>
      <c r="D130" s="219" t="s">
        <v>131</v>
      </c>
      <c r="E130" s="220" t="s">
        <v>642</v>
      </c>
      <c r="F130" s="221" t="s">
        <v>643</v>
      </c>
      <c r="G130" s="222" t="s">
        <v>148</v>
      </c>
      <c r="H130" s="223">
        <v>1</v>
      </c>
      <c r="I130" s="224"/>
      <c r="J130" s="225">
        <f>ROUND(I130*H130,2)</f>
        <v>0</v>
      </c>
      <c r="K130" s="221" t="s">
        <v>135</v>
      </c>
      <c r="L130" s="70"/>
      <c r="M130" s="226" t="s">
        <v>21</v>
      </c>
      <c r="N130" s="227" t="s">
        <v>45</v>
      </c>
      <c r="O130" s="45"/>
      <c r="P130" s="228">
        <f>O130*H130</f>
        <v>0</v>
      </c>
      <c r="Q130" s="228">
        <v>0.025700000000000001</v>
      </c>
      <c r="R130" s="228">
        <f>Q130*H130</f>
        <v>0.025700000000000001</v>
      </c>
      <c r="S130" s="228">
        <v>0</v>
      </c>
      <c r="T130" s="229">
        <f>S130*H130</f>
        <v>0</v>
      </c>
      <c r="AR130" s="22" t="s">
        <v>136</v>
      </c>
      <c r="AT130" s="22" t="s">
        <v>131</v>
      </c>
      <c r="AU130" s="22" t="s">
        <v>127</v>
      </c>
      <c r="AY130" s="22" t="s">
        <v>128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2" t="s">
        <v>127</v>
      </c>
      <c r="BK130" s="230">
        <f>ROUND(I130*H130,2)</f>
        <v>0</v>
      </c>
      <c r="BL130" s="22" t="s">
        <v>136</v>
      </c>
      <c r="BM130" s="22" t="s">
        <v>644</v>
      </c>
    </row>
    <row r="131" s="1" customFormat="1" ht="38.25" customHeight="1">
      <c r="B131" s="44"/>
      <c r="C131" s="219" t="s">
        <v>439</v>
      </c>
      <c r="D131" s="219" t="s">
        <v>131</v>
      </c>
      <c r="E131" s="220" t="s">
        <v>645</v>
      </c>
      <c r="F131" s="221" t="s">
        <v>646</v>
      </c>
      <c r="G131" s="222" t="s">
        <v>148</v>
      </c>
      <c r="H131" s="223">
        <v>2</v>
      </c>
      <c r="I131" s="224"/>
      <c r="J131" s="225">
        <f>ROUND(I131*H131,2)</f>
        <v>0</v>
      </c>
      <c r="K131" s="221" t="s">
        <v>135</v>
      </c>
      <c r="L131" s="70"/>
      <c r="M131" s="226" t="s">
        <v>21</v>
      </c>
      <c r="N131" s="227" t="s">
        <v>45</v>
      </c>
      <c r="O131" s="45"/>
      <c r="P131" s="228">
        <f>O131*H131</f>
        <v>0</v>
      </c>
      <c r="Q131" s="228">
        <v>0.035099999999999999</v>
      </c>
      <c r="R131" s="228">
        <f>Q131*H131</f>
        <v>0.070199999999999999</v>
      </c>
      <c r="S131" s="228">
        <v>0</v>
      </c>
      <c r="T131" s="229">
        <f>S131*H131</f>
        <v>0</v>
      </c>
      <c r="AR131" s="22" t="s">
        <v>136</v>
      </c>
      <c r="AT131" s="22" t="s">
        <v>131</v>
      </c>
      <c r="AU131" s="22" t="s">
        <v>127</v>
      </c>
      <c r="AY131" s="22" t="s">
        <v>128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2" t="s">
        <v>127</v>
      </c>
      <c r="BK131" s="230">
        <f>ROUND(I131*H131,2)</f>
        <v>0</v>
      </c>
      <c r="BL131" s="22" t="s">
        <v>136</v>
      </c>
      <c r="BM131" s="22" t="s">
        <v>647</v>
      </c>
    </row>
    <row r="132" s="1" customFormat="1" ht="38.25" customHeight="1">
      <c r="B132" s="44"/>
      <c r="C132" s="219" t="s">
        <v>443</v>
      </c>
      <c r="D132" s="219" t="s">
        <v>131</v>
      </c>
      <c r="E132" s="220" t="s">
        <v>648</v>
      </c>
      <c r="F132" s="221" t="s">
        <v>649</v>
      </c>
      <c r="G132" s="222" t="s">
        <v>148</v>
      </c>
      <c r="H132" s="223">
        <v>2</v>
      </c>
      <c r="I132" s="224"/>
      <c r="J132" s="225">
        <f>ROUND(I132*H132,2)</f>
        <v>0</v>
      </c>
      <c r="K132" s="221" t="s">
        <v>135</v>
      </c>
      <c r="L132" s="70"/>
      <c r="M132" s="226" t="s">
        <v>21</v>
      </c>
      <c r="N132" s="227" t="s">
        <v>45</v>
      </c>
      <c r="O132" s="45"/>
      <c r="P132" s="228">
        <f>O132*H132</f>
        <v>0</v>
      </c>
      <c r="Q132" s="228">
        <v>0.044499999999999998</v>
      </c>
      <c r="R132" s="228">
        <f>Q132*H132</f>
        <v>0.088999999999999996</v>
      </c>
      <c r="S132" s="228">
        <v>0</v>
      </c>
      <c r="T132" s="229">
        <f>S132*H132</f>
        <v>0</v>
      </c>
      <c r="AR132" s="22" t="s">
        <v>136</v>
      </c>
      <c r="AT132" s="22" t="s">
        <v>131</v>
      </c>
      <c r="AU132" s="22" t="s">
        <v>127</v>
      </c>
      <c r="AY132" s="22" t="s">
        <v>128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2" t="s">
        <v>127</v>
      </c>
      <c r="BK132" s="230">
        <f>ROUND(I132*H132,2)</f>
        <v>0</v>
      </c>
      <c r="BL132" s="22" t="s">
        <v>136</v>
      </c>
      <c r="BM132" s="22" t="s">
        <v>650</v>
      </c>
    </row>
    <row r="133" s="1" customFormat="1" ht="38.25" customHeight="1">
      <c r="B133" s="44"/>
      <c r="C133" s="219" t="s">
        <v>447</v>
      </c>
      <c r="D133" s="219" t="s">
        <v>131</v>
      </c>
      <c r="E133" s="220" t="s">
        <v>651</v>
      </c>
      <c r="F133" s="221" t="s">
        <v>652</v>
      </c>
      <c r="G133" s="222" t="s">
        <v>148</v>
      </c>
      <c r="H133" s="223">
        <v>1</v>
      </c>
      <c r="I133" s="224"/>
      <c r="J133" s="225">
        <f>ROUND(I133*H133,2)</f>
        <v>0</v>
      </c>
      <c r="K133" s="221" t="s">
        <v>135</v>
      </c>
      <c r="L133" s="70"/>
      <c r="M133" s="226" t="s">
        <v>21</v>
      </c>
      <c r="N133" s="227" t="s">
        <v>45</v>
      </c>
      <c r="O133" s="45"/>
      <c r="P133" s="228">
        <f>O133*H133</f>
        <v>0</v>
      </c>
      <c r="Q133" s="228">
        <v>0.030839999999999999</v>
      </c>
      <c r="R133" s="228">
        <f>Q133*H133</f>
        <v>0.030839999999999999</v>
      </c>
      <c r="S133" s="228">
        <v>0</v>
      </c>
      <c r="T133" s="229">
        <f>S133*H133</f>
        <v>0</v>
      </c>
      <c r="AR133" s="22" t="s">
        <v>136</v>
      </c>
      <c r="AT133" s="22" t="s">
        <v>131</v>
      </c>
      <c r="AU133" s="22" t="s">
        <v>127</v>
      </c>
      <c r="AY133" s="22" t="s">
        <v>128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2" t="s">
        <v>127</v>
      </c>
      <c r="BK133" s="230">
        <f>ROUND(I133*H133,2)</f>
        <v>0</v>
      </c>
      <c r="BL133" s="22" t="s">
        <v>136</v>
      </c>
      <c r="BM133" s="22" t="s">
        <v>653</v>
      </c>
    </row>
    <row r="134" s="1" customFormat="1" ht="16.5" customHeight="1">
      <c r="B134" s="44"/>
      <c r="C134" s="219" t="s">
        <v>246</v>
      </c>
      <c r="D134" s="219" t="s">
        <v>131</v>
      </c>
      <c r="E134" s="220" t="s">
        <v>654</v>
      </c>
      <c r="F134" s="221" t="s">
        <v>655</v>
      </c>
      <c r="G134" s="222" t="s">
        <v>148</v>
      </c>
      <c r="H134" s="223">
        <v>9</v>
      </c>
      <c r="I134" s="224"/>
      <c r="J134" s="225">
        <f>ROUND(I134*H134,2)</f>
        <v>0</v>
      </c>
      <c r="K134" s="221" t="s">
        <v>135</v>
      </c>
      <c r="L134" s="70"/>
      <c r="M134" s="226" t="s">
        <v>21</v>
      </c>
      <c r="N134" s="227" t="s">
        <v>45</v>
      </c>
      <c r="O134" s="45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AR134" s="22" t="s">
        <v>136</v>
      </c>
      <c r="AT134" s="22" t="s">
        <v>131</v>
      </c>
      <c r="AU134" s="22" t="s">
        <v>127</v>
      </c>
      <c r="AY134" s="22" t="s">
        <v>128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2" t="s">
        <v>127</v>
      </c>
      <c r="BK134" s="230">
        <f>ROUND(I134*H134,2)</f>
        <v>0</v>
      </c>
      <c r="BL134" s="22" t="s">
        <v>136</v>
      </c>
      <c r="BM134" s="22" t="s">
        <v>656</v>
      </c>
    </row>
    <row r="135" s="1" customFormat="1" ht="25.5" customHeight="1">
      <c r="B135" s="44"/>
      <c r="C135" s="219" t="s">
        <v>266</v>
      </c>
      <c r="D135" s="219" t="s">
        <v>131</v>
      </c>
      <c r="E135" s="220" t="s">
        <v>657</v>
      </c>
      <c r="F135" s="221" t="s">
        <v>658</v>
      </c>
      <c r="G135" s="222" t="s">
        <v>631</v>
      </c>
      <c r="H135" s="223">
        <v>44.555</v>
      </c>
      <c r="I135" s="224"/>
      <c r="J135" s="225">
        <f>ROUND(I135*H135,2)</f>
        <v>0</v>
      </c>
      <c r="K135" s="221" t="s">
        <v>135</v>
      </c>
      <c r="L135" s="70"/>
      <c r="M135" s="226" t="s">
        <v>21</v>
      </c>
      <c r="N135" s="227" t="s">
        <v>45</v>
      </c>
      <c r="O135" s="45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AR135" s="22" t="s">
        <v>136</v>
      </c>
      <c r="AT135" s="22" t="s">
        <v>131</v>
      </c>
      <c r="AU135" s="22" t="s">
        <v>127</v>
      </c>
      <c r="AY135" s="22" t="s">
        <v>128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2" t="s">
        <v>127</v>
      </c>
      <c r="BK135" s="230">
        <f>ROUND(I135*H135,2)</f>
        <v>0</v>
      </c>
      <c r="BL135" s="22" t="s">
        <v>136</v>
      </c>
      <c r="BM135" s="22" t="s">
        <v>659</v>
      </c>
    </row>
    <row r="136" s="1" customFormat="1" ht="25.5" customHeight="1">
      <c r="B136" s="44"/>
      <c r="C136" s="219" t="s">
        <v>459</v>
      </c>
      <c r="D136" s="219" t="s">
        <v>131</v>
      </c>
      <c r="E136" s="220" t="s">
        <v>660</v>
      </c>
      <c r="F136" s="221" t="s">
        <v>661</v>
      </c>
      <c r="G136" s="222" t="s">
        <v>148</v>
      </c>
      <c r="H136" s="223">
        <v>24</v>
      </c>
      <c r="I136" s="224"/>
      <c r="J136" s="225">
        <f>ROUND(I136*H136,2)</f>
        <v>0</v>
      </c>
      <c r="K136" s="221" t="s">
        <v>135</v>
      </c>
      <c r="L136" s="70"/>
      <c r="M136" s="226" t="s">
        <v>21</v>
      </c>
      <c r="N136" s="227" t="s">
        <v>45</v>
      </c>
      <c r="O136" s="45"/>
      <c r="P136" s="228">
        <f>O136*H136</f>
        <v>0</v>
      </c>
      <c r="Q136" s="228">
        <v>1.0000000000000001E-05</v>
      </c>
      <c r="R136" s="228">
        <f>Q136*H136</f>
        <v>0.00024000000000000003</v>
      </c>
      <c r="S136" s="228">
        <v>0.00075000000000000002</v>
      </c>
      <c r="T136" s="229">
        <f>S136*H136</f>
        <v>0.018000000000000002</v>
      </c>
      <c r="AR136" s="22" t="s">
        <v>136</v>
      </c>
      <c r="AT136" s="22" t="s">
        <v>131</v>
      </c>
      <c r="AU136" s="22" t="s">
        <v>127</v>
      </c>
      <c r="AY136" s="22" t="s">
        <v>128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2" t="s">
        <v>127</v>
      </c>
      <c r="BK136" s="230">
        <f>ROUND(I136*H136,2)</f>
        <v>0</v>
      </c>
      <c r="BL136" s="22" t="s">
        <v>136</v>
      </c>
      <c r="BM136" s="22" t="s">
        <v>662</v>
      </c>
    </row>
    <row r="137" s="1" customFormat="1" ht="16.5" customHeight="1">
      <c r="B137" s="44"/>
      <c r="C137" s="219" t="s">
        <v>274</v>
      </c>
      <c r="D137" s="219" t="s">
        <v>131</v>
      </c>
      <c r="E137" s="220" t="s">
        <v>663</v>
      </c>
      <c r="F137" s="221" t="s">
        <v>664</v>
      </c>
      <c r="G137" s="222" t="s">
        <v>631</v>
      </c>
      <c r="H137" s="223">
        <v>23.210000000000001</v>
      </c>
      <c r="I137" s="224"/>
      <c r="J137" s="225">
        <f>ROUND(I137*H137,2)</f>
        <v>0</v>
      </c>
      <c r="K137" s="221" t="s">
        <v>135</v>
      </c>
      <c r="L137" s="70"/>
      <c r="M137" s="226" t="s">
        <v>21</v>
      </c>
      <c r="N137" s="227" t="s">
        <v>45</v>
      </c>
      <c r="O137" s="45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AR137" s="22" t="s">
        <v>136</v>
      </c>
      <c r="AT137" s="22" t="s">
        <v>131</v>
      </c>
      <c r="AU137" s="22" t="s">
        <v>127</v>
      </c>
      <c r="AY137" s="22" t="s">
        <v>128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2" t="s">
        <v>127</v>
      </c>
      <c r="BK137" s="230">
        <f>ROUND(I137*H137,2)</f>
        <v>0</v>
      </c>
      <c r="BL137" s="22" t="s">
        <v>136</v>
      </c>
      <c r="BM137" s="22" t="s">
        <v>665</v>
      </c>
    </row>
    <row r="138" s="1" customFormat="1" ht="25.5" customHeight="1">
      <c r="B138" s="44"/>
      <c r="C138" s="219" t="s">
        <v>278</v>
      </c>
      <c r="D138" s="219" t="s">
        <v>131</v>
      </c>
      <c r="E138" s="220" t="s">
        <v>666</v>
      </c>
      <c r="F138" s="221" t="s">
        <v>667</v>
      </c>
      <c r="G138" s="222" t="s">
        <v>222</v>
      </c>
      <c r="H138" s="231"/>
      <c r="I138" s="224"/>
      <c r="J138" s="225">
        <f>ROUND(I138*H138,2)</f>
        <v>0</v>
      </c>
      <c r="K138" s="221" t="s">
        <v>135</v>
      </c>
      <c r="L138" s="70"/>
      <c r="M138" s="226" t="s">
        <v>21</v>
      </c>
      <c r="N138" s="227" t="s">
        <v>45</v>
      </c>
      <c r="O138" s="45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AR138" s="22" t="s">
        <v>136</v>
      </c>
      <c r="AT138" s="22" t="s">
        <v>131</v>
      </c>
      <c r="AU138" s="22" t="s">
        <v>127</v>
      </c>
      <c r="AY138" s="22" t="s">
        <v>128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2" t="s">
        <v>127</v>
      </c>
      <c r="BK138" s="230">
        <f>ROUND(I138*H138,2)</f>
        <v>0</v>
      </c>
      <c r="BL138" s="22" t="s">
        <v>136</v>
      </c>
      <c r="BM138" s="22" t="s">
        <v>668</v>
      </c>
    </row>
    <row r="139" s="10" customFormat="1" ht="37.44" customHeight="1">
      <c r="B139" s="203"/>
      <c r="C139" s="204"/>
      <c r="D139" s="205" t="s">
        <v>72</v>
      </c>
      <c r="E139" s="206" t="s">
        <v>489</v>
      </c>
      <c r="F139" s="206" t="s">
        <v>490</v>
      </c>
      <c r="G139" s="204"/>
      <c r="H139" s="204"/>
      <c r="I139" s="207"/>
      <c r="J139" s="208">
        <f>BK139</f>
        <v>0</v>
      </c>
      <c r="K139" s="204"/>
      <c r="L139" s="209"/>
      <c r="M139" s="210"/>
      <c r="N139" s="211"/>
      <c r="O139" s="211"/>
      <c r="P139" s="212">
        <f>SUM(P140:P141)</f>
        <v>0</v>
      </c>
      <c r="Q139" s="211"/>
      <c r="R139" s="212">
        <f>SUM(R140:R141)</f>
        <v>0</v>
      </c>
      <c r="S139" s="211"/>
      <c r="T139" s="213">
        <f>SUM(T140:T141)</f>
        <v>0</v>
      </c>
      <c r="AR139" s="214" t="s">
        <v>150</v>
      </c>
      <c r="AT139" s="215" t="s">
        <v>72</v>
      </c>
      <c r="AU139" s="215" t="s">
        <v>73</v>
      </c>
      <c r="AY139" s="214" t="s">
        <v>128</v>
      </c>
      <c r="BK139" s="216">
        <f>SUM(BK140:BK141)</f>
        <v>0</v>
      </c>
    </row>
    <row r="140" s="1" customFormat="1" ht="16.5" customHeight="1">
      <c r="B140" s="44"/>
      <c r="C140" s="219" t="s">
        <v>282</v>
      </c>
      <c r="D140" s="219" t="s">
        <v>131</v>
      </c>
      <c r="E140" s="220" t="s">
        <v>669</v>
      </c>
      <c r="F140" s="221" t="s">
        <v>670</v>
      </c>
      <c r="G140" s="222" t="s">
        <v>494</v>
      </c>
      <c r="H140" s="223">
        <v>8</v>
      </c>
      <c r="I140" s="224"/>
      <c r="J140" s="225">
        <f>ROUND(I140*H140,2)</f>
        <v>0</v>
      </c>
      <c r="K140" s="221" t="s">
        <v>135</v>
      </c>
      <c r="L140" s="70"/>
      <c r="M140" s="226" t="s">
        <v>21</v>
      </c>
      <c r="N140" s="227" t="s">
        <v>45</v>
      </c>
      <c r="O140" s="45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AR140" s="22" t="s">
        <v>495</v>
      </c>
      <c r="AT140" s="22" t="s">
        <v>131</v>
      </c>
      <c r="AU140" s="22" t="s">
        <v>81</v>
      </c>
      <c r="AY140" s="22" t="s">
        <v>128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2" t="s">
        <v>127</v>
      </c>
      <c r="BK140" s="230">
        <f>ROUND(I140*H140,2)</f>
        <v>0</v>
      </c>
      <c r="BL140" s="22" t="s">
        <v>495</v>
      </c>
      <c r="BM140" s="22" t="s">
        <v>671</v>
      </c>
    </row>
    <row r="141" s="1" customFormat="1" ht="38.25" customHeight="1">
      <c r="B141" s="44"/>
      <c r="C141" s="219" t="s">
        <v>286</v>
      </c>
      <c r="D141" s="219" t="s">
        <v>131</v>
      </c>
      <c r="E141" s="220" t="s">
        <v>492</v>
      </c>
      <c r="F141" s="221" t="s">
        <v>672</v>
      </c>
      <c r="G141" s="222" t="s">
        <v>494</v>
      </c>
      <c r="H141" s="223">
        <v>40</v>
      </c>
      <c r="I141" s="224"/>
      <c r="J141" s="225">
        <f>ROUND(I141*H141,2)</f>
        <v>0</v>
      </c>
      <c r="K141" s="221" t="s">
        <v>135</v>
      </c>
      <c r="L141" s="70"/>
      <c r="M141" s="226" t="s">
        <v>21</v>
      </c>
      <c r="N141" s="242" t="s">
        <v>45</v>
      </c>
      <c r="O141" s="243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2" t="s">
        <v>495</v>
      </c>
      <c r="AT141" s="22" t="s">
        <v>131</v>
      </c>
      <c r="AU141" s="22" t="s">
        <v>81</v>
      </c>
      <c r="AY141" s="22" t="s">
        <v>128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2" t="s">
        <v>127</v>
      </c>
      <c r="BK141" s="230">
        <f>ROUND(I141*H141,2)</f>
        <v>0</v>
      </c>
      <c r="BL141" s="22" t="s">
        <v>495</v>
      </c>
      <c r="BM141" s="22" t="s">
        <v>673</v>
      </c>
    </row>
    <row r="142" s="1" customFormat="1" ht="6.96" customHeight="1">
      <c r="B142" s="65"/>
      <c r="C142" s="66"/>
      <c r="D142" s="66"/>
      <c r="E142" s="66"/>
      <c r="F142" s="66"/>
      <c r="G142" s="66"/>
      <c r="H142" s="66"/>
      <c r="I142" s="164"/>
      <c r="J142" s="66"/>
      <c r="K142" s="66"/>
      <c r="L142" s="70"/>
    </row>
  </sheetData>
  <sheetProtection sheet="1" autoFilter="0" formatColumns="0" formatRows="0" objects="1" scenarios="1" spinCount="100000" saltValue="DU2tj8pFoSsy2iLCTcvBdBz75hc++XnbutbBbDnincOvqnOEfg/oJ9qW5o/4BfIInLBrFec+jeDBYY6WqfeaMg==" hashValue="wiqduNVgqh1tmWs1YcE46bscj5xltQfi0+PL66J6Z0EFOU4d+FQRKsKCiexvqaR7NF3PNet5OazNPjQkomNWWg==" algorithmName="SHA-512" password="CC35"/>
  <autoFilter ref="C81:K141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92</v>
      </c>
      <c r="G1" s="137" t="s">
        <v>93</v>
      </c>
      <c r="H1" s="137"/>
      <c r="I1" s="138"/>
      <c r="J1" s="137" t="s">
        <v>94</v>
      </c>
      <c r="K1" s="136" t="s">
        <v>95</v>
      </c>
      <c r="L1" s="137" t="s">
        <v>96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88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81</v>
      </c>
    </row>
    <row r="4" ht="36.96" customHeight="1">
      <c r="B4" s="26"/>
      <c r="C4" s="27"/>
      <c r="D4" s="28" t="s">
        <v>97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6.5" customHeight="1">
      <c r="B7" s="26"/>
      <c r="C7" s="27"/>
      <c r="D7" s="27"/>
      <c r="E7" s="141" t="str">
        <f>'Rekapitulace stavby'!K6</f>
        <v>Stavební úpravy dvorního objektu č.p. 228 Kutná Hora pro sociální služby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98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674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4" t="s">
        <v>25</v>
      </c>
      <c r="J12" s="145" t="str">
        <f>'Rekapitulace stavby'!AN8</f>
        <v>8. 3. 2018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">
        <v>21</v>
      </c>
      <c r="K14" s="49"/>
    </row>
    <row r="15" s="1" customFormat="1" ht="18" customHeight="1">
      <c r="B15" s="44"/>
      <c r="C15" s="45"/>
      <c r="D15" s="45"/>
      <c r="E15" s="33" t="s">
        <v>29</v>
      </c>
      <c r="F15" s="45"/>
      <c r="G15" s="45"/>
      <c r="H15" s="45"/>
      <c r="I15" s="144" t="s">
        <v>30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31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30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33</v>
      </c>
      <c r="E20" s="45"/>
      <c r="F20" s="45"/>
      <c r="G20" s="45"/>
      <c r="H20" s="45"/>
      <c r="I20" s="144" t="s">
        <v>28</v>
      </c>
      <c r="J20" s="33" t="s">
        <v>34</v>
      </c>
      <c r="K20" s="49"/>
    </row>
    <row r="21" s="1" customFormat="1" ht="18" customHeight="1">
      <c r="B21" s="44"/>
      <c r="C21" s="45"/>
      <c r="D21" s="45"/>
      <c r="E21" s="33" t="s">
        <v>35</v>
      </c>
      <c r="F21" s="45"/>
      <c r="G21" s="45"/>
      <c r="H21" s="45"/>
      <c r="I21" s="144" t="s">
        <v>30</v>
      </c>
      <c r="J21" s="33" t="s">
        <v>21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37</v>
      </c>
      <c r="E23" s="45"/>
      <c r="F23" s="45"/>
      <c r="G23" s="45"/>
      <c r="H23" s="45"/>
      <c r="I23" s="142"/>
      <c r="J23" s="45"/>
      <c r="K23" s="49"/>
    </row>
    <row r="24" s="6" customFormat="1" ht="16.5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39</v>
      </c>
      <c r="E27" s="45"/>
      <c r="F27" s="45"/>
      <c r="G27" s="45"/>
      <c r="H27" s="45"/>
      <c r="I27" s="142"/>
      <c r="J27" s="153">
        <f>ROUND(J80,2)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41</v>
      </c>
      <c r="G29" s="45"/>
      <c r="H29" s="45"/>
      <c r="I29" s="154" t="s">
        <v>40</v>
      </c>
      <c r="J29" s="50" t="s">
        <v>42</v>
      </c>
      <c r="K29" s="49"/>
    </row>
    <row r="30" s="1" customFormat="1" ht="14.4" customHeight="1">
      <c r="B30" s="44"/>
      <c r="C30" s="45"/>
      <c r="D30" s="53" t="s">
        <v>43</v>
      </c>
      <c r="E30" s="53" t="s">
        <v>44</v>
      </c>
      <c r="F30" s="155">
        <f>ROUND(SUM(BE80:BE153), 2)</f>
        <v>0</v>
      </c>
      <c r="G30" s="45"/>
      <c r="H30" s="45"/>
      <c r="I30" s="156">
        <v>0.20999999999999999</v>
      </c>
      <c r="J30" s="155">
        <f>ROUND(ROUND((SUM(BE80:BE153)), 2)*I30, 2)</f>
        <v>0</v>
      </c>
      <c r="K30" s="49"/>
    </row>
    <row r="31" s="1" customFormat="1" ht="14.4" customHeight="1">
      <c r="B31" s="44"/>
      <c r="C31" s="45"/>
      <c r="D31" s="45"/>
      <c r="E31" s="53" t="s">
        <v>45</v>
      </c>
      <c r="F31" s="155">
        <f>ROUND(SUM(BF80:BF153), 2)</f>
        <v>0</v>
      </c>
      <c r="G31" s="45"/>
      <c r="H31" s="45"/>
      <c r="I31" s="156">
        <v>0.14999999999999999</v>
      </c>
      <c r="J31" s="155">
        <f>ROUND(ROUND((SUM(BF80:BF153)),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46</v>
      </c>
      <c r="F32" s="155">
        <f>ROUND(SUM(BG80:BG153),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47</v>
      </c>
      <c r="F33" s="155">
        <f>ROUND(SUM(BH80:BH153),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48</v>
      </c>
      <c r="F34" s="155">
        <f>ROUND(SUM(BI80:BI153),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49</v>
      </c>
      <c r="E36" s="96"/>
      <c r="F36" s="96"/>
      <c r="G36" s="159" t="s">
        <v>50</v>
      </c>
      <c r="H36" s="160" t="s">
        <v>51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100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Stavební úpravy dvorního objektu č.p. 228 Kutná Hora pro sociální služby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98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>17717EL - Elektroinstalace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areál Domov Barbora Kutná Hora</v>
      </c>
      <c r="G49" s="45"/>
      <c r="H49" s="45"/>
      <c r="I49" s="144" t="s">
        <v>25</v>
      </c>
      <c r="J49" s="145" t="str">
        <f>IF(J12="","",J12)</f>
        <v>8. 3. 2018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Domov Barbora, poskytovatel sociálních služeb</v>
      </c>
      <c r="G51" s="45"/>
      <c r="H51" s="45"/>
      <c r="I51" s="144" t="s">
        <v>33</v>
      </c>
      <c r="J51" s="42" t="str">
        <f>E21</f>
        <v>Kutnohorská stavební projekce- ing.Martin Hádek</v>
      </c>
      <c r="K51" s="49"/>
    </row>
    <row r="52" s="1" customFormat="1" ht="14.4" customHeight="1">
      <c r="B52" s="44"/>
      <c r="C52" s="38" t="s">
        <v>31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101</v>
      </c>
      <c r="D54" s="157"/>
      <c r="E54" s="157"/>
      <c r="F54" s="157"/>
      <c r="G54" s="157"/>
      <c r="H54" s="157"/>
      <c r="I54" s="171"/>
      <c r="J54" s="172" t="s">
        <v>102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103</v>
      </c>
      <c r="D56" s="45"/>
      <c r="E56" s="45"/>
      <c r="F56" s="45"/>
      <c r="G56" s="45"/>
      <c r="H56" s="45"/>
      <c r="I56" s="142"/>
      <c r="J56" s="153">
        <f>J80</f>
        <v>0</v>
      </c>
      <c r="K56" s="49"/>
      <c r="AU56" s="22" t="s">
        <v>104</v>
      </c>
    </row>
    <row r="57" s="7" customFormat="1" ht="24.96" customHeight="1">
      <c r="B57" s="175"/>
      <c r="C57" s="176"/>
      <c r="D57" s="177" t="s">
        <v>675</v>
      </c>
      <c r="E57" s="178"/>
      <c r="F57" s="178"/>
      <c r="G57" s="178"/>
      <c r="H57" s="178"/>
      <c r="I57" s="179"/>
      <c r="J57" s="180">
        <f>J81</f>
        <v>0</v>
      </c>
      <c r="K57" s="181"/>
    </row>
    <row r="58" s="8" customFormat="1" ht="19.92" customHeight="1">
      <c r="B58" s="182"/>
      <c r="C58" s="183"/>
      <c r="D58" s="184" t="s">
        <v>676</v>
      </c>
      <c r="E58" s="185"/>
      <c r="F58" s="185"/>
      <c r="G58" s="185"/>
      <c r="H58" s="185"/>
      <c r="I58" s="186"/>
      <c r="J58" s="187">
        <f>J82</f>
        <v>0</v>
      </c>
      <c r="K58" s="188"/>
    </row>
    <row r="59" s="8" customFormat="1" ht="19.92" customHeight="1">
      <c r="B59" s="182"/>
      <c r="C59" s="183"/>
      <c r="D59" s="184" t="s">
        <v>677</v>
      </c>
      <c r="E59" s="185"/>
      <c r="F59" s="185"/>
      <c r="G59" s="185"/>
      <c r="H59" s="185"/>
      <c r="I59" s="186"/>
      <c r="J59" s="187">
        <f>J146</f>
        <v>0</v>
      </c>
      <c r="K59" s="188"/>
    </row>
    <row r="60" s="8" customFormat="1" ht="19.92" customHeight="1">
      <c r="B60" s="182"/>
      <c r="C60" s="183"/>
      <c r="D60" s="184" t="s">
        <v>678</v>
      </c>
      <c r="E60" s="185"/>
      <c r="F60" s="185"/>
      <c r="G60" s="185"/>
      <c r="H60" s="185"/>
      <c r="I60" s="186"/>
      <c r="J60" s="187">
        <f>J152</f>
        <v>0</v>
      </c>
      <c r="K60" s="188"/>
    </row>
    <row r="61" s="1" customFormat="1" ht="21.84" customHeight="1">
      <c r="B61" s="44"/>
      <c r="C61" s="45"/>
      <c r="D61" s="45"/>
      <c r="E61" s="45"/>
      <c r="F61" s="45"/>
      <c r="G61" s="45"/>
      <c r="H61" s="45"/>
      <c r="I61" s="142"/>
      <c r="J61" s="45"/>
      <c r="K61" s="49"/>
    </row>
    <row r="62" s="1" customFormat="1" ht="6.96" customHeight="1">
      <c r="B62" s="65"/>
      <c r="C62" s="66"/>
      <c r="D62" s="66"/>
      <c r="E62" s="66"/>
      <c r="F62" s="66"/>
      <c r="G62" s="66"/>
      <c r="H62" s="66"/>
      <c r="I62" s="164"/>
      <c r="J62" s="66"/>
      <c r="K62" s="67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67"/>
      <c r="J66" s="69"/>
      <c r="K66" s="69"/>
      <c r="L66" s="70"/>
    </row>
    <row r="67" s="1" customFormat="1" ht="36.96" customHeight="1">
      <c r="B67" s="44"/>
      <c r="C67" s="71" t="s">
        <v>111</v>
      </c>
      <c r="D67" s="72"/>
      <c r="E67" s="72"/>
      <c r="F67" s="72"/>
      <c r="G67" s="72"/>
      <c r="H67" s="72"/>
      <c r="I67" s="189"/>
      <c r="J67" s="72"/>
      <c r="K67" s="72"/>
      <c r="L67" s="70"/>
    </row>
    <row r="68" s="1" customFormat="1" ht="6.96" customHeight="1">
      <c r="B68" s="44"/>
      <c r="C68" s="72"/>
      <c r="D68" s="72"/>
      <c r="E68" s="72"/>
      <c r="F68" s="72"/>
      <c r="G68" s="72"/>
      <c r="H68" s="72"/>
      <c r="I68" s="189"/>
      <c r="J68" s="72"/>
      <c r="K68" s="72"/>
      <c r="L68" s="70"/>
    </row>
    <row r="69" s="1" customFormat="1" ht="14.4" customHeight="1">
      <c r="B69" s="44"/>
      <c r="C69" s="74" t="s">
        <v>18</v>
      </c>
      <c r="D69" s="72"/>
      <c r="E69" s="72"/>
      <c r="F69" s="72"/>
      <c r="G69" s="72"/>
      <c r="H69" s="72"/>
      <c r="I69" s="189"/>
      <c r="J69" s="72"/>
      <c r="K69" s="72"/>
      <c r="L69" s="70"/>
    </row>
    <row r="70" s="1" customFormat="1" ht="16.5" customHeight="1">
      <c r="B70" s="44"/>
      <c r="C70" s="72"/>
      <c r="D70" s="72"/>
      <c r="E70" s="190" t="str">
        <f>E7</f>
        <v>Stavební úpravy dvorního objektu č.p. 228 Kutná Hora pro sociální služby</v>
      </c>
      <c r="F70" s="74"/>
      <c r="G70" s="74"/>
      <c r="H70" s="74"/>
      <c r="I70" s="189"/>
      <c r="J70" s="72"/>
      <c r="K70" s="72"/>
      <c r="L70" s="70"/>
    </row>
    <row r="71" s="1" customFormat="1" ht="14.4" customHeight="1">
      <c r="B71" s="44"/>
      <c r="C71" s="74" t="s">
        <v>98</v>
      </c>
      <c r="D71" s="72"/>
      <c r="E71" s="72"/>
      <c r="F71" s="72"/>
      <c r="G71" s="72"/>
      <c r="H71" s="72"/>
      <c r="I71" s="189"/>
      <c r="J71" s="72"/>
      <c r="K71" s="72"/>
      <c r="L71" s="70"/>
    </row>
    <row r="72" s="1" customFormat="1" ht="17.25" customHeight="1">
      <c r="B72" s="44"/>
      <c r="C72" s="72"/>
      <c r="D72" s="72"/>
      <c r="E72" s="80" t="str">
        <f>E9</f>
        <v>17717EL - Elektroinstalace</v>
      </c>
      <c r="F72" s="72"/>
      <c r="G72" s="72"/>
      <c r="H72" s="72"/>
      <c r="I72" s="189"/>
      <c r="J72" s="72"/>
      <c r="K72" s="72"/>
      <c r="L72" s="70"/>
    </row>
    <row r="73" s="1" customFormat="1" ht="6.96" customHeight="1">
      <c r="B73" s="44"/>
      <c r="C73" s="72"/>
      <c r="D73" s="72"/>
      <c r="E73" s="72"/>
      <c r="F73" s="72"/>
      <c r="G73" s="72"/>
      <c r="H73" s="72"/>
      <c r="I73" s="189"/>
      <c r="J73" s="72"/>
      <c r="K73" s="72"/>
      <c r="L73" s="70"/>
    </row>
    <row r="74" s="1" customFormat="1" ht="18" customHeight="1">
      <c r="B74" s="44"/>
      <c r="C74" s="74" t="s">
        <v>23</v>
      </c>
      <c r="D74" s="72"/>
      <c r="E74" s="72"/>
      <c r="F74" s="191" t="str">
        <f>F12</f>
        <v>areál Domov Barbora Kutná Hora</v>
      </c>
      <c r="G74" s="72"/>
      <c r="H74" s="72"/>
      <c r="I74" s="192" t="s">
        <v>25</v>
      </c>
      <c r="J74" s="83" t="str">
        <f>IF(J12="","",J12)</f>
        <v>8. 3. 2018</v>
      </c>
      <c r="K74" s="72"/>
      <c r="L74" s="70"/>
    </row>
    <row r="75" s="1" customFormat="1" ht="6.96" customHeight="1">
      <c r="B75" s="44"/>
      <c r="C75" s="72"/>
      <c r="D75" s="72"/>
      <c r="E75" s="72"/>
      <c r="F75" s="72"/>
      <c r="G75" s="72"/>
      <c r="H75" s="72"/>
      <c r="I75" s="189"/>
      <c r="J75" s="72"/>
      <c r="K75" s="72"/>
      <c r="L75" s="70"/>
    </row>
    <row r="76" s="1" customFormat="1">
      <c r="B76" s="44"/>
      <c r="C76" s="74" t="s">
        <v>27</v>
      </c>
      <c r="D76" s="72"/>
      <c r="E76" s="72"/>
      <c r="F76" s="191" t="str">
        <f>E15</f>
        <v>Domov Barbora, poskytovatel sociálních služeb</v>
      </c>
      <c r="G76" s="72"/>
      <c r="H76" s="72"/>
      <c r="I76" s="192" t="s">
        <v>33</v>
      </c>
      <c r="J76" s="191" t="str">
        <f>E21</f>
        <v>Kutnohorská stavební projekce- ing.Martin Hádek</v>
      </c>
      <c r="K76" s="72"/>
      <c r="L76" s="70"/>
    </row>
    <row r="77" s="1" customFormat="1" ht="14.4" customHeight="1">
      <c r="B77" s="44"/>
      <c r="C77" s="74" t="s">
        <v>31</v>
      </c>
      <c r="D77" s="72"/>
      <c r="E77" s="72"/>
      <c r="F77" s="191" t="str">
        <f>IF(E18="","",E18)</f>
        <v/>
      </c>
      <c r="G77" s="72"/>
      <c r="H77" s="72"/>
      <c r="I77" s="189"/>
      <c r="J77" s="72"/>
      <c r="K77" s="72"/>
      <c r="L77" s="70"/>
    </row>
    <row r="78" s="1" customFormat="1" ht="10.32" customHeight="1">
      <c r="B78" s="44"/>
      <c r="C78" s="72"/>
      <c r="D78" s="72"/>
      <c r="E78" s="72"/>
      <c r="F78" s="72"/>
      <c r="G78" s="72"/>
      <c r="H78" s="72"/>
      <c r="I78" s="189"/>
      <c r="J78" s="72"/>
      <c r="K78" s="72"/>
      <c r="L78" s="70"/>
    </row>
    <row r="79" s="9" customFormat="1" ht="29.28" customHeight="1">
      <c r="B79" s="193"/>
      <c r="C79" s="194" t="s">
        <v>112</v>
      </c>
      <c r="D79" s="195" t="s">
        <v>58</v>
      </c>
      <c r="E79" s="195" t="s">
        <v>54</v>
      </c>
      <c r="F79" s="195" t="s">
        <v>113</v>
      </c>
      <c r="G79" s="195" t="s">
        <v>114</v>
      </c>
      <c r="H79" s="195" t="s">
        <v>115</v>
      </c>
      <c r="I79" s="196" t="s">
        <v>116</v>
      </c>
      <c r="J79" s="195" t="s">
        <v>102</v>
      </c>
      <c r="K79" s="197" t="s">
        <v>117</v>
      </c>
      <c r="L79" s="198"/>
      <c r="M79" s="100" t="s">
        <v>118</v>
      </c>
      <c r="N79" s="101" t="s">
        <v>43</v>
      </c>
      <c r="O79" s="101" t="s">
        <v>119</v>
      </c>
      <c r="P79" s="101" t="s">
        <v>120</v>
      </c>
      <c r="Q79" s="101" t="s">
        <v>121</v>
      </c>
      <c r="R79" s="101" t="s">
        <v>122</v>
      </c>
      <c r="S79" s="101" t="s">
        <v>123</v>
      </c>
      <c r="T79" s="102" t="s">
        <v>124</v>
      </c>
    </row>
    <row r="80" s="1" customFormat="1" ht="29.28" customHeight="1">
      <c r="B80" s="44"/>
      <c r="C80" s="106" t="s">
        <v>103</v>
      </c>
      <c r="D80" s="72"/>
      <c r="E80" s="72"/>
      <c r="F80" s="72"/>
      <c r="G80" s="72"/>
      <c r="H80" s="72"/>
      <c r="I80" s="189"/>
      <c r="J80" s="199">
        <f>BK80</f>
        <v>0</v>
      </c>
      <c r="K80" s="72"/>
      <c r="L80" s="70"/>
      <c r="M80" s="103"/>
      <c r="N80" s="104"/>
      <c r="O80" s="104"/>
      <c r="P80" s="200">
        <f>P81</f>
        <v>0</v>
      </c>
      <c r="Q80" s="104"/>
      <c r="R80" s="200">
        <f>R81</f>
        <v>0.13581000000000001</v>
      </c>
      <c r="S80" s="104"/>
      <c r="T80" s="201">
        <f>T81</f>
        <v>0</v>
      </c>
      <c r="AT80" s="22" t="s">
        <v>72</v>
      </c>
      <c r="AU80" s="22" t="s">
        <v>104</v>
      </c>
      <c r="BK80" s="202">
        <f>BK81</f>
        <v>0</v>
      </c>
    </row>
    <row r="81" s="10" customFormat="1" ht="37.44" customHeight="1">
      <c r="B81" s="203"/>
      <c r="C81" s="204"/>
      <c r="D81" s="205" t="s">
        <v>72</v>
      </c>
      <c r="E81" s="206" t="s">
        <v>343</v>
      </c>
      <c r="F81" s="206" t="s">
        <v>343</v>
      </c>
      <c r="G81" s="204"/>
      <c r="H81" s="204"/>
      <c r="I81" s="207"/>
      <c r="J81" s="208">
        <f>BK81</f>
        <v>0</v>
      </c>
      <c r="K81" s="204"/>
      <c r="L81" s="209"/>
      <c r="M81" s="210"/>
      <c r="N81" s="211"/>
      <c r="O81" s="211"/>
      <c r="P81" s="212">
        <f>P82+P146+P152</f>
        <v>0</v>
      </c>
      <c r="Q81" s="211"/>
      <c r="R81" s="212">
        <f>R82+R146+R152</f>
        <v>0.13581000000000001</v>
      </c>
      <c r="S81" s="211"/>
      <c r="T81" s="213">
        <f>T82+T146+T152</f>
        <v>0</v>
      </c>
      <c r="AR81" s="214" t="s">
        <v>513</v>
      </c>
      <c r="AT81" s="215" t="s">
        <v>72</v>
      </c>
      <c r="AU81" s="215" t="s">
        <v>73</v>
      </c>
      <c r="AY81" s="214" t="s">
        <v>128</v>
      </c>
      <c r="BK81" s="216">
        <f>BK82+BK146+BK152</f>
        <v>0</v>
      </c>
    </row>
    <row r="82" s="10" customFormat="1" ht="19.92" customHeight="1">
      <c r="B82" s="203"/>
      <c r="C82" s="204"/>
      <c r="D82" s="205" t="s">
        <v>72</v>
      </c>
      <c r="E82" s="217" t="s">
        <v>679</v>
      </c>
      <c r="F82" s="217" t="s">
        <v>680</v>
      </c>
      <c r="G82" s="204"/>
      <c r="H82" s="204"/>
      <c r="I82" s="207"/>
      <c r="J82" s="218">
        <f>BK82</f>
        <v>0</v>
      </c>
      <c r="K82" s="204"/>
      <c r="L82" s="209"/>
      <c r="M82" s="210"/>
      <c r="N82" s="211"/>
      <c r="O82" s="211"/>
      <c r="P82" s="212">
        <f>SUM(P83:P145)</f>
        <v>0</v>
      </c>
      <c r="Q82" s="211"/>
      <c r="R82" s="212">
        <f>SUM(R83:R145)</f>
        <v>0.12659000000000001</v>
      </c>
      <c r="S82" s="211"/>
      <c r="T82" s="213">
        <f>SUM(T83:T145)</f>
        <v>0</v>
      </c>
      <c r="AR82" s="214" t="s">
        <v>513</v>
      </c>
      <c r="AT82" s="215" t="s">
        <v>72</v>
      </c>
      <c r="AU82" s="215" t="s">
        <v>81</v>
      </c>
      <c r="AY82" s="214" t="s">
        <v>128</v>
      </c>
      <c r="BK82" s="216">
        <f>SUM(BK83:BK145)</f>
        <v>0</v>
      </c>
    </row>
    <row r="83" s="1" customFormat="1" ht="25.5" customHeight="1">
      <c r="B83" s="44"/>
      <c r="C83" s="219" t="s">
        <v>81</v>
      </c>
      <c r="D83" s="219" t="s">
        <v>131</v>
      </c>
      <c r="E83" s="220" t="s">
        <v>681</v>
      </c>
      <c r="F83" s="221" t="s">
        <v>682</v>
      </c>
      <c r="G83" s="222" t="s">
        <v>148</v>
      </c>
      <c r="H83" s="223">
        <v>33</v>
      </c>
      <c r="I83" s="224"/>
      <c r="J83" s="225">
        <f>ROUND(I83*H83,2)</f>
        <v>0</v>
      </c>
      <c r="K83" s="221" t="s">
        <v>21</v>
      </c>
      <c r="L83" s="70"/>
      <c r="M83" s="226" t="s">
        <v>21</v>
      </c>
      <c r="N83" s="227" t="s">
        <v>45</v>
      </c>
      <c r="O83" s="45"/>
      <c r="P83" s="228">
        <f>O83*H83</f>
        <v>0</v>
      </c>
      <c r="Q83" s="228">
        <v>0</v>
      </c>
      <c r="R83" s="228">
        <f>Q83*H83</f>
        <v>0</v>
      </c>
      <c r="S83" s="228">
        <v>0</v>
      </c>
      <c r="T83" s="229">
        <f>S83*H83</f>
        <v>0</v>
      </c>
      <c r="AR83" s="22" t="s">
        <v>491</v>
      </c>
      <c r="AT83" s="22" t="s">
        <v>131</v>
      </c>
      <c r="AU83" s="22" t="s">
        <v>127</v>
      </c>
      <c r="AY83" s="22" t="s">
        <v>128</v>
      </c>
      <c r="BE83" s="230">
        <f>IF(N83="základní",J83,0)</f>
        <v>0</v>
      </c>
      <c r="BF83" s="230">
        <f>IF(N83="snížená",J83,0)</f>
        <v>0</v>
      </c>
      <c r="BG83" s="230">
        <f>IF(N83="zákl. přenesená",J83,0)</f>
        <v>0</v>
      </c>
      <c r="BH83" s="230">
        <f>IF(N83="sníž. přenesená",J83,0)</f>
        <v>0</v>
      </c>
      <c r="BI83" s="230">
        <f>IF(N83="nulová",J83,0)</f>
        <v>0</v>
      </c>
      <c r="BJ83" s="22" t="s">
        <v>127</v>
      </c>
      <c r="BK83" s="230">
        <f>ROUND(I83*H83,2)</f>
        <v>0</v>
      </c>
      <c r="BL83" s="22" t="s">
        <v>491</v>
      </c>
      <c r="BM83" s="22" t="s">
        <v>683</v>
      </c>
    </row>
    <row r="84" s="1" customFormat="1" ht="16.5" customHeight="1">
      <c r="B84" s="44"/>
      <c r="C84" s="232" t="s">
        <v>127</v>
      </c>
      <c r="D84" s="232" t="s">
        <v>343</v>
      </c>
      <c r="E84" s="233" t="s">
        <v>684</v>
      </c>
      <c r="F84" s="234" t="s">
        <v>685</v>
      </c>
      <c r="G84" s="235" t="s">
        <v>148</v>
      </c>
      <c r="H84" s="236">
        <v>33</v>
      </c>
      <c r="I84" s="237"/>
      <c r="J84" s="238">
        <f>ROUND(I84*H84,2)</f>
        <v>0</v>
      </c>
      <c r="K84" s="234" t="s">
        <v>21</v>
      </c>
      <c r="L84" s="239"/>
      <c r="M84" s="240" t="s">
        <v>21</v>
      </c>
      <c r="N84" s="241" t="s">
        <v>45</v>
      </c>
      <c r="O84" s="45"/>
      <c r="P84" s="228">
        <f>O84*H84</f>
        <v>0</v>
      </c>
      <c r="Q84" s="228">
        <v>5.0000000000000002E-05</v>
      </c>
      <c r="R84" s="228">
        <f>Q84*H84</f>
        <v>0.00165</v>
      </c>
      <c r="S84" s="228">
        <v>0</v>
      </c>
      <c r="T84" s="229">
        <f>S84*H84</f>
        <v>0</v>
      </c>
      <c r="AR84" s="22" t="s">
        <v>686</v>
      </c>
      <c r="AT84" s="22" t="s">
        <v>343</v>
      </c>
      <c r="AU84" s="22" t="s">
        <v>127</v>
      </c>
      <c r="AY84" s="22" t="s">
        <v>128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22" t="s">
        <v>127</v>
      </c>
      <c r="BK84" s="230">
        <f>ROUND(I84*H84,2)</f>
        <v>0</v>
      </c>
      <c r="BL84" s="22" t="s">
        <v>686</v>
      </c>
      <c r="BM84" s="22" t="s">
        <v>687</v>
      </c>
    </row>
    <row r="85" s="1" customFormat="1" ht="25.5" customHeight="1">
      <c r="B85" s="44"/>
      <c r="C85" s="219" t="s">
        <v>513</v>
      </c>
      <c r="D85" s="219" t="s">
        <v>131</v>
      </c>
      <c r="E85" s="220" t="s">
        <v>688</v>
      </c>
      <c r="F85" s="221" t="s">
        <v>689</v>
      </c>
      <c r="G85" s="222" t="s">
        <v>148</v>
      </c>
      <c r="H85" s="223">
        <v>12</v>
      </c>
      <c r="I85" s="224"/>
      <c r="J85" s="225">
        <f>ROUND(I85*H85,2)</f>
        <v>0</v>
      </c>
      <c r="K85" s="221" t="s">
        <v>21</v>
      </c>
      <c r="L85" s="70"/>
      <c r="M85" s="226" t="s">
        <v>21</v>
      </c>
      <c r="N85" s="227" t="s">
        <v>45</v>
      </c>
      <c r="O85" s="45"/>
      <c r="P85" s="228">
        <f>O85*H85</f>
        <v>0</v>
      </c>
      <c r="Q85" s="228">
        <v>0</v>
      </c>
      <c r="R85" s="228">
        <f>Q85*H85</f>
        <v>0</v>
      </c>
      <c r="S85" s="228">
        <v>0</v>
      </c>
      <c r="T85" s="229">
        <f>S85*H85</f>
        <v>0</v>
      </c>
      <c r="AR85" s="22" t="s">
        <v>491</v>
      </c>
      <c r="AT85" s="22" t="s">
        <v>131</v>
      </c>
      <c r="AU85" s="22" t="s">
        <v>127</v>
      </c>
      <c r="AY85" s="22" t="s">
        <v>128</v>
      </c>
      <c r="BE85" s="230">
        <f>IF(N85="základní",J85,0)</f>
        <v>0</v>
      </c>
      <c r="BF85" s="230">
        <f>IF(N85="snížená",J85,0)</f>
        <v>0</v>
      </c>
      <c r="BG85" s="230">
        <f>IF(N85="zákl. přenesená",J85,0)</f>
        <v>0</v>
      </c>
      <c r="BH85" s="230">
        <f>IF(N85="sníž. přenesená",J85,0)</f>
        <v>0</v>
      </c>
      <c r="BI85" s="230">
        <f>IF(N85="nulová",J85,0)</f>
        <v>0</v>
      </c>
      <c r="BJ85" s="22" t="s">
        <v>127</v>
      </c>
      <c r="BK85" s="230">
        <f>ROUND(I85*H85,2)</f>
        <v>0</v>
      </c>
      <c r="BL85" s="22" t="s">
        <v>491</v>
      </c>
      <c r="BM85" s="22" t="s">
        <v>690</v>
      </c>
    </row>
    <row r="86" s="1" customFormat="1" ht="16.5" customHeight="1">
      <c r="B86" s="44"/>
      <c r="C86" s="232" t="s">
        <v>150</v>
      </c>
      <c r="D86" s="232" t="s">
        <v>343</v>
      </c>
      <c r="E86" s="233" t="s">
        <v>691</v>
      </c>
      <c r="F86" s="234" t="s">
        <v>692</v>
      </c>
      <c r="G86" s="235" t="s">
        <v>148</v>
      </c>
      <c r="H86" s="236">
        <v>12</v>
      </c>
      <c r="I86" s="237"/>
      <c r="J86" s="238">
        <f>ROUND(I86*H86,2)</f>
        <v>0</v>
      </c>
      <c r="K86" s="234" t="s">
        <v>21</v>
      </c>
      <c r="L86" s="239"/>
      <c r="M86" s="240" t="s">
        <v>21</v>
      </c>
      <c r="N86" s="241" t="s">
        <v>45</v>
      </c>
      <c r="O86" s="45"/>
      <c r="P86" s="228">
        <f>O86*H86</f>
        <v>0</v>
      </c>
      <c r="Q86" s="228">
        <v>0.00019000000000000001</v>
      </c>
      <c r="R86" s="228">
        <f>Q86*H86</f>
        <v>0.0022799999999999999</v>
      </c>
      <c r="S86" s="228">
        <v>0</v>
      </c>
      <c r="T86" s="229">
        <f>S86*H86</f>
        <v>0</v>
      </c>
      <c r="AR86" s="22" t="s">
        <v>686</v>
      </c>
      <c r="AT86" s="22" t="s">
        <v>343</v>
      </c>
      <c r="AU86" s="22" t="s">
        <v>127</v>
      </c>
      <c r="AY86" s="22" t="s">
        <v>128</v>
      </c>
      <c r="BE86" s="230">
        <f>IF(N86="základní",J86,0)</f>
        <v>0</v>
      </c>
      <c r="BF86" s="230">
        <f>IF(N86="snížená",J86,0)</f>
        <v>0</v>
      </c>
      <c r="BG86" s="230">
        <f>IF(N86="zákl. přenesená",J86,0)</f>
        <v>0</v>
      </c>
      <c r="BH86" s="230">
        <f>IF(N86="sníž. přenesená",J86,0)</f>
        <v>0</v>
      </c>
      <c r="BI86" s="230">
        <f>IF(N86="nulová",J86,0)</f>
        <v>0</v>
      </c>
      <c r="BJ86" s="22" t="s">
        <v>127</v>
      </c>
      <c r="BK86" s="230">
        <f>ROUND(I86*H86,2)</f>
        <v>0</v>
      </c>
      <c r="BL86" s="22" t="s">
        <v>686</v>
      </c>
      <c r="BM86" s="22" t="s">
        <v>693</v>
      </c>
    </row>
    <row r="87" s="1" customFormat="1" ht="16.5" customHeight="1">
      <c r="B87" s="44"/>
      <c r="C87" s="219" t="s">
        <v>154</v>
      </c>
      <c r="D87" s="219" t="s">
        <v>131</v>
      </c>
      <c r="E87" s="220" t="s">
        <v>694</v>
      </c>
      <c r="F87" s="221" t="s">
        <v>695</v>
      </c>
      <c r="G87" s="222" t="s">
        <v>148</v>
      </c>
      <c r="H87" s="223">
        <v>1</v>
      </c>
      <c r="I87" s="224"/>
      <c r="J87" s="225">
        <f>ROUND(I87*H87,2)</f>
        <v>0</v>
      </c>
      <c r="K87" s="221" t="s">
        <v>21</v>
      </c>
      <c r="L87" s="70"/>
      <c r="M87" s="226" t="s">
        <v>21</v>
      </c>
      <c r="N87" s="227" t="s">
        <v>45</v>
      </c>
      <c r="O87" s="45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AR87" s="22" t="s">
        <v>491</v>
      </c>
      <c r="AT87" s="22" t="s">
        <v>131</v>
      </c>
      <c r="AU87" s="22" t="s">
        <v>127</v>
      </c>
      <c r="AY87" s="22" t="s">
        <v>128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2" t="s">
        <v>127</v>
      </c>
      <c r="BK87" s="230">
        <f>ROUND(I87*H87,2)</f>
        <v>0</v>
      </c>
      <c r="BL87" s="22" t="s">
        <v>491</v>
      </c>
      <c r="BM87" s="22" t="s">
        <v>696</v>
      </c>
    </row>
    <row r="88" s="1" customFormat="1" ht="16.5" customHeight="1">
      <c r="B88" s="44"/>
      <c r="C88" s="232" t="s">
        <v>158</v>
      </c>
      <c r="D88" s="232" t="s">
        <v>343</v>
      </c>
      <c r="E88" s="233" t="s">
        <v>697</v>
      </c>
      <c r="F88" s="234" t="s">
        <v>698</v>
      </c>
      <c r="G88" s="235" t="s">
        <v>148</v>
      </c>
      <c r="H88" s="236">
        <v>1</v>
      </c>
      <c r="I88" s="237"/>
      <c r="J88" s="238">
        <f>ROUND(I88*H88,2)</f>
        <v>0</v>
      </c>
      <c r="K88" s="234" t="s">
        <v>21</v>
      </c>
      <c r="L88" s="239"/>
      <c r="M88" s="240" t="s">
        <v>21</v>
      </c>
      <c r="N88" s="241" t="s">
        <v>45</v>
      </c>
      <c r="O88" s="45"/>
      <c r="P88" s="228">
        <f>O88*H88</f>
        <v>0</v>
      </c>
      <c r="Q88" s="228">
        <v>0.00021000000000000001</v>
      </c>
      <c r="R88" s="228">
        <f>Q88*H88</f>
        <v>0.00021000000000000001</v>
      </c>
      <c r="S88" s="228">
        <v>0</v>
      </c>
      <c r="T88" s="229">
        <f>S88*H88</f>
        <v>0</v>
      </c>
      <c r="AR88" s="22" t="s">
        <v>686</v>
      </c>
      <c r="AT88" s="22" t="s">
        <v>343</v>
      </c>
      <c r="AU88" s="22" t="s">
        <v>127</v>
      </c>
      <c r="AY88" s="22" t="s">
        <v>128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22" t="s">
        <v>127</v>
      </c>
      <c r="BK88" s="230">
        <f>ROUND(I88*H88,2)</f>
        <v>0</v>
      </c>
      <c r="BL88" s="22" t="s">
        <v>686</v>
      </c>
      <c r="BM88" s="22" t="s">
        <v>699</v>
      </c>
    </row>
    <row r="89" s="1" customFormat="1" ht="25.5" customHeight="1">
      <c r="B89" s="44"/>
      <c r="C89" s="219" t="s">
        <v>162</v>
      </c>
      <c r="D89" s="219" t="s">
        <v>131</v>
      </c>
      <c r="E89" s="220" t="s">
        <v>700</v>
      </c>
      <c r="F89" s="221" t="s">
        <v>701</v>
      </c>
      <c r="G89" s="222" t="s">
        <v>148</v>
      </c>
      <c r="H89" s="223">
        <v>2</v>
      </c>
      <c r="I89" s="224"/>
      <c r="J89" s="225">
        <f>ROUND(I89*H89,2)</f>
        <v>0</v>
      </c>
      <c r="K89" s="221" t="s">
        <v>21</v>
      </c>
      <c r="L89" s="70"/>
      <c r="M89" s="226" t="s">
        <v>21</v>
      </c>
      <c r="N89" s="227" t="s">
        <v>45</v>
      </c>
      <c r="O89" s="45"/>
      <c r="P89" s="228">
        <f>O89*H89</f>
        <v>0</v>
      </c>
      <c r="Q89" s="228">
        <v>0</v>
      </c>
      <c r="R89" s="228">
        <f>Q89*H89</f>
        <v>0</v>
      </c>
      <c r="S89" s="228">
        <v>0</v>
      </c>
      <c r="T89" s="229">
        <f>S89*H89</f>
        <v>0</v>
      </c>
      <c r="AR89" s="22" t="s">
        <v>491</v>
      </c>
      <c r="AT89" s="22" t="s">
        <v>131</v>
      </c>
      <c r="AU89" s="22" t="s">
        <v>127</v>
      </c>
      <c r="AY89" s="22" t="s">
        <v>128</v>
      </c>
      <c r="BE89" s="230">
        <f>IF(N89="základní",J89,0)</f>
        <v>0</v>
      </c>
      <c r="BF89" s="230">
        <f>IF(N89="snížená",J89,0)</f>
        <v>0</v>
      </c>
      <c r="BG89" s="230">
        <f>IF(N89="zákl. přenesená",J89,0)</f>
        <v>0</v>
      </c>
      <c r="BH89" s="230">
        <f>IF(N89="sníž. přenesená",J89,0)</f>
        <v>0</v>
      </c>
      <c r="BI89" s="230">
        <f>IF(N89="nulová",J89,0)</f>
        <v>0</v>
      </c>
      <c r="BJ89" s="22" t="s">
        <v>127</v>
      </c>
      <c r="BK89" s="230">
        <f>ROUND(I89*H89,2)</f>
        <v>0</v>
      </c>
      <c r="BL89" s="22" t="s">
        <v>491</v>
      </c>
      <c r="BM89" s="22" t="s">
        <v>702</v>
      </c>
    </row>
    <row r="90" s="1" customFormat="1" ht="16.5" customHeight="1">
      <c r="B90" s="44"/>
      <c r="C90" s="232" t="s">
        <v>166</v>
      </c>
      <c r="D90" s="232" t="s">
        <v>343</v>
      </c>
      <c r="E90" s="233" t="s">
        <v>703</v>
      </c>
      <c r="F90" s="234" t="s">
        <v>704</v>
      </c>
      <c r="G90" s="235" t="s">
        <v>148</v>
      </c>
      <c r="H90" s="236">
        <v>2</v>
      </c>
      <c r="I90" s="237"/>
      <c r="J90" s="238">
        <f>ROUND(I90*H90,2)</f>
        <v>0</v>
      </c>
      <c r="K90" s="234" t="s">
        <v>21</v>
      </c>
      <c r="L90" s="239"/>
      <c r="M90" s="240" t="s">
        <v>21</v>
      </c>
      <c r="N90" s="241" t="s">
        <v>45</v>
      </c>
      <c r="O90" s="45"/>
      <c r="P90" s="228">
        <f>O90*H90</f>
        <v>0</v>
      </c>
      <c r="Q90" s="228">
        <v>0.00024000000000000001</v>
      </c>
      <c r="R90" s="228">
        <f>Q90*H90</f>
        <v>0.00048000000000000001</v>
      </c>
      <c r="S90" s="228">
        <v>0</v>
      </c>
      <c r="T90" s="229">
        <f>S90*H90</f>
        <v>0</v>
      </c>
      <c r="AR90" s="22" t="s">
        <v>686</v>
      </c>
      <c r="AT90" s="22" t="s">
        <v>343</v>
      </c>
      <c r="AU90" s="22" t="s">
        <v>127</v>
      </c>
      <c r="AY90" s="22" t="s">
        <v>128</v>
      </c>
      <c r="BE90" s="230">
        <f>IF(N90="základní",J90,0)</f>
        <v>0</v>
      </c>
      <c r="BF90" s="230">
        <f>IF(N90="snížená",J90,0)</f>
        <v>0</v>
      </c>
      <c r="BG90" s="230">
        <f>IF(N90="zákl. přenesená",J90,0)</f>
        <v>0</v>
      </c>
      <c r="BH90" s="230">
        <f>IF(N90="sníž. přenesená",J90,0)</f>
        <v>0</v>
      </c>
      <c r="BI90" s="230">
        <f>IF(N90="nulová",J90,0)</f>
        <v>0</v>
      </c>
      <c r="BJ90" s="22" t="s">
        <v>127</v>
      </c>
      <c r="BK90" s="230">
        <f>ROUND(I90*H90,2)</f>
        <v>0</v>
      </c>
      <c r="BL90" s="22" t="s">
        <v>686</v>
      </c>
      <c r="BM90" s="22" t="s">
        <v>705</v>
      </c>
    </row>
    <row r="91" s="1" customFormat="1" ht="25.5" customHeight="1">
      <c r="B91" s="44"/>
      <c r="C91" s="219" t="s">
        <v>170</v>
      </c>
      <c r="D91" s="219" t="s">
        <v>131</v>
      </c>
      <c r="E91" s="220" t="s">
        <v>706</v>
      </c>
      <c r="F91" s="221" t="s">
        <v>707</v>
      </c>
      <c r="G91" s="222" t="s">
        <v>148</v>
      </c>
      <c r="H91" s="223">
        <v>2</v>
      </c>
      <c r="I91" s="224"/>
      <c r="J91" s="225">
        <f>ROUND(I91*H91,2)</f>
        <v>0</v>
      </c>
      <c r="K91" s="221" t="s">
        <v>21</v>
      </c>
      <c r="L91" s="70"/>
      <c r="M91" s="226" t="s">
        <v>21</v>
      </c>
      <c r="N91" s="227" t="s">
        <v>45</v>
      </c>
      <c r="O91" s="45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AR91" s="22" t="s">
        <v>491</v>
      </c>
      <c r="AT91" s="22" t="s">
        <v>131</v>
      </c>
      <c r="AU91" s="22" t="s">
        <v>127</v>
      </c>
      <c r="AY91" s="22" t="s">
        <v>128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22" t="s">
        <v>127</v>
      </c>
      <c r="BK91" s="230">
        <f>ROUND(I91*H91,2)</f>
        <v>0</v>
      </c>
      <c r="BL91" s="22" t="s">
        <v>491</v>
      </c>
      <c r="BM91" s="22" t="s">
        <v>708</v>
      </c>
    </row>
    <row r="92" s="1" customFormat="1" ht="25.5" customHeight="1">
      <c r="B92" s="44"/>
      <c r="C92" s="219" t="s">
        <v>174</v>
      </c>
      <c r="D92" s="219" t="s">
        <v>131</v>
      </c>
      <c r="E92" s="220" t="s">
        <v>709</v>
      </c>
      <c r="F92" s="221" t="s">
        <v>710</v>
      </c>
      <c r="G92" s="222" t="s">
        <v>148</v>
      </c>
      <c r="H92" s="223">
        <v>12</v>
      </c>
      <c r="I92" s="224"/>
      <c r="J92" s="225">
        <f>ROUND(I92*H92,2)</f>
        <v>0</v>
      </c>
      <c r="K92" s="221" t="s">
        <v>21</v>
      </c>
      <c r="L92" s="70"/>
      <c r="M92" s="226" t="s">
        <v>21</v>
      </c>
      <c r="N92" s="227" t="s">
        <v>45</v>
      </c>
      <c r="O92" s="45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AR92" s="22" t="s">
        <v>491</v>
      </c>
      <c r="AT92" s="22" t="s">
        <v>131</v>
      </c>
      <c r="AU92" s="22" t="s">
        <v>127</v>
      </c>
      <c r="AY92" s="22" t="s">
        <v>128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2" t="s">
        <v>127</v>
      </c>
      <c r="BK92" s="230">
        <f>ROUND(I92*H92,2)</f>
        <v>0</v>
      </c>
      <c r="BL92" s="22" t="s">
        <v>491</v>
      </c>
      <c r="BM92" s="22" t="s">
        <v>711</v>
      </c>
    </row>
    <row r="93" s="1" customFormat="1" ht="25.5" customHeight="1">
      <c r="B93" s="44"/>
      <c r="C93" s="219" t="s">
        <v>178</v>
      </c>
      <c r="D93" s="219" t="s">
        <v>131</v>
      </c>
      <c r="E93" s="220" t="s">
        <v>712</v>
      </c>
      <c r="F93" s="221" t="s">
        <v>713</v>
      </c>
      <c r="G93" s="222" t="s">
        <v>148</v>
      </c>
      <c r="H93" s="223">
        <v>1</v>
      </c>
      <c r="I93" s="224"/>
      <c r="J93" s="225">
        <f>ROUND(I93*H93,2)</f>
        <v>0</v>
      </c>
      <c r="K93" s="221" t="s">
        <v>21</v>
      </c>
      <c r="L93" s="70"/>
      <c r="M93" s="226" t="s">
        <v>21</v>
      </c>
      <c r="N93" s="227" t="s">
        <v>45</v>
      </c>
      <c r="O93" s="45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AR93" s="22" t="s">
        <v>491</v>
      </c>
      <c r="AT93" s="22" t="s">
        <v>131</v>
      </c>
      <c r="AU93" s="22" t="s">
        <v>127</v>
      </c>
      <c r="AY93" s="22" t="s">
        <v>128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2" t="s">
        <v>127</v>
      </c>
      <c r="BK93" s="230">
        <f>ROUND(I93*H93,2)</f>
        <v>0</v>
      </c>
      <c r="BL93" s="22" t="s">
        <v>491</v>
      </c>
      <c r="BM93" s="22" t="s">
        <v>714</v>
      </c>
    </row>
    <row r="94" s="1" customFormat="1" ht="25.5" customHeight="1">
      <c r="B94" s="44"/>
      <c r="C94" s="219" t="s">
        <v>182</v>
      </c>
      <c r="D94" s="219" t="s">
        <v>131</v>
      </c>
      <c r="E94" s="220" t="s">
        <v>715</v>
      </c>
      <c r="F94" s="221" t="s">
        <v>716</v>
      </c>
      <c r="G94" s="222" t="s">
        <v>148</v>
      </c>
      <c r="H94" s="223">
        <v>3</v>
      </c>
      <c r="I94" s="224"/>
      <c r="J94" s="225">
        <f>ROUND(I94*H94,2)</f>
        <v>0</v>
      </c>
      <c r="K94" s="221" t="s">
        <v>21</v>
      </c>
      <c r="L94" s="70"/>
      <c r="M94" s="226" t="s">
        <v>21</v>
      </c>
      <c r="N94" s="227" t="s">
        <v>45</v>
      </c>
      <c r="O94" s="45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AR94" s="22" t="s">
        <v>491</v>
      </c>
      <c r="AT94" s="22" t="s">
        <v>131</v>
      </c>
      <c r="AU94" s="22" t="s">
        <v>127</v>
      </c>
      <c r="AY94" s="22" t="s">
        <v>128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2" t="s">
        <v>127</v>
      </c>
      <c r="BK94" s="230">
        <f>ROUND(I94*H94,2)</f>
        <v>0</v>
      </c>
      <c r="BL94" s="22" t="s">
        <v>491</v>
      </c>
      <c r="BM94" s="22" t="s">
        <v>717</v>
      </c>
    </row>
    <row r="95" s="1" customFormat="1" ht="16.5" customHeight="1">
      <c r="B95" s="44"/>
      <c r="C95" s="219" t="s">
        <v>186</v>
      </c>
      <c r="D95" s="219" t="s">
        <v>131</v>
      </c>
      <c r="E95" s="220" t="s">
        <v>718</v>
      </c>
      <c r="F95" s="221" t="s">
        <v>719</v>
      </c>
      <c r="G95" s="222" t="s">
        <v>148</v>
      </c>
      <c r="H95" s="223">
        <v>2</v>
      </c>
      <c r="I95" s="224"/>
      <c r="J95" s="225">
        <f>ROUND(I95*H95,2)</f>
        <v>0</v>
      </c>
      <c r="K95" s="221" t="s">
        <v>21</v>
      </c>
      <c r="L95" s="70"/>
      <c r="M95" s="226" t="s">
        <v>21</v>
      </c>
      <c r="N95" s="227" t="s">
        <v>45</v>
      </c>
      <c r="O95" s="45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AR95" s="22" t="s">
        <v>491</v>
      </c>
      <c r="AT95" s="22" t="s">
        <v>131</v>
      </c>
      <c r="AU95" s="22" t="s">
        <v>127</v>
      </c>
      <c r="AY95" s="22" t="s">
        <v>128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2" t="s">
        <v>127</v>
      </c>
      <c r="BK95" s="230">
        <f>ROUND(I95*H95,2)</f>
        <v>0</v>
      </c>
      <c r="BL95" s="22" t="s">
        <v>491</v>
      </c>
      <c r="BM95" s="22" t="s">
        <v>720</v>
      </c>
    </row>
    <row r="96" s="1" customFormat="1" ht="16.5" customHeight="1">
      <c r="B96" s="44"/>
      <c r="C96" s="219" t="s">
        <v>190</v>
      </c>
      <c r="D96" s="219" t="s">
        <v>131</v>
      </c>
      <c r="E96" s="220" t="s">
        <v>721</v>
      </c>
      <c r="F96" s="221" t="s">
        <v>722</v>
      </c>
      <c r="G96" s="222" t="s">
        <v>148</v>
      </c>
      <c r="H96" s="223">
        <v>4</v>
      </c>
      <c r="I96" s="224"/>
      <c r="J96" s="225">
        <f>ROUND(I96*H96,2)</f>
        <v>0</v>
      </c>
      <c r="K96" s="221" t="s">
        <v>21</v>
      </c>
      <c r="L96" s="70"/>
      <c r="M96" s="226" t="s">
        <v>21</v>
      </c>
      <c r="N96" s="227" t="s">
        <v>45</v>
      </c>
      <c r="O96" s="45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AR96" s="22" t="s">
        <v>491</v>
      </c>
      <c r="AT96" s="22" t="s">
        <v>131</v>
      </c>
      <c r="AU96" s="22" t="s">
        <v>127</v>
      </c>
      <c r="AY96" s="22" t="s">
        <v>128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2" t="s">
        <v>127</v>
      </c>
      <c r="BK96" s="230">
        <f>ROUND(I96*H96,2)</f>
        <v>0</v>
      </c>
      <c r="BL96" s="22" t="s">
        <v>491</v>
      </c>
      <c r="BM96" s="22" t="s">
        <v>723</v>
      </c>
    </row>
    <row r="97" s="1" customFormat="1" ht="16.5" customHeight="1">
      <c r="B97" s="44"/>
      <c r="C97" s="232" t="s">
        <v>10</v>
      </c>
      <c r="D97" s="232" t="s">
        <v>343</v>
      </c>
      <c r="E97" s="233" t="s">
        <v>724</v>
      </c>
      <c r="F97" s="234" t="s">
        <v>725</v>
      </c>
      <c r="G97" s="235" t="s">
        <v>148</v>
      </c>
      <c r="H97" s="236">
        <v>4</v>
      </c>
      <c r="I97" s="237"/>
      <c r="J97" s="238">
        <f>ROUND(I97*H97,2)</f>
        <v>0</v>
      </c>
      <c r="K97" s="234" t="s">
        <v>21</v>
      </c>
      <c r="L97" s="239"/>
      <c r="M97" s="240" t="s">
        <v>21</v>
      </c>
      <c r="N97" s="241" t="s">
        <v>45</v>
      </c>
      <c r="O97" s="45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AR97" s="22" t="s">
        <v>686</v>
      </c>
      <c r="AT97" s="22" t="s">
        <v>343</v>
      </c>
      <c r="AU97" s="22" t="s">
        <v>127</v>
      </c>
      <c r="AY97" s="22" t="s">
        <v>128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2" t="s">
        <v>127</v>
      </c>
      <c r="BK97" s="230">
        <f>ROUND(I97*H97,2)</f>
        <v>0</v>
      </c>
      <c r="BL97" s="22" t="s">
        <v>686</v>
      </c>
      <c r="BM97" s="22" t="s">
        <v>726</v>
      </c>
    </row>
    <row r="98" s="1" customFormat="1" ht="16.5" customHeight="1">
      <c r="B98" s="44"/>
      <c r="C98" s="219" t="s">
        <v>136</v>
      </c>
      <c r="D98" s="219" t="s">
        <v>131</v>
      </c>
      <c r="E98" s="220" t="s">
        <v>727</v>
      </c>
      <c r="F98" s="221" t="s">
        <v>728</v>
      </c>
      <c r="G98" s="222" t="s">
        <v>148</v>
      </c>
      <c r="H98" s="223">
        <v>1</v>
      </c>
      <c r="I98" s="224"/>
      <c r="J98" s="225">
        <f>ROUND(I98*H98,2)</f>
        <v>0</v>
      </c>
      <c r="K98" s="221" t="s">
        <v>21</v>
      </c>
      <c r="L98" s="70"/>
      <c r="M98" s="226" t="s">
        <v>21</v>
      </c>
      <c r="N98" s="227" t="s">
        <v>45</v>
      </c>
      <c r="O98" s="45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AR98" s="22" t="s">
        <v>491</v>
      </c>
      <c r="AT98" s="22" t="s">
        <v>131</v>
      </c>
      <c r="AU98" s="22" t="s">
        <v>127</v>
      </c>
      <c r="AY98" s="22" t="s">
        <v>128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2" t="s">
        <v>127</v>
      </c>
      <c r="BK98" s="230">
        <f>ROUND(I98*H98,2)</f>
        <v>0</v>
      </c>
      <c r="BL98" s="22" t="s">
        <v>491</v>
      </c>
      <c r="BM98" s="22" t="s">
        <v>729</v>
      </c>
    </row>
    <row r="99" s="1" customFormat="1" ht="16.5" customHeight="1">
      <c r="B99" s="44"/>
      <c r="C99" s="232" t="s">
        <v>202</v>
      </c>
      <c r="D99" s="232" t="s">
        <v>343</v>
      </c>
      <c r="E99" s="233" t="s">
        <v>730</v>
      </c>
      <c r="F99" s="234" t="s">
        <v>731</v>
      </c>
      <c r="G99" s="235" t="s">
        <v>148</v>
      </c>
      <c r="H99" s="236">
        <v>1</v>
      </c>
      <c r="I99" s="237"/>
      <c r="J99" s="238">
        <f>ROUND(I99*H99,2)</f>
        <v>0</v>
      </c>
      <c r="K99" s="234" t="s">
        <v>21</v>
      </c>
      <c r="L99" s="239"/>
      <c r="M99" s="240" t="s">
        <v>21</v>
      </c>
      <c r="N99" s="241" t="s">
        <v>45</v>
      </c>
      <c r="O99" s="45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AR99" s="22" t="s">
        <v>686</v>
      </c>
      <c r="AT99" s="22" t="s">
        <v>343</v>
      </c>
      <c r="AU99" s="22" t="s">
        <v>127</v>
      </c>
      <c r="AY99" s="22" t="s">
        <v>128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2" t="s">
        <v>127</v>
      </c>
      <c r="BK99" s="230">
        <f>ROUND(I99*H99,2)</f>
        <v>0</v>
      </c>
      <c r="BL99" s="22" t="s">
        <v>686</v>
      </c>
      <c r="BM99" s="22" t="s">
        <v>732</v>
      </c>
    </row>
    <row r="100" s="1" customFormat="1" ht="16.5" customHeight="1">
      <c r="B100" s="44"/>
      <c r="C100" s="219" t="s">
        <v>206</v>
      </c>
      <c r="D100" s="219" t="s">
        <v>131</v>
      </c>
      <c r="E100" s="220" t="s">
        <v>733</v>
      </c>
      <c r="F100" s="221" t="s">
        <v>734</v>
      </c>
      <c r="G100" s="222" t="s">
        <v>148</v>
      </c>
      <c r="H100" s="223">
        <v>2</v>
      </c>
      <c r="I100" s="224"/>
      <c r="J100" s="225">
        <f>ROUND(I100*H100,2)</f>
        <v>0</v>
      </c>
      <c r="K100" s="221" t="s">
        <v>21</v>
      </c>
      <c r="L100" s="70"/>
      <c r="M100" s="226" t="s">
        <v>21</v>
      </c>
      <c r="N100" s="227" t="s">
        <v>45</v>
      </c>
      <c r="O100" s="45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AR100" s="22" t="s">
        <v>491</v>
      </c>
      <c r="AT100" s="22" t="s">
        <v>131</v>
      </c>
      <c r="AU100" s="22" t="s">
        <v>127</v>
      </c>
      <c r="AY100" s="22" t="s">
        <v>128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2" t="s">
        <v>127</v>
      </c>
      <c r="BK100" s="230">
        <f>ROUND(I100*H100,2)</f>
        <v>0</v>
      </c>
      <c r="BL100" s="22" t="s">
        <v>491</v>
      </c>
      <c r="BM100" s="22" t="s">
        <v>735</v>
      </c>
    </row>
    <row r="101" s="1" customFormat="1" ht="16.5" customHeight="1">
      <c r="B101" s="44"/>
      <c r="C101" s="232" t="s">
        <v>611</v>
      </c>
      <c r="D101" s="232" t="s">
        <v>343</v>
      </c>
      <c r="E101" s="233" t="s">
        <v>736</v>
      </c>
      <c r="F101" s="234" t="s">
        <v>737</v>
      </c>
      <c r="G101" s="235" t="s">
        <v>148</v>
      </c>
      <c r="H101" s="236">
        <v>2</v>
      </c>
      <c r="I101" s="237"/>
      <c r="J101" s="238">
        <f>ROUND(I101*H101,2)</f>
        <v>0</v>
      </c>
      <c r="K101" s="234" t="s">
        <v>21</v>
      </c>
      <c r="L101" s="239"/>
      <c r="M101" s="240" t="s">
        <v>21</v>
      </c>
      <c r="N101" s="241" t="s">
        <v>45</v>
      </c>
      <c r="O101" s="45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AR101" s="22" t="s">
        <v>686</v>
      </c>
      <c r="AT101" s="22" t="s">
        <v>343</v>
      </c>
      <c r="AU101" s="22" t="s">
        <v>127</v>
      </c>
      <c r="AY101" s="22" t="s">
        <v>128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2" t="s">
        <v>127</v>
      </c>
      <c r="BK101" s="230">
        <f>ROUND(I101*H101,2)</f>
        <v>0</v>
      </c>
      <c r="BL101" s="22" t="s">
        <v>686</v>
      </c>
      <c r="BM101" s="22" t="s">
        <v>738</v>
      </c>
    </row>
    <row r="102" s="1" customFormat="1" ht="16.5" customHeight="1">
      <c r="B102" s="44"/>
      <c r="C102" s="219" t="s">
        <v>739</v>
      </c>
      <c r="D102" s="219" t="s">
        <v>131</v>
      </c>
      <c r="E102" s="220" t="s">
        <v>740</v>
      </c>
      <c r="F102" s="221" t="s">
        <v>741</v>
      </c>
      <c r="G102" s="222" t="s">
        <v>148</v>
      </c>
      <c r="H102" s="223">
        <v>2</v>
      </c>
      <c r="I102" s="224"/>
      <c r="J102" s="225">
        <f>ROUND(I102*H102,2)</f>
        <v>0</v>
      </c>
      <c r="K102" s="221" t="s">
        <v>21</v>
      </c>
      <c r="L102" s="70"/>
      <c r="M102" s="226" t="s">
        <v>21</v>
      </c>
      <c r="N102" s="227" t="s">
        <v>45</v>
      </c>
      <c r="O102" s="45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AR102" s="22" t="s">
        <v>491</v>
      </c>
      <c r="AT102" s="22" t="s">
        <v>131</v>
      </c>
      <c r="AU102" s="22" t="s">
        <v>127</v>
      </c>
      <c r="AY102" s="22" t="s">
        <v>128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2" t="s">
        <v>127</v>
      </c>
      <c r="BK102" s="230">
        <f>ROUND(I102*H102,2)</f>
        <v>0</v>
      </c>
      <c r="BL102" s="22" t="s">
        <v>491</v>
      </c>
      <c r="BM102" s="22" t="s">
        <v>742</v>
      </c>
    </row>
    <row r="103" s="1" customFormat="1" ht="16.5" customHeight="1">
      <c r="B103" s="44"/>
      <c r="C103" s="232" t="s">
        <v>9</v>
      </c>
      <c r="D103" s="232" t="s">
        <v>343</v>
      </c>
      <c r="E103" s="233" t="s">
        <v>743</v>
      </c>
      <c r="F103" s="234" t="s">
        <v>744</v>
      </c>
      <c r="G103" s="235" t="s">
        <v>148</v>
      </c>
      <c r="H103" s="236">
        <v>2</v>
      </c>
      <c r="I103" s="237"/>
      <c r="J103" s="238">
        <f>ROUND(I103*H103,2)</f>
        <v>0</v>
      </c>
      <c r="K103" s="234" t="s">
        <v>21</v>
      </c>
      <c r="L103" s="239"/>
      <c r="M103" s="240" t="s">
        <v>21</v>
      </c>
      <c r="N103" s="241" t="s">
        <v>45</v>
      </c>
      <c r="O103" s="45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AR103" s="22" t="s">
        <v>686</v>
      </c>
      <c r="AT103" s="22" t="s">
        <v>343</v>
      </c>
      <c r="AU103" s="22" t="s">
        <v>127</v>
      </c>
      <c r="AY103" s="22" t="s">
        <v>128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2" t="s">
        <v>127</v>
      </c>
      <c r="BK103" s="230">
        <f>ROUND(I103*H103,2)</f>
        <v>0</v>
      </c>
      <c r="BL103" s="22" t="s">
        <v>686</v>
      </c>
      <c r="BM103" s="22" t="s">
        <v>745</v>
      </c>
    </row>
    <row r="104" s="1" customFormat="1" ht="16.5" customHeight="1">
      <c r="B104" s="44"/>
      <c r="C104" s="219" t="s">
        <v>226</v>
      </c>
      <c r="D104" s="219" t="s">
        <v>131</v>
      </c>
      <c r="E104" s="220" t="s">
        <v>746</v>
      </c>
      <c r="F104" s="221" t="s">
        <v>747</v>
      </c>
      <c r="G104" s="222" t="s">
        <v>148</v>
      </c>
      <c r="H104" s="223">
        <v>3</v>
      </c>
      <c r="I104" s="224"/>
      <c r="J104" s="225">
        <f>ROUND(I104*H104,2)</f>
        <v>0</v>
      </c>
      <c r="K104" s="221" t="s">
        <v>21</v>
      </c>
      <c r="L104" s="70"/>
      <c r="M104" s="226" t="s">
        <v>21</v>
      </c>
      <c r="N104" s="227" t="s">
        <v>45</v>
      </c>
      <c r="O104" s="45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AR104" s="22" t="s">
        <v>491</v>
      </c>
      <c r="AT104" s="22" t="s">
        <v>131</v>
      </c>
      <c r="AU104" s="22" t="s">
        <v>127</v>
      </c>
      <c r="AY104" s="22" t="s">
        <v>128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2" t="s">
        <v>127</v>
      </c>
      <c r="BK104" s="230">
        <f>ROUND(I104*H104,2)</f>
        <v>0</v>
      </c>
      <c r="BL104" s="22" t="s">
        <v>491</v>
      </c>
      <c r="BM104" s="22" t="s">
        <v>748</v>
      </c>
    </row>
    <row r="105" s="1" customFormat="1" ht="16.5" customHeight="1">
      <c r="B105" s="44"/>
      <c r="C105" s="232" t="s">
        <v>242</v>
      </c>
      <c r="D105" s="232" t="s">
        <v>343</v>
      </c>
      <c r="E105" s="233" t="s">
        <v>749</v>
      </c>
      <c r="F105" s="234" t="s">
        <v>750</v>
      </c>
      <c r="G105" s="235" t="s">
        <v>148</v>
      </c>
      <c r="H105" s="236">
        <v>3</v>
      </c>
      <c r="I105" s="237"/>
      <c r="J105" s="238">
        <f>ROUND(I105*H105,2)</f>
        <v>0</v>
      </c>
      <c r="K105" s="234" t="s">
        <v>21</v>
      </c>
      <c r="L105" s="239"/>
      <c r="M105" s="240" t="s">
        <v>21</v>
      </c>
      <c r="N105" s="241" t="s">
        <v>45</v>
      </c>
      <c r="O105" s="45"/>
      <c r="P105" s="228">
        <f>O105*H105</f>
        <v>0</v>
      </c>
      <c r="Q105" s="228">
        <v>0.00024000000000000001</v>
      </c>
      <c r="R105" s="228">
        <f>Q105*H105</f>
        <v>0.00072000000000000005</v>
      </c>
      <c r="S105" s="228">
        <v>0</v>
      </c>
      <c r="T105" s="229">
        <f>S105*H105</f>
        <v>0</v>
      </c>
      <c r="AR105" s="22" t="s">
        <v>686</v>
      </c>
      <c r="AT105" s="22" t="s">
        <v>343</v>
      </c>
      <c r="AU105" s="22" t="s">
        <v>127</v>
      </c>
      <c r="AY105" s="22" t="s">
        <v>128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2" t="s">
        <v>127</v>
      </c>
      <c r="BK105" s="230">
        <f>ROUND(I105*H105,2)</f>
        <v>0</v>
      </c>
      <c r="BL105" s="22" t="s">
        <v>686</v>
      </c>
      <c r="BM105" s="22" t="s">
        <v>751</v>
      </c>
    </row>
    <row r="106" s="1" customFormat="1" ht="25.5" customHeight="1">
      <c r="B106" s="44"/>
      <c r="C106" s="219" t="s">
        <v>246</v>
      </c>
      <c r="D106" s="219" t="s">
        <v>131</v>
      </c>
      <c r="E106" s="220" t="s">
        <v>752</v>
      </c>
      <c r="F106" s="221" t="s">
        <v>753</v>
      </c>
      <c r="G106" s="222" t="s">
        <v>148</v>
      </c>
      <c r="H106" s="223">
        <v>2</v>
      </c>
      <c r="I106" s="224"/>
      <c r="J106" s="225">
        <f>ROUND(I106*H106,2)</f>
        <v>0</v>
      </c>
      <c r="K106" s="221" t="s">
        <v>21</v>
      </c>
      <c r="L106" s="70"/>
      <c r="M106" s="226" t="s">
        <v>21</v>
      </c>
      <c r="N106" s="227" t="s">
        <v>45</v>
      </c>
      <c r="O106" s="45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AR106" s="22" t="s">
        <v>491</v>
      </c>
      <c r="AT106" s="22" t="s">
        <v>131</v>
      </c>
      <c r="AU106" s="22" t="s">
        <v>127</v>
      </c>
      <c r="AY106" s="22" t="s">
        <v>128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2" t="s">
        <v>127</v>
      </c>
      <c r="BK106" s="230">
        <f>ROUND(I106*H106,2)</f>
        <v>0</v>
      </c>
      <c r="BL106" s="22" t="s">
        <v>491</v>
      </c>
      <c r="BM106" s="22" t="s">
        <v>754</v>
      </c>
    </row>
    <row r="107" s="1" customFormat="1" ht="16.5" customHeight="1">
      <c r="B107" s="44"/>
      <c r="C107" s="232" t="s">
        <v>266</v>
      </c>
      <c r="D107" s="232" t="s">
        <v>343</v>
      </c>
      <c r="E107" s="233" t="s">
        <v>755</v>
      </c>
      <c r="F107" s="234" t="s">
        <v>756</v>
      </c>
      <c r="G107" s="235" t="s">
        <v>148</v>
      </c>
      <c r="H107" s="236">
        <v>2</v>
      </c>
      <c r="I107" s="237"/>
      <c r="J107" s="238">
        <f>ROUND(I107*H107,2)</f>
        <v>0</v>
      </c>
      <c r="K107" s="234" t="s">
        <v>21</v>
      </c>
      <c r="L107" s="239"/>
      <c r="M107" s="240" t="s">
        <v>21</v>
      </c>
      <c r="N107" s="241" t="s">
        <v>45</v>
      </c>
      <c r="O107" s="45"/>
      <c r="P107" s="228">
        <f>O107*H107</f>
        <v>0</v>
      </c>
      <c r="Q107" s="228">
        <v>0.00038999999999999999</v>
      </c>
      <c r="R107" s="228">
        <f>Q107*H107</f>
        <v>0.00077999999999999999</v>
      </c>
      <c r="S107" s="228">
        <v>0</v>
      </c>
      <c r="T107" s="229">
        <f>S107*H107</f>
        <v>0</v>
      </c>
      <c r="AR107" s="22" t="s">
        <v>686</v>
      </c>
      <c r="AT107" s="22" t="s">
        <v>343</v>
      </c>
      <c r="AU107" s="22" t="s">
        <v>127</v>
      </c>
      <c r="AY107" s="22" t="s">
        <v>128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2" t="s">
        <v>127</v>
      </c>
      <c r="BK107" s="230">
        <f>ROUND(I107*H107,2)</f>
        <v>0</v>
      </c>
      <c r="BL107" s="22" t="s">
        <v>686</v>
      </c>
      <c r="BM107" s="22" t="s">
        <v>757</v>
      </c>
    </row>
    <row r="108" s="1" customFormat="1" ht="16.5" customHeight="1">
      <c r="B108" s="44"/>
      <c r="C108" s="219" t="s">
        <v>270</v>
      </c>
      <c r="D108" s="219" t="s">
        <v>131</v>
      </c>
      <c r="E108" s="220" t="s">
        <v>758</v>
      </c>
      <c r="F108" s="221" t="s">
        <v>759</v>
      </c>
      <c r="G108" s="222" t="s">
        <v>148</v>
      </c>
      <c r="H108" s="223">
        <v>2</v>
      </c>
      <c r="I108" s="224"/>
      <c r="J108" s="225">
        <f>ROUND(I108*H108,2)</f>
        <v>0</v>
      </c>
      <c r="K108" s="221" t="s">
        <v>21</v>
      </c>
      <c r="L108" s="70"/>
      <c r="M108" s="226" t="s">
        <v>21</v>
      </c>
      <c r="N108" s="227" t="s">
        <v>45</v>
      </c>
      <c r="O108" s="45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AR108" s="22" t="s">
        <v>491</v>
      </c>
      <c r="AT108" s="22" t="s">
        <v>131</v>
      </c>
      <c r="AU108" s="22" t="s">
        <v>127</v>
      </c>
      <c r="AY108" s="22" t="s">
        <v>128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2" t="s">
        <v>127</v>
      </c>
      <c r="BK108" s="230">
        <f>ROUND(I108*H108,2)</f>
        <v>0</v>
      </c>
      <c r="BL108" s="22" t="s">
        <v>491</v>
      </c>
      <c r="BM108" s="22" t="s">
        <v>760</v>
      </c>
    </row>
    <row r="109" s="1" customFormat="1" ht="16.5" customHeight="1">
      <c r="B109" s="44"/>
      <c r="C109" s="232" t="s">
        <v>274</v>
      </c>
      <c r="D109" s="232" t="s">
        <v>343</v>
      </c>
      <c r="E109" s="233" t="s">
        <v>761</v>
      </c>
      <c r="F109" s="234" t="s">
        <v>762</v>
      </c>
      <c r="G109" s="235" t="s">
        <v>148</v>
      </c>
      <c r="H109" s="236">
        <v>2</v>
      </c>
      <c r="I109" s="237"/>
      <c r="J109" s="238">
        <f>ROUND(I109*H109,2)</f>
        <v>0</v>
      </c>
      <c r="K109" s="234" t="s">
        <v>21</v>
      </c>
      <c r="L109" s="239"/>
      <c r="M109" s="240" t="s">
        <v>21</v>
      </c>
      <c r="N109" s="241" t="s">
        <v>45</v>
      </c>
      <c r="O109" s="45"/>
      <c r="P109" s="228">
        <f>O109*H109</f>
        <v>0</v>
      </c>
      <c r="Q109" s="228">
        <v>0</v>
      </c>
      <c r="R109" s="228">
        <f>Q109*H109</f>
        <v>0</v>
      </c>
      <c r="S109" s="228">
        <v>0</v>
      </c>
      <c r="T109" s="229">
        <f>S109*H109</f>
        <v>0</v>
      </c>
      <c r="AR109" s="22" t="s">
        <v>686</v>
      </c>
      <c r="AT109" s="22" t="s">
        <v>343</v>
      </c>
      <c r="AU109" s="22" t="s">
        <v>127</v>
      </c>
      <c r="AY109" s="22" t="s">
        <v>128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2" t="s">
        <v>127</v>
      </c>
      <c r="BK109" s="230">
        <f>ROUND(I109*H109,2)</f>
        <v>0</v>
      </c>
      <c r="BL109" s="22" t="s">
        <v>686</v>
      </c>
      <c r="BM109" s="22" t="s">
        <v>763</v>
      </c>
    </row>
    <row r="110" s="1" customFormat="1" ht="25.5" customHeight="1">
      <c r="B110" s="44"/>
      <c r="C110" s="219" t="s">
        <v>278</v>
      </c>
      <c r="D110" s="219" t="s">
        <v>131</v>
      </c>
      <c r="E110" s="220" t="s">
        <v>764</v>
      </c>
      <c r="F110" s="221" t="s">
        <v>765</v>
      </c>
      <c r="G110" s="222" t="s">
        <v>148</v>
      </c>
      <c r="H110" s="223">
        <v>1</v>
      </c>
      <c r="I110" s="224"/>
      <c r="J110" s="225">
        <f>ROUND(I110*H110,2)</f>
        <v>0</v>
      </c>
      <c r="K110" s="221" t="s">
        <v>21</v>
      </c>
      <c r="L110" s="70"/>
      <c r="M110" s="226" t="s">
        <v>21</v>
      </c>
      <c r="N110" s="227" t="s">
        <v>45</v>
      </c>
      <c r="O110" s="45"/>
      <c r="P110" s="228">
        <f>O110*H110</f>
        <v>0</v>
      </c>
      <c r="Q110" s="228">
        <v>0</v>
      </c>
      <c r="R110" s="228">
        <f>Q110*H110</f>
        <v>0</v>
      </c>
      <c r="S110" s="228">
        <v>0</v>
      </c>
      <c r="T110" s="229">
        <f>S110*H110</f>
        <v>0</v>
      </c>
      <c r="AR110" s="22" t="s">
        <v>491</v>
      </c>
      <c r="AT110" s="22" t="s">
        <v>131</v>
      </c>
      <c r="AU110" s="22" t="s">
        <v>127</v>
      </c>
      <c r="AY110" s="22" t="s">
        <v>128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2" t="s">
        <v>127</v>
      </c>
      <c r="BK110" s="230">
        <f>ROUND(I110*H110,2)</f>
        <v>0</v>
      </c>
      <c r="BL110" s="22" t="s">
        <v>491</v>
      </c>
      <c r="BM110" s="22" t="s">
        <v>766</v>
      </c>
    </row>
    <row r="111" s="1" customFormat="1" ht="16.5" customHeight="1">
      <c r="B111" s="44"/>
      <c r="C111" s="232" t="s">
        <v>282</v>
      </c>
      <c r="D111" s="232" t="s">
        <v>343</v>
      </c>
      <c r="E111" s="233" t="s">
        <v>767</v>
      </c>
      <c r="F111" s="234" t="s">
        <v>768</v>
      </c>
      <c r="G111" s="235" t="s">
        <v>148</v>
      </c>
      <c r="H111" s="236">
        <v>1</v>
      </c>
      <c r="I111" s="237"/>
      <c r="J111" s="238">
        <f>ROUND(I111*H111,2)</f>
        <v>0</v>
      </c>
      <c r="K111" s="234" t="s">
        <v>21</v>
      </c>
      <c r="L111" s="239"/>
      <c r="M111" s="240" t="s">
        <v>21</v>
      </c>
      <c r="N111" s="241" t="s">
        <v>45</v>
      </c>
      <c r="O111" s="45"/>
      <c r="P111" s="228">
        <f>O111*H111</f>
        <v>0</v>
      </c>
      <c r="Q111" s="228">
        <v>0.00068000000000000005</v>
      </c>
      <c r="R111" s="228">
        <f>Q111*H111</f>
        <v>0.00068000000000000005</v>
      </c>
      <c r="S111" s="228">
        <v>0</v>
      </c>
      <c r="T111" s="229">
        <f>S111*H111</f>
        <v>0</v>
      </c>
      <c r="AR111" s="22" t="s">
        <v>686</v>
      </c>
      <c r="AT111" s="22" t="s">
        <v>343</v>
      </c>
      <c r="AU111" s="22" t="s">
        <v>127</v>
      </c>
      <c r="AY111" s="22" t="s">
        <v>128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2" t="s">
        <v>127</v>
      </c>
      <c r="BK111" s="230">
        <f>ROUND(I111*H111,2)</f>
        <v>0</v>
      </c>
      <c r="BL111" s="22" t="s">
        <v>686</v>
      </c>
      <c r="BM111" s="22" t="s">
        <v>769</v>
      </c>
    </row>
    <row r="112" s="1" customFormat="1" ht="25.5" customHeight="1">
      <c r="B112" s="44"/>
      <c r="C112" s="219" t="s">
        <v>286</v>
      </c>
      <c r="D112" s="219" t="s">
        <v>131</v>
      </c>
      <c r="E112" s="220" t="s">
        <v>770</v>
      </c>
      <c r="F112" s="221" t="s">
        <v>771</v>
      </c>
      <c r="G112" s="222" t="s">
        <v>148</v>
      </c>
      <c r="H112" s="223">
        <v>17</v>
      </c>
      <c r="I112" s="224"/>
      <c r="J112" s="225">
        <f>ROUND(I112*H112,2)</f>
        <v>0</v>
      </c>
      <c r="K112" s="221" t="s">
        <v>21</v>
      </c>
      <c r="L112" s="70"/>
      <c r="M112" s="226" t="s">
        <v>21</v>
      </c>
      <c r="N112" s="227" t="s">
        <v>45</v>
      </c>
      <c r="O112" s="45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AR112" s="22" t="s">
        <v>491</v>
      </c>
      <c r="AT112" s="22" t="s">
        <v>131</v>
      </c>
      <c r="AU112" s="22" t="s">
        <v>127</v>
      </c>
      <c r="AY112" s="22" t="s">
        <v>128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2" t="s">
        <v>127</v>
      </c>
      <c r="BK112" s="230">
        <f>ROUND(I112*H112,2)</f>
        <v>0</v>
      </c>
      <c r="BL112" s="22" t="s">
        <v>491</v>
      </c>
      <c r="BM112" s="22" t="s">
        <v>772</v>
      </c>
    </row>
    <row r="113" s="1" customFormat="1" ht="16.5" customHeight="1">
      <c r="B113" s="44"/>
      <c r="C113" s="232" t="s">
        <v>290</v>
      </c>
      <c r="D113" s="232" t="s">
        <v>343</v>
      </c>
      <c r="E113" s="233" t="s">
        <v>773</v>
      </c>
      <c r="F113" s="234" t="s">
        <v>774</v>
      </c>
      <c r="G113" s="235" t="s">
        <v>148</v>
      </c>
      <c r="H113" s="236">
        <v>12</v>
      </c>
      <c r="I113" s="237"/>
      <c r="J113" s="238">
        <f>ROUND(I113*H113,2)</f>
        <v>0</v>
      </c>
      <c r="K113" s="234" t="s">
        <v>21</v>
      </c>
      <c r="L113" s="239"/>
      <c r="M113" s="240" t="s">
        <v>21</v>
      </c>
      <c r="N113" s="241" t="s">
        <v>45</v>
      </c>
      <c r="O113" s="45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AR113" s="22" t="s">
        <v>686</v>
      </c>
      <c r="AT113" s="22" t="s">
        <v>343</v>
      </c>
      <c r="AU113" s="22" t="s">
        <v>127</v>
      </c>
      <c r="AY113" s="22" t="s">
        <v>128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2" t="s">
        <v>127</v>
      </c>
      <c r="BK113" s="230">
        <f>ROUND(I113*H113,2)</f>
        <v>0</v>
      </c>
      <c r="BL113" s="22" t="s">
        <v>686</v>
      </c>
      <c r="BM113" s="22" t="s">
        <v>775</v>
      </c>
    </row>
    <row r="114" s="1" customFormat="1" ht="16.5" customHeight="1">
      <c r="B114" s="44"/>
      <c r="C114" s="232" t="s">
        <v>294</v>
      </c>
      <c r="D114" s="232" t="s">
        <v>343</v>
      </c>
      <c r="E114" s="233" t="s">
        <v>776</v>
      </c>
      <c r="F114" s="234" t="s">
        <v>777</v>
      </c>
      <c r="G114" s="235" t="s">
        <v>148</v>
      </c>
      <c r="H114" s="236">
        <v>5</v>
      </c>
      <c r="I114" s="237"/>
      <c r="J114" s="238">
        <f>ROUND(I114*H114,2)</f>
        <v>0</v>
      </c>
      <c r="K114" s="234" t="s">
        <v>21</v>
      </c>
      <c r="L114" s="239"/>
      <c r="M114" s="240" t="s">
        <v>21</v>
      </c>
      <c r="N114" s="241" t="s">
        <v>45</v>
      </c>
      <c r="O114" s="45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AR114" s="22" t="s">
        <v>686</v>
      </c>
      <c r="AT114" s="22" t="s">
        <v>343</v>
      </c>
      <c r="AU114" s="22" t="s">
        <v>127</v>
      </c>
      <c r="AY114" s="22" t="s">
        <v>128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2" t="s">
        <v>127</v>
      </c>
      <c r="BK114" s="230">
        <f>ROUND(I114*H114,2)</f>
        <v>0</v>
      </c>
      <c r="BL114" s="22" t="s">
        <v>686</v>
      </c>
      <c r="BM114" s="22" t="s">
        <v>778</v>
      </c>
    </row>
    <row r="115" s="1" customFormat="1" ht="25.5" customHeight="1">
      <c r="B115" s="44"/>
      <c r="C115" s="219" t="s">
        <v>299</v>
      </c>
      <c r="D115" s="219" t="s">
        <v>131</v>
      </c>
      <c r="E115" s="220" t="s">
        <v>779</v>
      </c>
      <c r="F115" s="221" t="s">
        <v>780</v>
      </c>
      <c r="G115" s="222" t="s">
        <v>148</v>
      </c>
      <c r="H115" s="223">
        <v>3</v>
      </c>
      <c r="I115" s="224"/>
      <c r="J115" s="225">
        <f>ROUND(I115*H115,2)</f>
        <v>0</v>
      </c>
      <c r="K115" s="221" t="s">
        <v>21</v>
      </c>
      <c r="L115" s="70"/>
      <c r="M115" s="226" t="s">
        <v>21</v>
      </c>
      <c r="N115" s="227" t="s">
        <v>45</v>
      </c>
      <c r="O115" s="45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AR115" s="22" t="s">
        <v>491</v>
      </c>
      <c r="AT115" s="22" t="s">
        <v>131</v>
      </c>
      <c r="AU115" s="22" t="s">
        <v>127</v>
      </c>
      <c r="AY115" s="22" t="s">
        <v>128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2" t="s">
        <v>127</v>
      </c>
      <c r="BK115" s="230">
        <f>ROUND(I115*H115,2)</f>
        <v>0</v>
      </c>
      <c r="BL115" s="22" t="s">
        <v>491</v>
      </c>
      <c r="BM115" s="22" t="s">
        <v>781</v>
      </c>
    </row>
    <row r="116" s="1" customFormat="1" ht="16.5" customHeight="1">
      <c r="B116" s="44"/>
      <c r="C116" s="232" t="s">
        <v>303</v>
      </c>
      <c r="D116" s="232" t="s">
        <v>343</v>
      </c>
      <c r="E116" s="233" t="s">
        <v>782</v>
      </c>
      <c r="F116" s="234" t="s">
        <v>783</v>
      </c>
      <c r="G116" s="235" t="s">
        <v>148</v>
      </c>
      <c r="H116" s="236">
        <v>3</v>
      </c>
      <c r="I116" s="237"/>
      <c r="J116" s="238">
        <f>ROUND(I116*H116,2)</f>
        <v>0</v>
      </c>
      <c r="K116" s="234" t="s">
        <v>21</v>
      </c>
      <c r="L116" s="239"/>
      <c r="M116" s="240" t="s">
        <v>21</v>
      </c>
      <c r="N116" s="241" t="s">
        <v>45</v>
      </c>
      <c r="O116" s="45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AR116" s="22" t="s">
        <v>686</v>
      </c>
      <c r="AT116" s="22" t="s">
        <v>343</v>
      </c>
      <c r="AU116" s="22" t="s">
        <v>127</v>
      </c>
      <c r="AY116" s="22" t="s">
        <v>128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2" t="s">
        <v>127</v>
      </c>
      <c r="BK116" s="230">
        <f>ROUND(I116*H116,2)</f>
        <v>0</v>
      </c>
      <c r="BL116" s="22" t="s">
        <v>686</v>
      </c>
      <c r="BM116" s="22" t="s">
        <v>784</v>
      </c>
    </row>
    <row r="117" s="1" customFormat="1" ht="16.5" customHeight="1">
      <c r="B117" s="44"/>
      <c r="C117" s="219" t="s">
        <v>307</v>
      </c>
      <c r="D117" s="219" t="s">
        <v>131</v>
      </c>
      <c r="E117" s="220" t="s">
        <v>785</v>
      </c>
      <c r="F117" s="221" t="s">
        <v>786</v>
      </c>
      <c r="G117" s="222" t="s">
        <v>148</v>
      </c>
      <c r="H117" s="223">
        <v>1</v>
      </c>
      <c r="I117" s="224"/>
      <c r="J117" s="225">
        <f>ROUND(I117*H117,2)</f>
        <v>0</v>
      </c>
      <c r="K117" s="221" t="s">
        <v>21</v>
      </c>
      <c r="L117" s="70"/>
      <c r="M117" s="226" t="s">
        <v>21</v>
      </c>
      <c r="N117" s="227" t="s">
        <v>45</v>
      </c>
      <c r="O117" s="45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AR117" s="22" t="s">
        <v>491</v>
      </c>
      <c r="AT117" s="22" t="s">
        <v>131</v>
      </c>
      <c r="AU117" s="22" t="s">
        <v>127</v>
      </c>
      <c r="AY117" s="22" t="s">
        <v>128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2" t="s">
        <v>127</v>
      </c>
      <c r="BK117" s="230">
        <f>ROUND(I117*H117,2)</f>
        <v>0</v>
      </c>
      <c r="BL117" s="22" t="s">
        <v>491</v>
      </c>
      <c r="BM117" s="22" t="s">
        <v>787</v>
      </c>
    </row>
    <row r="118" s="1" customFormat="1" ht="16.5" customHeight="1">
      <c r="B118" s="44"/>
      <c r="C118" s="232" t="s">
        <v>311</v>
      </c>
      <c r="D118" s="232" t="s">
        <v>343</v>
      </c>
      <c r="E118" s="233" t="s">
        <v>788</v>
      </c>
      <c r="F118" s="234" t="s">
        <v>789</v>
      </c>
      <c r="G118" s="235" t="s">
        <v>148</v>
      </c>
      <c r="H118" s="236">
        <v>1</v>
      </c>
      <c r="I118" s="237"/>
      <c r="J118" s="238">
        <f>ROUND(I118*H118,2)</f>
        <v>0</v>
      </c>
      <c r="K118" s="234" t="s">
        <v>21</v>
      </c>
      <c r="L118" s="239"/>
      <c r="M118" s="240" t="s">
        <v>21</v>
      </c>
      <c r="N118" s="241" t="s">
        <v>45</v>
      </c>
      <c r="O118" s="45"/>
      <c r="P118" s="228">
        <f>O118*H118</f>
        <v>0</v>
      </c>
      <c r="Q118" s="228">
        <v>0</v>
      </c>
      <c r="R118" s="228">
        <f>Q118*H118</f>
        <v>0</v>
      </c>
      <c r="S118" s="228">
        <v>0</v>
      </c>
      <c r="T118" s="229">
        <f>S118*H118</f>
        <v>0</v>
      </c>
      <c r="AR118" s="22" t="s">
        <v>686</v>
      </c>
      <c r="AT118" s="22" t="s">
        <v>343</v>
      </c>
      <c r="AU118" s="22" t="s">
        <v>127</v>
      </c>
      <c r="AY118" s="22" t="s">
        <v>128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2" t="s">
        <v>127</v>
      </c>
      <c r="BK118" s="230">
        <f>ROUND(I118*H118,2)</f>
        <v>0</v>
      </c>
      <c r="BL118" s="22" t="s">
        <v>686</v>
      </c>
      <c r="BM118" s="22" t="s">
        <v>790</v>
      </c>
    </row>
    <row r="119" s="1" customFormat="1" ht="25.5" customHeight="1">
      <c r="B119" s="44"/>
      <c r="C119" s="219" t="s">
        <v>315</v>
      </c>
      <c r="D119" s="219" t="s">
        <v>131</v>
      </c>
      <c r="E119" s="220" t="s">
        <v>791</v>
      </c>
      <c r="F119" s="221" t="s">
        <v>792</v>
      </c>
      <c r="G119" s="222" t="s">
        <v>148</v>
      </c>
      <c r="H119" s="223">
        <v>7</v>
      </c>
      <c r="I119" s="224"/>
      <c r="J119" s="225">
        <f>ROUND(I119*H119,2)</f>
        <v>0</v>
      </c>
      <c r="K119" s="221" t="s">
        <v>21</v>
      </c>
      <c r="L119" s="70"/>
      <c r="M119" s="226" t="s">
        <v>21</v>
      </c>
      <c r="N119" s="227" t="s">
        <v>45</v>
      </c>
      <c r="O119" s="45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AR119" s="22" t="s">
        <v>491</v>
      </c>
      <c r="AT119" s="22" t="s">
        <v>131</v>
      </c>
      <c r="AU119" s="22" t="s">
        <v>127</v>
      </c>
      <c r="AY119" s="22" t="s">
        <v>128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2" t="s">
        <v>127</v>
      </c>
      <c r="BK119" s="230">
        <f>ROUND(I119*H119,2)</f>
        <v>0</v>
      </c>
      <c r="BL119" s="22" t="s">
        <v>491</v>
      </c>
      <c r="BM119" s="22" t="s">
        <v>793</v>
      </c>
    </row>
    <row r="120" s="1" customFormat="1" ht="16.5" customHeight="1">
      <c r="B120" s="44"/>
      <c r="C120" s="232" t="s">
        <v>319</v>
      </c>
      <c r="D120" s="232" t="s">
        <v>343</v>
      </c>
      <c r="E120" s="233" t="s">
        <v>794</v>
      </c>
      <c r="F120" s="234" t="s">
        <v>795</v>
      </c>
      <c r="G120" s="235" t="s">
        <v>148</v>
      </c>
      <c r="H120" s="236">
        <v>2</v>
      </c>
      <c r="I120" s="237"/>
      <c r="J120" s="238">
        <f>ROUND(I120*H120,2)</f>
        <v>0</v>
      </c>
      <c r="K120" s="234" t="s">
        <v>21</v>
      </c>
      <c r="L120" s="239"/>
      <c r="M120" s="240" t="s">
        <v>21</v>
      </c>
      <c r="N120" s="241" t="s">
        <v>45</v>
      </c>
      <c r="O120" s="45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AR120" s="22" t="s">
        <v>686</v>
      </c>
      <c r="AT120" s="22" t="s">
        <v>343</v>
      </c>
      <c r="AU120" s="22" t="s">
        <v>127</v>
      </c>
      <c r="AY120" s="22" t="s">
        <v>128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2" t="s">
        <v>127</v>
      </c>
      <c r="BK120" s="230">
        <f>ROUND(I120*H120,2)</f>
        <v>0</v>
      </c>
      <c r="BL120" s="22" t="s">
        <v>686</v>
      </c>
      <c r="BM120" s="22" t="s">
        <v>796</v>
      </c>
    </row>
    <row r="121" s="1" customFormat="1" ht="16.5" customHeight="1">
      <c r="B121" s="44"/>
      <c r="C121" s="232" t="s">
        <v>584</v>
      </c>
      <c r="D121" s="232" t="s">
        <v>343</v>
      </c>
      <c r="E121" s="233" t="s">
        <v>797</v>
      </c>
      <c r="F121" s="234" t="s">
        <v>798</v>
      </c>
      <c r="G121" s="235" t="s">
        <v>148</v>
      </c>
      <c r="H121" s="236">
        <v>5</v>
      </c>
      <c r="I121" s="237"/>
      <c r="J121" s="238">
        <f>ROUND(I121*H121,2)</f>
        <v>0</v>
      </c>
      <c r="K121" s="234" t="s">
        <v>21</v>
      </c>
      <c r="L121" s="239"/>
      <c r="M121" s="240" t="s">
        <v>21</v>
      </c>
      <c r="N121" s="241" t="s">
        <v>45</v>
      </c>
      <c r="O121" s="45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AR121" s="22" t="s">
        <v>686</v>
      </c>
      <c r="AT121" s="22" t="s">
        <v>343</v>
      </c>
      <c r="AU121" s="22" t="s">
        <v>127</v>
      </c>
      <c r="AY121" s="22" t="s">
        <v>128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2" t="s">
        <v>127</v>
      </c>
      <c r="BK121" s="230">
        <f>ROUND(I121*H121,2)</f>
        <v>0</v>
      </c>
      <c r="BL121" s="22" t="s">
        <v>686</v>
      </c>
      <c r="BM121" s="22" t="s">
        <v>799</v>
      </c>
    </row>
    <row r="122" s="1" customFormat="1" ht="25.5" customHeight="1">
      <c r="B122" s="44"/>
      <c r="C122" s="219" t="s">
        <v>545</v>
      </c>
      <c r="D122" s="219" t="s">
        <v>131</v>
      </c>
      <c r="E122" s="220" t="s">
        <v>800</v>
      </c>
      <c r="F122" s="221" t="s">
        <v>801</v>
      </c>
      <c r="G122" s="222" t="s">
        <v>148</v>
      </c>
      <c r="H122" s="223">
        <v>9</v>
      </c>
      <c r="I122" s="224"/>
      <c r="J122" s="225">
        <f>ROUND(I122*H122,2)</f>
        <v>0</v>
      </c>
      <c r="K122" s="221" t="s">
        <v>21</v>
      </c>
      <c r="L122" s="70"/>
      <c r="M122" s="226" t="s">
        <v>21</v>
      </c>
      <c r="N122" s="227" t="s">
        <v>45</v>
      </c>
      <c r="O122" s="45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AR122" s="22" t="s">
        <v>491</v>
      </c>
      <c r="AT122" s="22" t="s">
        <v>131</v>
      </c>
      <c r="AU122" s="22" t="s">
        <v>127</v>
      </c>
      <c r="AY122" s="22" t="s">
        <v>128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2" t="s">
        <v>127</v>
      </c>
      <c r="BK122" s="230">
        <f>ROUND(I122*H122,2)</f>
        <v>0</v>
      </c>
      <c r="BL122" s="22" t="s">
        <v>491</v>
      </c>
      <c r="BM122" s="22" t="s">
        <v>802</v>
      </c>
    </row>
    <row r="123" s="1" customFormat="1" ht="16.5" customHeight="1">
      <c r="B123" s="44"/>
      <c r="C123" s="232" t="s">
        <v>333</v>
      </c>
      <c r="D123" s="232" t="s">
        <v>343</v>
      </c>
      <c r="E123" s="233" t="s">
        <v>803</v>
      </c>
      <c r="F123" s="234" t="s">
        <v>804</v>
      </c>
      <c r="G123" s="235" t="s">
        <v>148</v>
      </c>
      <c r="H123" s="236">
        <v>9</v>
      </c>
      <c r="I123" s="237"/>
      <c r="J123" s="238">
        <f>ROUND(I123*H123,2)</f>
        <v>0</v>
      </c>
      <c r="K123" s="234" t="s">
        <v>21</v>
      </c>
      <c r="L123" s="239"/>
      <c r="M123" s="240" t="s">
        <v>21</v>
      </c>
      <c r="N123" s="241" t="s">
        <v>45</v>
      </c>
      <c r="O123" s="45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AR123" s="22" t="s">
        <v>686</v>
      </c>
      <c r="AT123" s="22" t="s">
        <v>343</v>
      </c>
      <c r="AU123" s="22" t="s">
        <v>127</v>
      </c>
      <c r="AY123" s="22" t="s">
        <v>128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2" t="s">
        <v>127</v>
      </c>
      <c r="BK123" s="230">
        <f>ROUND(I123*H123,2)</f>
        <v>0</v>
      </c>
      <c r="BL123" s="22" t="s">
        <v>686</v>
      </c>
      <c r="BM123" s="22" t="s">
        <v>805</v>
      </c>
    </row>
    <row r="124" s="1" customFormat="1" ht="16.5" customHeight="1">
      <c r="B124" s="44"/>
      <c r="C124" s="219" t="s">
        <v>338</v>
      </c>
      <c r="D124" s="219" t="s">
        <v>131</v>
      </c>
      <c r="E124" s="220" t="s">
        <v>806</v>
      </c>
      <c r="F124" s="221" t="s">
        <v>807</v>
      </c>
      <c r="G124" s="222" t="s">
        <v>148</v>
      </c>
      <c r="H124" s="223">
        <v>3</v>
      </c>
      <c r="I124" s="224"/>
      <c r="J124" s="225">
        <f>ROUND(I124*H124,2)</f>
        <v>0</v>
      </c>
      <c r="K124" s="221" t="s">
        <v>21</v>
      </c>
      <c r="L124" s="70"/>
      <c r="M124" s="226" t="s">
        <v>21</v>
      </c>
      <c r="N124" s="227" t="s">
        <v>45</v>
      </c>
      <c r="O124" s="45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AR124" s="22" t="s">
        <v>491</v>
      </c>
      <c r="AT124" s="22" t="s">
        <v>131</v>
      </c>
      <c r="AU124" s="22" t="s">
        <v>127</v>
      </c>
      <c r="AY124" s="22" t="s">
        <v>128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2" t="s">
        <v>127</v>
      </c>
      <c r="BK124" s="230">
        <f>ROUND(I124*H124,2)</f>
        <v>0</v>
      </c>
      <c r="BL124" s="22" t="s">
        <v>491</v>
      </c>
      <c r="BM124" s="22" t="s">
        <v>808</v>
      </c>
    </row>
    <row r="125" s="1" customFormat="1" ht="16.5" customHeight="1">
      <c r="B125" s="44"/>
      <c r="C125" s="232" t="s">
        <v>342</v>
      </c>
      <c r="D125" s="232" t="s">
        <v>343</v>
      </c>
      <c r="E125" s="233" t="s">
        <v>809</v>
      </c>
      <c r="F125" s="234" t="s">
        <v>810</v>
      </c>
      <c r="G125" s="235" t="s">
        <v>148</v>
      </c>
      <c r="H125" s="236">
        <v>3</v>
      </c>
      <c r="I125" s="237"/>
      <c r="J125" s="238">
        <f>ROUND(I125*H125,2)</f>
        <v>0</v>
      </c>
      <c r="K125" s="234" t="s">
        <v>21</v>
      </c>
      <c r="L125" s="239"/>
      <c r="M125" s="240" t="s">
        <v>21</v>
      </c>
      <c r="N125" s="241" t="s">
        <v>45</v>
      </c>
      <c r="O125" s="45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AR125" s="22" t="s">
        <v>686</v>
      </c>
      <c r="AT125" s="22" t="s">
        <v>343</v>
      </c>
      <c r="AU125" s="22" t="s">
        <v>127</v>
      </c>
      <c r="AY125" s="22" t="s">
        <v>128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2" t="s">
        <v>127</v>
      </c>
      <c r="BK125" s="230">
        <f>ROUND(I125*H125,2)</f>
        <v>0</v>
      </c>
      <c r="BL125" s="22" t="s">
        <v>686</v>
      </c>
      <c r="BM125" s="22" t="s">
        <v>811</v>
      </c>
    </row>
    <row r="126" s="1" customFormat="1" ht="16.5" customHeight="1">
      <c r="B126" s="44"/>
      <c r="C126" s="219" t="s">
        <v>355</v>
      </c>
      <c r="D126" s="219" t="s">
        <v>131</v>
      </c>
      <c r="E126" s="220" t="s">
        <v>812</v>
      </c>
      <c r="F126" s="221" t="s">
        <v>813</v>
      </c>
      <c r="G126" s="222" t="s">
        <v>148</v>
      </c>
      <c r="H126" s="223">
        <v>26</v>
      </c>
      <c r="I126" s="224"/>
      <c r="J126" s="225">
        <f>ROUND(I126*H126,2)</f>
        <v>0</v>
      </c>
      <c r="K126" s="221" t="s">
        <v>21</v>
      </c>
      <c r="L126" s="70"/>
      <c r="M126" s="226" t="s">
        <v>21</v>
      </c>
      <c r="N126" s="227" t="s">
        <v>45</v>
      </c>
      <c r="O126" s="45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AR126" s="22" t="s">
        <v>491</v>
      </c>
      <c r="AT126" s="22" t="s">
        <v>131</v>
      </c>
      <c r="AU126" s="22" t="s">
        <v>127</v>
      </c>
      <c r="AY126" s="22" t="s">
        <v>128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2" t="s">
        <v>127</v>
      </c>
      <c r="BK126" s="230">
        <f>ROUND(I126*H126,2)</f>
        <v>0</v>
      </c>
      <c r="BL126" s="22" t="s">
        <v>491</v>
      </c>
      <c r="BM126" s="22" t="s">
        <v>814</v>
      </c>
    </row>
    <row r="127" s="1" customFormat="1" ht="25.5" customHeight="1">
      <c r="B127" s="44"/>
      <c r="C127" s="232" t="s">
        <v>359</v>
      </c>
      <c r="D127" s="232" t="s">
        <v>343</v>
      </c>
      <c r="E127" s="233" t="s">
        <v>815</v>
      </c>
      <c r="F127" s="234" t="s">
        <v>816</v>
      </c>
      <c r="G127" s="235" t="s">
        <v>148</v>
      </c>
      <c r="H127" s="236">
        <v>7</v>
      </c>
      <c r="I127" s="237"/>
      <c r="J127" s="238">
        <f>ROUND(I127*H127,2)</f>
        <v>0</v>
      </c>
      <c r="K127" s="234" t="s">
        <v>21</v>
      </c>
      <c r="L127" s="239"/>
      <c r="M127" s="240" t="s">
        <v>21</v>
      </c>
      <c r="N127" s="241" t="s">
        <v>45</v>
      </c>
      <c r="O127" s="45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AR127" s="22" t="s">
        <v>686</v>
      </c>
      <c r="AT127" s="22" t="s">
        <v>343</v>
      </c>
      <c r="AU127" s="22" t="s">
        <v>127</v>
      </c>
      <c r="AY127" s="22" t="s">
        <v>128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2" t="s">
        <v>127</v>
      </c>
      <c r="BK127" s="230">
        <f>ROUND(I127*H127,2)</f>
        <v>0</v>
      </c>
      <c r="BL127" s="22" t="s">
        <v>686</v>
      </c>
      <c r="BM127" s="22" t="s">
        <v>817</v>
      </c>
    </row>
    <row r="128" s="1" customFormat="1" ht="25.5" customHeight="1">
      <c r="B128" s="44"/>
      <c r="C128" s="219" t="s">
        <v>395</v>
      </c>
      <c r="D128" s="219" t="s">
        <v>131</v>
      </c>
      <c r="E128" s="220" t="s">
        <v>818</v>
      </c>
      <c r="F128" s="221" t="s">
        <v>819</v>
      </c>
      <c r="G128" s="222" t="s">
        <v>134</v>
      </c>
      <c r="H128" s="223">
        <v>15</v>
      </c>
      <c r="I128" s="224"/>
      <c r="J128" s="225">
        <f>ROUND(I128*H128,2)</f>
        <v>0</v>
      </c>
      <c r="K128" s="221" t="s">
        <v>21</v>
      </c>
      <c r="L128" s="70"/>
      <c r="M128" s="226" t="s">
        <v>21</v>
      </c>
      <c r="N128" s="227" t="s">
        <v>45</v>
      </c>
      <c r="O128" s="45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AR128" s="22" t="s">
        <v>491</v>
      </c>
      <c r="AT128" s="22" t="s">
        <v>131</v>
      </c>
      <c r="AU128" s="22" t="s">
        <v>127</v>
      </c>
      <c r="AY128" s="22" t="s">
        <v>128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2" t="s">
        <v>127</v>
      </c>
      <c r="BK128" s="230">
        <f>ROUND(I128*H128,2)</f>
        <v>0</v>
      </c>
      <c r="BL128" s="22" t="s">
        <v>491</v>
      </c>
      <c r="BM128" s="22" t="s">
        <v>820</v>
      </c>
    </row>
    <row r="129" s="1" customFormat="1" ht="16.5" customHeight="1">
      <c r="B129" s="44"/>
      <c r="C129" s="232" t="s">
        <v>399</v>
      </c>
      <c r="D129" s="232" t="s">
        <v>343</v>
      </c>
      <c r="E129" s="233" t="s">
        <v>821</v>
      </c>
      <c r="F129" s="234" t="s">
        <v>822</v>
      </c>
      <c r="G129" s="235" t="s">
        <v>823</v>
      </c>
      <c r="H129" s="236">
        <v>15</v>
      </c>
      <c r="I129" s="237"/>
      <c r="J129" s="238">
        <f>ROUND(I129*H129,2)</f>
        <v>0</v>
      </c>
      <c r="K129" s="234" t="s">
        <v>21</v>
      </c>
      <c r="L129" s="239"/>
      <c r="M129" s="240" t="s">
        <v>21</v>
      </c>
      <c r="N129" s="241" t="s">
        <v>45</v>
      </c>
      <c r="O129" s="45"/>
      <c r="P129" s="228">
        <f>O129*H129</f>
        <v>0</v>
      </c>
      <c r="Q129" s="228">
        <v>0.001</v>
      </c>
      <c r="R129" s="228">
        <f>Q129*H129</f>
        <v>0.014999999999999999</v>
      </c>
      <c r="S129" s="228">
        <v>0</v>
      </c>
      <c r="T129" s="229">
        <f>S129*H129</f>
        <v>0</v>
      </c>
      <c r="AR129" s="22" t="s">
        <v>686</v>
      </c>
      <c r="AT129" s="22" t="s">
        <v>343</v>
      </c>
      <c r="AU129" s="22" t="s">
        <v>127</v>
      </c>
      <c r="AY129" s="22" t="s">
        <v>128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2" t="s">
        <v>127</v>
      </c>
      <c r="BK129" s="230">
        <f>ROUND(I129*H129,2)</f>
        <v>0</v>
      </c>
      <c r="BL129" s="22" t="s">
        <v>686</v>
      </c>
      <c r="BM129" s="22" t="s">
        <v>824</v>
      </c>
    </row>
    <row r="130" s="1" customFormat="1" ht="16.5" customHeight="1">
      <c r="B130" s="44"/>
      <c r="C130" s="219" t="s">
        <v>403</v>
      </c>
      <c r="D130" s="219" t="s">
        <v>131</v>
      </c>
      <c r="E130" s="220" t="s">
        <v>825</v>
      </c>
      <c r="F130" s="221" t="s">
        <v>826</v>
      </c>
      <c r="G130" s="222" t="s">
        <v>148</v>
      </c>
      <c r="H130" s="223">
        <v>2</v>
      </c>
      <c r="I130" s="224"/>
      <c r="J130" s="225">
        <f>ROUND(I130*H130,2)</f>
        <v>0</v>
      </c>
      <c r="K130" s="221" t="s">
        <v>21</v>
      </c>
      <c r="L130" s="70"/>
      <c r="M130" s="226" t="s">
        <v>21</v>
      </c>
      <c r="N130" s="227" t="s">
        <v>45</v>
      </c>
      <c r="O130" s="45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AR130" s="22" t="s">
        <v>491</v>
      </c>
      <c r="AT130" s="22" t="s">
        <v>131</v>
      </c>
      <c r="AU130" s="22" t="s">
        <v>127</v>
      </c>
      <c r="AY130" s="22" t="s">
        <v>128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2" t="s">
        <v>127</v>
      </c>
      <c r="BK130" s="230">
        <f>ROUND(I130*H130,2)</f>
        <v>0</v>
      </c>
      <c r="BL130" s="22" t="s">
        <v>491</v>
      </c>
      <c r="BM130" s="22" t="s">
        <v>827</v>
      </c>
    </row>
    <row r="131" s="1" customFormat="1" ht="16.5" customHeight="1">
      <c r="B131" s="44"/>
      <c r="C131" s="232" t="s">
        <v>541</v>
      </c>
      <c r="D131" s="232" t="s">
        <v>343</v>
      </c>
      <c r="E131" s="233" t="s">
        <v>828</v>
      </c>
      <c r="F131" s="234" t="s">
        <v>829</v>
      </c>
      <c r="G131" s="235" t="s">
        <v>148</v>
      </c>
      <c r="H131" s="236">
        <v>2</v>
      </c>
      <c r="I131" s="237"/>
      <c r="J131" s="238">
        <f>ROUND(I131*H131,2)</f>
        <v>0</v>
      </c>
      <c r="K131" s="234" t="s">
        <v>21</v>
      </c>
      <c r="L131" s="239"/>
      <c r="M131" s="240" t="s">
        <v>21</v>
      </c>
      <c r="N131" s="241" t="s">
        <v>45</v>
      </c>
      <c r="O131" s="45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AR131" s="22" t="s">
        <v>830</v>
      </c>
      <c r="AT131" s="22" t="s">
        <v>343</v>
      </c>
      <c r="AU131" s="22" t="s">
        <v>127</v>
      </c>
      <c r="AY131" s="22" t="s">
        <v>128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2" t="s">
        <v>127</v>
      </c>
      <c r="BK131" s="230">
        <f>ROUND(I131*H131,2)</f>
        <v>0</v>
      </c>
      <c r="BL131" s="22" t="s">
        <v>491</v>
      </c>
      <c r="BM131" s="22" t="s">
        <v>831</v>
      </c>
    </row>
    <row r="132" s="1" customFormat="1" ht="25.5" customHeight="1">
      <c r="B132" s="44"/>
      <c r="C132" s="219" t="s">
        <v>423</v>
      </c>
      <c r="D132" s="219" t="s">
        <v>131</v>
      </c>
      <c r="E132" s="220" t="s">
        <v>832</v>
      </c>
      <c r="F132" s="221" t="s">
        <v>833</v>
      </c>
      <c r="G132" s="222" t="s">
        <v>134</v>
      </c>
      <c r="H132" s="223">
        <v>20</v>
      </c>
      <c r="I132" s="224"/>
      <c r="J132" s="225">
        <f>ROUND(I132*H132,2)</f>
        <v>0</v>
      </c>
      <c r="K132" s="221" t="s">
        <v>21</v>
      </c>
      <c r="L132" s="70"/>
      <c r="M132" s="226" t="s">
        <v>21</v>
      </c>
      <c r="N132" s="227" t="s">
        <v>45</v>
      </c>
      <c r="O132" s="45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AR132" s="22" t="s">
        <v>491</v>
      </c>
      <c r="AT132" s="22" t="s">
        <v>131</v>
      </c>
      <c r="AU132" s="22" t="s">
        <v>127</v>
      </c>
      <c r="AY132" s="22" t="s">
        <v>128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2" t="s">
        <v>127</v>
      </c>
      <c r="BK132" s="230">
        <f>ROUND(I132*H132,2)</f>
        <v>0</v>
      </c>
      <c r="BL132" s="22" t="s">
        <v>491</v>
      </c>
      <c r="BM132" s="22" t="s">
        <v>834</v>
      </c>
    </row>
    <row r="133" s="1" customFormat="1" ht="16.5" customHeight="1">
      <c r="B133" s="44"/>
      <c r="C133" s="232" t="s">
        <v>427</v>
      </c>
      <c r="D133" s="232" t="s">
        <v>343</v>
      </c>
      <c r="E133" s="233" t="s">
        <v>835</v>
      </c>
      <c r="F133" s="234" t="s">
        <v>836</v>
      </c>
      <c r="G133" s="235" t="s">
        <v>134</v>
      </c>
      <c r="H133" s="236">
        <v>20</v>
      </c>
      <c r="I133" s="237"/>
      <c r="J133" s="238">
        <f>ROUND(I133*H133,2)</f>
        <v>0</v>
      </c>
      <c r="K133" s="234" t="s">
        <v>21</v>
      </c>
      <c r="L133" s="239"/>
      <c r="M133" s="240" t="s">
        <v>21</v>
      </c>
      <c r="N133" s="241" t="s">
        <v>45</v>
      </c>
      <c r="O133" s="45"/>
      <c r="P133" s="228">
        <f>O133*H133</f>
        <v>0</v>
      </c>
      <c r="Q133" s="228">
        <v>0.00016000000000000001</v>
      </c>
      <c r="R133" s="228">
        <f>Q133*H133</f>
        <v>0.0032000000000000002</v>
      </c>
      <c r="S133" s="228">
        <v>0</v>
      </c>
      <c r="T133" s="229">
        <f>S133*H133</f>
        <v>0</v>
      </c>
      <c r="AR133" s="22" t="s">
        <v>686</v>
      </c>
      <c r="AT133" s="22" t="s">
        <v>343</v>
      </c>
      <c r="AU133" s="22" t="s">
        <v>127</v>
      </c>
      <c r="AY133" s="22" t="s">
        <v>128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2" t="s">
        <v>127</v>
      </c>
      <c r="BK133" s="230">
        <f>ROUND(I133*H133,2)</f>
        <v>0</v>
      </c>
      <c r="BL133" s="22" t="s">
        <v>686</v>
      </c>
      <c r="BM133" s="22" t="s">
        <v>837</v>
      </c>
    </row>
    <row r="134" s="1" customFormat="1" ht="25.5" customHeight="1">
      <c r="B134" s="44"/>
      <c r="C134" s="219" t="s">
        <v>431</v>
      </c>
      <c r="D134" s="219" t="s">
        <v>131</v>
      </c>
      <c r="E134" s="220" t="s">
        <v>838</v>
      </c>
      <c r="F134" s="221" t="s">
        <v>839</v>
      </c>
      <c r="G134" s="222" t="s">
        <v>134</v>
      </c>
      <c r="H134" s="223">
        <v>205</v>
      </c>
      <c r="I134" s="224"/>
      <c r="J134" s="225">
        <f>ROUND(I134*H134,2)</f>
        <v>0</v>
      </c>
      <c r="K134" s="221" t="s">
        <v>21</v>
      </c>
      <c r="L134" s="70"/>
      <c r="M134" s="226" t="s">
        <v>21</v>
      </c>
      <c r="N134" s="227" t="s">
        <v>45</v>
      </c>
      <c r="O134" s="45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AR134" s="22" t="s">
        <v>491</v>
      </c>
      <c r="AT134" s="22" t="s">
        <v>131</v>
      </c>
      <c r="AU134" s="22" t="s">
        <v>127</v>
      </c>
      <c r="AY134" s="22" t="s">
        <v>128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2" t="s">
        <v>127</v>
      </c>
      <c r="BK134" s="230">
        <f>ROUND(I134*H134,2)</f>
        <v>0</v>
      </c>
      <c r="BL134" s="22" t="s">
        <v>491</v>
      </c>
      <c r="BM134" s="22" t="s">
        <v>840</v>
      </c>
    </row>
    <row r="135" s="1" customFormat="1" ht="16.5" customHeight="1">
      <c r="B135" s="44"/>
      <c r="C135" s="232" t="s">
        <v>435</v>
      </c>
      <c r="D135" s="232" t="s">
        <v>343</v>
      </c>
      <c r="E135" s="233" t="s">
        <v>841</v>
      </c>
      <c r="F135" s="234" t="s">
        <v>842</v>
      </c>
      <c r="G135" s="235" t="s">
        <v>134</v>
      </c>
      <c r="H135" s="236">
        <v>205</v>
      </c>
      <c r="I135" s="237"/>
      <c r="J135" s="238">
        <f>ROUND(I135*H135,2)</f>
        <v>0</v>
      </c>
      <c r="K135" s="234" t="s">
        <v>21</v>
      </c>
      <c r="L135" s="239"/>
      <c r="M135" s="240" t="s">
        <v>21</v>
      </c>
      <c r="N135" s="241" t="s">
        <v>45</v>
      </c>
      <c r="O135" s="45"/>
      <c r="P135" s="228">
        <f>O135*H135</f>
        <v>0</v>
      </c>
      <c r="Q135" s="228">
        <v>0.00012999999999999999</v>
      </c>
      <c r="R135" s="228">
        <f>Q135*H135</f>
        <v>0.026649999999999997</v>
      </c>
      <c r="S135" s="228">
        <v>0</v>
      </c>
      <c r="T135" s="229">
        <f>S135*H135</f>
        <v>0</v>
      </c>
      <c r="AR135" s="22" t="s">
        <v>686</v>
      </c>
      <c r="AT135" s="22" t="s">
        <v>343</v>
      </c>
      <c r="AU135" s="22" t="s">
        <v>127</v>
      </c>
      <c r="AY135" s="22" t="s">
        <v>128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2" t="s">
        <v>127</v>
      </c>
      <c r="BK135" s="230">
        <f>ROUND(I135*H135,2)</f>
        <v>0</v>
      </c>
      <c r="BL135" s="22" t="s">
        <v>686</v>
      </c>
      <c r="BM135" s="22" t="s">
        <v>843</v>
      </c>
    </row>
    <row r="136" s="1" customFormat="1" ht="25.5" customHeight="1">
      <c r="B136" s="44"/>
      <c r="C136" s="219" t="s">
        <v>439</v>
      </c>
      <c r="D136" s="219" t="s">
        <v>131</v>
      </c>
      <c r="E136" s="220" t="s">
        <v>844</v>
      </c>
      <c r="F136" s="221" t="s">
        <v>845</v>
      </c>
      <c r="G136" s="222" t="s">
        <v>134</v>
      </c>
      <c r="H136" s="223">
        <v>230</v>
      </c>
      <c r="I136" s="224"/>
      <c r="J136" s="225">
        <f>ROUND(I136*H136,2)</f>
        <v>0</v>
      </c>
      <c r="K136" s="221" t="s">
        <v>21</v>
      </c>
      <c r="L136" s="70"/>
      <c r="M136" s="226" t="s">
        <v>21</v>
      </c>
      <c r="N136" s="227" t="s">
        <v>45</v>
      </c>
      <c r="O136" s="45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AR136" s="22" t="s">
        <v>491</v>
      </c>
      <c r="AT136" s="22" t="s">
        <v>131</v>
      </c>
      <c r="AU136" s="22" t="s">
        <v>127</v>
      </c>
      <c r="AY136" s="22" t="s">
        <v>128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2" t="s">
        <v>127</v>
      </c>
      <c r="BK136" s="230">
        <f>ROUND(I136*H136,2)</f>
        <v>0</v>
      </c>
      <c r="BL136" s="22" t="s">
        <v>491</v>
      </c>
      <c r="BM136" s="22" t="s">
        <v>846</v>
      </c>
    </row>
    <row r="137" s="1" customFormat="1" ht="16.5" customHeight="1">
      <c r="B137" s="44"/>
      <c r="C137" s="232" t="s">
        <v>443</v>
      </c>
      <c r="D137" s="232" t="s">
        <v>343</v>
      </c>
      <c r="E137" s="233" t="s">
        <v>847</v>
      </c>
      <c r="F137" s="234" t="s">
        <v>848</v>
      </c>
      <c r="G137" s="235" t="s">
        <v>134</v>
      </c>
      <c r="H137" s="236">
        <v>230</v>
      </c>
      <c r="I137" s="237"/>
      <c r="J137" s="238">
        <f>ROUND(I137*H137,2)</f>
        <v>0</v>
      </c>
      <c r="K137" s="234" t="s">
        <v>21</v>
      </c>
      <c r="L137" s="239"/>
      <c r="M137" s="240" t="s">
        <v>21</v>
      </c>
      <c r="N137" s="241" t="s">
        <v>45</v>
      </c>
      <c r="O137" s="45"/>
      <c r="P137" s="228">
        <f>O137*H137</f>
        <v>0</v>
      </c>
      <c r="Q137" s="228">
        <v>0.00018000000000000001</v>
      </c>
      <c r="R137" s="228">
        <f>Q137*H137</f>
        <v>0.041399999999999999</v>
      </c>
      <c r="S137" s="228">
        <v>0</v>
      </c>
      <c r="T137" s="229">
        <f>S137*H137</f>
        <v>0</v>
      </c>
      <c r="AR137" s="22" t="s">
        <v>686</v>
      </c>
      <c r="AT137" s="22" t="s">
        <v>343</v>
      </c>
      <c r="AU137" s="22" t="s">
        <v>127</v>
      </c>
      <c r="AY137" s="22" t="s">
        <v>128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2" t="s">
        <v>127</v>
      </c>
      <c r="BK137" s="230">
        <f>ROUND(I137*H137,2)</f>
        <v>0</v>
      </c>
      <c r="BL137" s="22" t="s">
        <v>686</v>
      </c>
      <c r="BM137" s="22" t="s">
        <v>849</v>
      </c>
    </row>
    <row r="138" s="1" customFormat="1" ht="25.5" customHeight="1">
      <c r="B138" s="44"/>
      <c r="C138" s="219" t="s">
        <v>447</v>
      </c>
      <c r="D138" s="219" t="s">
        <v>131</v>
      </c>
      <c r="E138" s="220" t="s">
        <v>850</v>
      </c>
      <c r="F138" s="221" t="s">
        <v>851</v>
      </c>
      <c r="G138" s="222" t="s">
        <v>134</v>
      </c>
      <c r="H138" s="223">
        <v>27</v>
      </c>
      <c r="I138" s="224"/>
      <c r="J138" s="225">
        <f>ROUND(I138*H138,2)</f>
        <v>0</v>
      </c>
      <c r="K138" s="221" t="s">
        <v>21</v>
      </c>
      <c r="L138" s="70"/>
      <c r="M138" s="226" t="s">
        <v>21</v>
      </c>
      <c r="N138" s="227" t="s">
        <v>45</v>
      </c>
      <c r="O138" s="45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AR138" s="22" t="s">
        <v>491</v>
      </c>
      <c r="AT138" s="22" t="s">
        <v>131</v>
      </c>
      <c r="AU138" s="22" t="s">
        <v>127</v>
      </c>
      <c r="AY138" s="22" t="s">
        <v>128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2" t="s">
        <v>127</v>
      </c>
      <c r="BK138" s="230">
        <f>ROUND(I138*H138,2)</f>
        <v>0</v>
      </c>
      <c r="BL138" s="22" t="s">
        <v>491</v>
      </c>
      <c r="BM138" s="22" t="s">
        <v>852</v>
      </c>
    </row>
    <row r="139" s="1" customFormat="1" ht="16.5" customHeight="1">
      <c r="B139" s="44"/>
      <c r="C139" s="232" t="s">
        <v>451</v>
      </c>
      <c r="D139" s="232" t="s">
        <v>343</v>
      </c>
      <c r="E139" s="233" t="s">
        <v>853</v>
      </c>
      <c r="F139" s="234" t="s">
        <v>854</v>
      </c>
      <c r="G139" s="235" t="s">
        <v>134</v>
      </c>
      <c r="H139" s="236">
        <v>27</v>
      </c>
      <c r="I139" s="237"/>
      <c r="J139" s="238">
        <f>ROUND(I139*H139,2)</f>
        <v>0</v>
      </c>
      <c r="K139" s="234" t="s">
        <v>21</v>
      </c>
      <c r="L139" s="239"/>
      <c r="M139" s="240" t="s">
        <v>21</v>
      </c>
      <c r="N139" s="241" t="s">
        <v>45</v>
      </c>
      <c r="O139" s="45"/>
      <c r="P139" s="228">
        <f>O139*H139</f>
        <v>0</v>
      </c>
      <c r="Q139" s="228">
        <v>0.00052999999999999998</v>
      </c>
      <c r="R139" s="228">
        <f>Q139*H139</f>
        <v>0.01431</v>
      </c>
      <c r="S139" s="228">
        <v>0</v>
      </c>
      <c r="T139" s="229">
        <f>S139*H139</f>
        <v>0</v>
      </c>
      <c r="AR139" s="22" t="s">
        <v>686</v>
      </c>
      <c r="AT139" s="22" t="s">
        <v>343</v>
      </c>
      <c r="AU139" s="22" t="s">
        <v>127</v>
      </c>
      <c r="AY139" s="22" t="s">
        <v>128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2" t="s">
        <v>127</v>
      </c>
      <c r="BK139" s="230">
        <f>ROUND(I139*H139,2)</f>
        <v>0</v>
      </c>
      <c r="BL139" s="22" t="s">
        <v>686</v>
      </c>
      <c r="BM139" s="22" t="s">
        <v>855</v>
      </c>
    </row>
    <row r="140" s="1" customFormat="1" ht="25.5" customHeight="1">
      <c r="B140" s="44"/>
      <c r="C140" s="219" t="s">
        <v>459</v>
      </c>
      <c r="D140" s="219" t="s">
        <v>131</v>
      </c>
      <c r="E140" s="220" t="s">
        <v>856</v>
      </c>
      <c r="F140" s="221" t="s">
        <v>857</v>
      </c>
      <c r="G140" s="222" t="s">
        <v>134</v>
      </c>
      <c r="H140" s="223">
        <v>5</v>
      </c>
      <c r="I140" s="224"/>
      <c r="J140" s="225">
        <f>ROUND(I140*H140,2)</f>
        <v>0</v>
      </c>
      <c r="K140" s="221" t="s">
        <v>21</v>
      </c>
      <c r="L140" s="70"/>
      <c r="M140" s="226" t="s">
        <v>21</v>
      </c>
      <c r="N140" s="227" t="s">
        <v>45</v>
      </c>
      <c r="O140" s="45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AR140" s="22" t="s">
        <v>491</v>
      </c>
      <c r="AT140" s="22" t="s">
        <v>131</v>
      </c>
      <c r="AU140" s="22" t="s">
        <v>127</v>
      </c>
      <c r="AY140" s="22" t="s">
        <v>128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2" t="s">
        <v>127</v>
      </c>
      <c r="BK140" s="230">
        <f>ROUND(I140*H140,2)</f>
        <v>0</v>
      </c>
      <c r="BL140" s="22" t="s">
        <v>491</v>
      </c>
      <c r="BM140" s="22" t="s">
        <v>858</v>
      </c>
    </row>
    <row r="141" s="1" customFormat="1" ht="16.5" customHeight="1">
      <c r="B141" s="44"/>
      <c r="C141" s="232" t="s">
        <v>463</v>
      </c>
      <c r="D141" s="232" t="s">
        <v>343</v>
      </c>
      <c r="E141" s="233" t="s">
        <v>859</v>
      </c>
      <c r="F141" s="234" t="s">
        <v>860</v>
      </c>
      <c r="G141" s="235" t="s">
        <v>134</v>
      </c>
      <c r="H141" s="236">
        <v>5</v>
      </c>
      <c r="I141" s="237"/>
      <c r="J141" s="238">
        <f>ROUND(I141*H141,2)</f>
        <v>0</v>
      </c>
      <c r="K141" s="234" t="s">
        <v>21</v>
      </c>
      <c r="L141" s="239"/>
      <c r="M141" s="240" t="s">
        <v>21</v>
      </c>
      <c r="N141" s="241" t="s">
        <v>45</v>
      </c>
      <c r="O141" s="45"/>
      <c r="P141" s="228">
        <f>O141*H141</f>
        <v>0</v>
      </c>
      <c r="Q141" s="228">
        <v>0.00018000000000000001</v>
      </c>
      <c r="R141" s="228">
        <f>Q141*H141</f>
        <v>0.00090000000000000008</v>
      </c>
      <c r="S141" s="228">
        <v>0</v>
      </c>
      <c r="T141" s="229">
        <f>S141*H141</f>
        <v>0</v>
      </c>
      <c r="AR141" s="22" t="s">
        <v>686</v>
      </c>
      <c r="AT141" s="22" t="s">
        <v>343</v>
      </c>
      <c r="AU141" s="22" t="s">
        <v>127</v>
      </c>
      <c r="AY141" s="22" t="s">
        <v>128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2" t="s">
        <v>127</v>
      </c>
      <c r="BK141" s="230">
        <f>ROUND(I141*H141,2)</f>
        <v>0</v>
      </c>
      <c r="BL141" s="22" t="s">
        <v>686</v>
      </c>
      <c r="BM141" s="22" t="s">
        <v>861</v>
      </c>
    </row>
    <row r="142" s="1" customFormat="1" ht="25.5" customHeight="1">
      <c r="B142" s="44"/>
      <c r="C142" s="219" t="s">
        <v>471</v>
      </c>
      <c r="D142" s="219" t="s">
        <v>131</v>
      </c>
      <c r="E142" s="220" t="s">
        <v>862</v>
      </c>
      <c r="F142" s="221" t="s">
        <v>863</v>
      </c>
      <c r="G142" s="222" t="s">
        <v>134</v>
      </c>
      <c r="H142" s="223">
        <v>30</v>
      </c>
      <c r="I142" s="224"/>
      <c r="J142" s="225">
        <f>ROUND(I142*H142,2)</f>
        <v>0</v>
      </c>
      <c r="K142" s="221" t="s">
        <v>21</v>
      </c>
      <c r="L142" s="70"/>
      <c r="M142" s="226" t="s">
        <v>21</v>
      </c>
      <c r="N142" s="227" t="s">
        <v>45</v>
      </c>
      <c r="O142" s="45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AR142" s="22" t="s">
        <v>491</v>
      </c>
      <c r="AT142" s="22" t="s">
        <v>131</v>
      </c>
      <c r="AU142" s="22" t="s">
        <v>127</v>
      </c>
      <c r="AY142" s="22" t="s">
        <v>128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2" t="s">
        <v>127</v>
      </c>
      <c r="BK142" s="230">
        <f>ROUND(I142*H142,2)</f>
        <v>0</v>
      </c>
      <c r="BL142" s="22" t="s">
        <v>491</v>
      </c>
      <c r="BM142" s="22" t="s">
        <v>864</v>
      </c>
    </row>
    <row r="143" s="1" customFormat="1" ht="16.5" customHeight="1">
      <c r="B143" s="44"/>
      <c r="C143" s="232" t="s">
        <v>865</v>
      </c>
      <c r="D143" s="232" t="s">
        <v>343</v>
      </c>
      <c r="E143" s="233" t="s">
        <v>866</v>
      </c>
      <c r="F143" s="234" t="s">
        <v>867</v>
      </c>
      <c r="G143" s="235" t="s">
        <v>134</v>
      </c>
      <c r="H143" s="236">
        <v>30</v>
      </c>
      <c r="I143" s="237"/>
      <c r="J143" s="238">
        <f>ROUND(I143*H143,2)</f>
        <v>0</v>
      </c>
      <c r="K143" s="234" t="s">
        <v>21</v>
      </c>
      <c r="L143" s="239"/>
      <c r="M143" s="240" t="s">
        <v>21</v>
      </c>
      <c r="N143" s="241" t="s">
        <v>45</v>
      </c>
      <c r="O143" s="45"/>
      <c r="P143" s="228">
        <f>O143*H143</f>
        <v>0</v>
      </c>
      <c r="Q143" s="228">
        <v>0.00025999999999999998</v>
      </c>
      <c r="R143" s="228">
        <f>Q143*H143</f>
        <v>0.0077999999999999996</v>
      </c>
      <c r="S143" s="228">
        <v>0</v>
      </c>
      <c r="T143" s="229">
        <f>S143*H143</f>
        <v>0</v>
      </c>
      <c r="AR143" s="22" t="s">
        <v>686</v>
      </c>
      <c r="AT143" s="22" t="s">
        <v>343</v>
      </c>
      <c r="AU143" s="22" t="s">
        <v>127</v>
      </c>
      <c r="AY143" s="22" t="s">
        <v>128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2" t="s">
        <v>127</v>
      </c>
      <c r="BK143" s="230">
        <f>ROUND(I143*H143,2)</f>
        <v>0</v>
      </c>
      <c r="BL143" s="22" t="s">
        <v>686</v>
      </c>
      <c r="BM143" s="22" t="s">
        <v>868</v>
      </c>
    </row>
    <row r="144" s="1" customFormat="1" ht="25.5" customHeight="1">
      <c r="B144" s="44"/>
      <c r="C144" s="219" t="s">
        <v>481</v>
      </c>
      <c r="D144" s="219" t="s">
        <v>131</v>
      </c>
      <c r="E144" s="220" t="s">
        <v>869</v>
      </c>
      <c r="F144" s="221" t="s">
        <v>870</v>
      </c>
      <c r="G144" s="222" t="s">
        <v>134</v>
      </c>
      <c r="H144" s="223">
        <v>27</v>
      </c>
      <c r="I144" s="224"/>
      <c r="J144" s="225">
        <f>ROUND(I144*H144,2)</f>
        <v>0</v>
      </c>
      <c r="K144" s="221" t="s">
        <v>21</v>
      </c>
      <c r="L144" s="70"/>
      <c r="M144" s="226" t="s">
        <v>21</v>
      </c>
      <c r="N144" s="227" t="s">
        <v>45</v>
      </c>
      <c r="O144" s="45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AR144" s="22" t="s">
        <v>491</v>
      </c>
      <c r="AT144" s="22" t="s">
        <v>131</v>
      </c>
      <c r="AU144" s="22" t="s">
        <v>127</v>
      </c>
      <c r="AY144" s="22" t="s">
        <v>128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2" t="s">
        <v>127</v>
      </c>
      <c r="BK144" s="230">
        <f>ROUND(I144*H144,2)</f>
        <v>0</v>
      </c>
      <c r="BL144" s="22" t="s">
        <v>491</v>
      </c>
      <c r="BM144" s="22" t="s">
        <v>871</v>
      </c>
    </row>
    <row r="145" s="1" customFormat="1" ht="16.5" customHeight="1">
      <c r="B145" s="44"/>
      <c r="C145" s="232" t="s">
        <v>872</v>
      </c>
      <c r="D145" s="232" t="s">
        <v>343</v>
      </c>
      <c r="E145" s="233" t="s">
        <v>873</v>
      </c>
      <c r="F145" s="234" t="s">
        <v>874</v>
      </c>
      <c r="G145" s="235" t="s">
        <v>134</v>
      </c>
      <c r="H145" s="236">
        <v>27</v>
      </c>
      <c r="I145" s="237"/>
      <c r="J145" s="238">
        <f>ROUND(I145*H145,2)</f>
        <v>0</v>
      </c>
      <c r="K145" s="234" t="s">
        <v>21</v>
      </c>
      <c r="L145" s="239"/>
      <c r="M145" s="240" t="s">
        <v>21</v>
      </c>
      <c r="N145" s="241" t="s">
        <v>45</v>
      </c>
      <c r="O145" s="45"/>
      <c r="P145" s="228">
        <f>O145*H145</f>
        <v>0</v>
      </c>
      <c r="Q145" s="228">
        <v>0.00038999999999999999</v>
      </c>
      <c r="R145" s="228">
        <f>Q145*H145</f>
        <v>0.010529999999999999</v>
      </c>
      <c r="S145" s="228">
        <v>0</v>
      </c>
      <c r="T145" s="229">
        <f>S145*H145</f>
        <v>0</v>
      </c>
      <c r="AR145" s="22" t="s">
        <v>686</v>
      </c>
      <c r="AT145" s="22" t="s">
        <v>343</v>
      </c>
      <c r="AU145" s="22" t="s">
        <v>127</v>
      </c>
      <c r="AY145" s="22" t="s">
        <v>128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2" t="s">
        <v>127</v>
      </c>
      <c r="BK145" s="230">
        <f>ROUND(I145*H145,2)</f>
        <v>0</v>
      </c>
      <c r="BL145" s="22" t="s">
        <v>686</v>
      </c>
      <c r="BM145" s="22" t="s">
        <v>875</v>
      </c>
    </row>
    <row r="146" s="10" customFormat="1" ht="29.88" customHeight="1">
      <c r="B146" s="203"/>
      <c r="C146" s="204"/>
      <c r="D146" s="205" t="s">
        <v>72</v>
      </c>
      <c r="E146" s="217" t="s">
        <v>876</v>
      </c>
      <c r="F146" s="217" t="s">
        <v>877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SUM(P147:P151)</f>
        <v>0</v>
      </c>
      <c r="Q146" s="211"/>
      <c r="R146" s="212">
        <f>SUM(R147:R151)</f>
        <v>0.009219999999999999</v>
      </c>
      <c r="S146" s="211"/>
      <c r="T146" s="213">
        <f>SUM(T147:T151)</f>
        <v>0</v>
      </c>
      <c r="AR146" s="214" t="s">
        <v>513</v>
      </c>
      <c r="AT146" s="215" t="s">
        <v>72</v>
      </c>
      <c r="AU146" s="215" t="s">
        <v>81</v>
      </c>
      <c r="AY146" s="214" t="s">
        <v>128</v>
      </c>
      <c r="BK146" s="216">
        <f>SUM(BK147:BK151)</f>
        <v>0</v>
      </c>
    </row>
    <row r="147" s="1" customFormat="1" ht="25.5" customHeight="1">
      <c r="B147" s="44"/>
      <c r="C147" s="219" t="s">
        <v>491</v>
      </c>
      <c r="D147" s="219" t="s">
        <v>131</v>
      </c>
      <c r="E147" s="220" t="s">
        <v>878</v>
      </c>
      <c r="F147" s="221" t="s">
        <v>879</v>
      </c>
      <c r="G147" s="222" t="s">
        <v>148</v>
      </c>
      <c r="H147" s="223">
        <v>2</v>
      </c>
      <c r="I147" s="224"/>
      <c r="J147" s="225">
        <f>ROUND(I147*H147,2)</f>
        <v>0</v>
      </c>
      <c r="K147" s="221" t="s">
        <v>21</v>
      </c>
      <c r="L147" s="70"/>
      <c r="M147" s="226" t="s">
        <v>21</v>
      </c>
      <c r="N147" s="227" t="s">
        <v>45</v>
      </c>
      <c r="O147" s="45"/>
      <c r="P147" s="228">
        <f>O147*H147</f>
        <v>0</v>
      </c>
      <c r="Q147" s="228">
        <v>0.00034000000000000002</v>
      </c>
      <c r="R147" s="228">
        <f>Q147*H147</f>
        <v>0.00068000000000000005</v>
      </c>
      <c r="S147" s="228">
        <v>0</v>
      </c>
      <c r="T147" s="229">
        <f>S147*H147</f>
        <v>0</v>
      </c>
      <c r="AR147" s="22" t="s">
        <v>491</v>
      </c>
      <c r="AT147" s="22" t="s">
        <v>131</v>
      </c>
      <c r="AU147" s="22" t="s">
        <v>127</v>
      </c>
      <c r="AY147" s="22" t="s">
        <v>128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2" t="s">
        <v>127</v>
      </c>
      <c r="BK147" s="230">
        <f>ROUND(I147*H147,2)</f>
        <v>0</v>
      </c>
      <c r="BL147" s="22" t="s">
        <v>491</v>
      </c>
      <c r="BM147" s="22" t="s">
        <v>880</v>
      </c>
    </row>
    <row r="148" s="1" customFormat="1" ht="25.5" customHeight="1">
      <c r="B148" s="44"/>
      <c r="C148" s="219" t="s">
        <v>141</v>
      </c>
      <c r="D148" s="219" t="s">
        <v>131</v>
      </c>
      <c r="E148" s="220" t="s">
        <v>881</v>
      </c>
      <c r="F148" s="221" t="s">
        <v>882</v>
      </c>
      <c r="G148" s="222" t="s">
        <v>148</v>
      </c>
      <c r="H148" s="223">
        <v>13</v>
      </c>
      <c r="I148" s="224"/>
      <c r="J148" s="225">
        <f>ROUND(I148*H148,2)</f>
        <v>0</v>
      </c>
      <c r="K148" s="221" t="s">
        <v>21</v>
      </c>
      <c r="L148" s="70"/>
      <c r="M148" s="226" t="s">
        <v>21</v>
      </c>
      <c r="N148" s="227" t="s">
        <v>45</v>
      </c>
      <c r="O148" s="45"/>
      <c r="P148" s="228">
        <f>O148*H148</f>
        <v>0</v>
      </c>
      <c r="Q148" s="228">
        <v>8.0000000000000007E-05</v>
      </c>
      <c r="R148" s="228">
        <f>Q148*H148</f>
        <v>0.0010400000000000001</v>
      </c>
      <c r="S148" s="228">
        <v>0</v>
      </c>
      <c r="T148" s="229">
        <f>S148*H148</f>
        <v>0</v>
      </c>
      <c r="AR148" s="22" t="s">
        <v>491</v>
      </c>
      <c r="AT148" s="22" t="s">
        <v>131</v>
      </c>
      <c r="AU148" s="22" t="s">
        <v>127</v>
      </c>
      <c r="AY148" s="22" t="s">
        <v>128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22" t="s">
        <v>127</v>
      </c>
      <c r="BK148" s="230">
        <f>ROUND(I148*H148,2)</f>
        <v>0</v>
      </c>
      <c r="BL148" s="22" t="s">
        <v>491</v>
      </c>
      <c r="BM148" s="22" t="s">
        <v>883</v>
      </c>
    </row>
    <row r="149" s="1" customFormat="1" ht="25.5" customHeight="1">
      <c r="B149" s="44"/>
      <c r="C149" s="219" t="s">
        <v>145</v>
      </c>
      <c r="D149" s="219" t="s">
        <v>131</v>
      </c>
      <c r="E149" s="220" t="s">
        <v>884</v>
      </c>
      <c r="F149" s="221" t="s">
        <v>885</v>
      </c>
      <c r="G149" s="222" t="s">
        <v>134</v>
      </c>
      <c r="H149" s="223">
        <v>15</v>
      </c>
      <c r="I149" s="224"/>
      <c r="J149" s="225">
        <f>ROUND(I149*H149,2)</f>
        <v>0</v>
      </c>
      <c r="K149" s="221" t="s">
        <v>21</v>
      </c>
      <c r="L149" s="70"/>
      <c r="M149" s="226" t="s">
        <v>21</v>
      </c>
      <c r="N149" s="227" t="s">
        <v>45</v>
      </c>
      <c r="O149" s="45"/>
      <c r="P149" s="228">
        <f>O149*H149</f>
        <v>0</v>
      </c>
      <c r="Q149" s="228">
        <v>0.00050000000000000001</v>
      </c>
      <c r="R149" s="228">
        <f>Q149*H149</f>
        <v>0.0074999999999999997</v>
      </c>
      <c r="S149" s="228">
        <v>0</v>
      </c>
      <c r="T149" s="229">
        <f>S149*H149</f>
        <v>0</v>
      </c>
      <c r="AR149" s="22" t="s">
        <v>491</v>
      </c>
      <c r="AT149" s="22" t="s">
        <v>131</v>
      </c>
      <c r="AU149" s="22" t="s">
        <v>127</v>
      </c>
      <c r="AY149" s="22" t="s">
        <v>128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22" t="s">
        <v>127</v>
      </c>
      <c r="BK149" s="230">
        <f>ROUND(I149*H149,2)</f>
        <v>0</v>
      </c>
      <c r="BL149" s="22" t="s">
        <v>491</v>
      </c>
      <c r="BM149" s="22" t="s">
        <v>886</v>
      </c>
    </row>
    <row r="150" s="1" customFormat="1" ht="25.5" customHeight="1">
      <c r="B150" s="44"/>
      <c r="C150" s="219" t="s">
        <v>215</v>
      </c>
      <c r="D150" s="219" t="s">
        <v>131</v>
      </c>
      <c r="E150" s="220" t="s">
        <v>887</v>
      </c>
      <c r="F150" s="221" t="s">
        <v>888</v>
      </c>
      <c r="G150" s="222" t="s">
        <v>148</v>
      </c>
      <c r="H150" s="223">
        <v>20</v>
      </c>
      <c r="I150" s="224"/>
      <c r="J150" s="225">
        <f>ROUND(I150*H150,2)</f>
        <v>0</v>
      </c>
      <c r="K150" s="221" t="s">
        <v>21</v>
      </c>
      <c r="L150" s="70"/>
      <c r="M150" s="226" t="s">
        <v>21</v>
      </c>
      <c r="N150" s="227" t="s">
        <v>45</v>
      </c>
      <c r="O150" s="45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AR150" s="22" t="s">
        <v>491</v>
      </c>
      <c r="AT150" s="22" t="s">
        <v>131</v>
      </c>
      <c r="AU150" s="22" t="s">
        <v>127</v>
      </c>
      <c r="AY150" s="22" t="s">
        <v>128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2" t="s">
        <v>127</v>
      </c>
      <c r="BK150" s="230">
        <f>ROUND(I150*H150,2)</f>
        <v>0</v>
      </c>
      <c r="BL150" s="22" t="s">
        <v>491</v>
      </c>
      <c r="BM150" s="22" t="s">
        <v>889</v>
      </c>
    </row>
    <row r="151" s="1" customFormat="1" ht="25.5" customHeight="1">
      <c r="B151" s="44"/>
      <c r="C151" s="219" t="s">
        <v>194</v>
      </c>
      <c r="D151" s="219" t="s">
        <v>131</v>
      </c>
      <c r="E151" s="220" t="s">
        <v>890</v>
      </c>
      <c r="F151" s="221" t="s">
        <v>891</v>
      </c>
      <c r="G151" s="222" t="s">
        <v>148</v>
      </c>
      <c r="H151" s="223">
        <v>50</v>
      </c>
      <c r="I151" s="224"/>
      <c r="J151" s="225">
        <f>ROUND(I151*H151,2)</f>
        <v>0</v>
      </c>
      <c r="K151" s="221" t="s">
        <v>21</v>
      </c>
      <c r="L151" s="70"/>
      <c r="M151" s="226" t="s">
        <v>21</v>
      </c>
      <c r="N151" s="227" t="s">
        <v>45</v>
      </c>
      <c r="O151" s="45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AR151" s="22" t="s">
        <v>491</v>
      </c>
      <c r="AT151" s="22" t="s">
        <v>131</v>
      </c>
      <c r="AU151" s="22" t="s">
        <v>127</v>
      </c>
      <c r="AY151" s="22" t="s">
        <v>128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22" t="s">
        <v>127</v>
      </c>
      <c r="BK151" s="230">
        <f>ROUND(I151*H151,2)</f>
        <v>0</v>
      </c>
      <c r="BL151" s="22" t="s">
        <v>491</v>
      </c>
      <c r="BM151" s="22" t="s">
        <v>892</v>
      </c>
    </row>
    <row r="152" s="10" customFormat="1" ht="29.88" customHeight="1">
      <c r="B152" s="203"/>
      <c r="C152" s="204"/>
      <c r="D152" s="205" t="s">
        <v>72</v>
      </c>
      <c r="E152" s="217" t="s">
        <v>489</v>
      </c>
      <c r="F152" s="217" t="s">
        <v>893</v>
      </c>
      <c r="G152" s="204"/>
      <c r="H152" s="204"/>
      <c r="I152" s="207"/>
      <c r="J152" s="218">
        <f>BK152</f>
        <v>0</v>
      </c>
      <c r="K152" s="204"/>
      <c r="L152" s="209"/>
      <c r="M152" s="210"/>
      <c r="N152" s="211"/>
      <c r="O152" s="211"/>
      <c r="P152" s="212">
        <f>P153</f>
        <v>0</v>
      </c>
      <c r="Q152" s="211"/>
      <c r="R152" s="212">
        <f>R153</f>
        <v>0</v>
      </c>
      <c r="S152" s="211"/>
      <c r="T152" s="213">
        <f>T153</f>
        <v>0</v>
      </c>
      <c r="AR152" s="214" t="s">
        <v>513</v>
      </c>
      <c r="AT152" s="215" t="s">
        <v>72</v>
      </c>
      <c r="AU152" s="215" t="s">
        <v>81</v>
      </c>
      <c r="AY152" s="214" t="s">
        <v>128</v>
      </c>
      <c r="BK152" s="216">
        <f>BK153</f>
        <v>0</v>
      </c>
    </row>
    <row r="153" s="1" customFormat="1" ht="16.5" customHeight="1">
      <c r="B153" s="44"/>
      <c r="C153" s="219" t="s">
        <v>198</v>
      </c>
      <c r="D153" s="219" t="s">
        <v>131</v>
      </c>
      <c r="E153" s="220" t="s">
        <v>894</v>
      </c>
      <c r="F153" s="221" t="s">
        <v>895</v>
      </c>
      <c r="G153" s="222" t="s">
        <v>494</v>
      </c>
      <c r="H153" s="223">
        <v>15</v>
      </c>
      <c r="I153" s="224"/>
      <c r="J153" s="225">
        <f>ROUND(I153*H153,2)</f>
        <v>0</v>
      </c>
      <c r="K153" s="221" t="s">
        <v>21</v>
      </c>
      <c r="L153" s="70"/>
      <c r="M153" s="226" t="s">
        <v>21</v>
      </c>
      <c r="N153" s="242" t="s">
        <v>45</v>
      </c>
      <c r="O153" s="243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2" t="s">
        <v>495</v>
      </c>
      <c r="AT153" s="22" t="s">
        <v>131</v>
      </c>
      <c r="AU153" s="22" t="s">
        <v>127</v>
      </c>
      <c r="AY153" s="22" t="s">
        <v>128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2" t="s">
        <v>127</v>
      </c>
      <c r="BK153" s="230">
        <f>ROUND(I153*H153,2)</f>
        <v>0</v>
      </c>
      <c r="BL153" s="22" t="s">
        <v>495</v>
      </c>
      <c r="BM153" s="22" t="s">
        <v>896</v>
      </c>
    </row>
    <row r="154" s="1" customFormat="1" ht="6.96" customHeight="1">
      <c r="B154" s="65"/>
      <c r="C154" s="66"/>
      <c r="D154" s="66"/>
      <c r="E154" s="66"/>
      <c r="F154" s="66"/>
      <c r="G154" s="66"/>
      <c r="H154" s="66"/>
      <c r="I154" s="164"/>
      <c r="J154" s="66"/>
      <c r="K154" s="66"/>
      <c r="L154" s="70"/>
    </row>
  </sheetData>
  <sheetProtection sheet="1" autoFilter="0" formatColumns="0" formatRows="0" objects="1" scenarios="1" spinCount="100000" saltValue="dOTgPTNC0Ttd5MckiiQZFuImZB1+kIX4IYOAvSoWnmcXf/UaspHv0DHkhebkz09QD9JtJ4VkNmbM2AS0ML/Dyg==" hashValue="fM/55o+D6FCsKiP32ddsmP89WK0pUchXF9BOQpIkHv9v/Tt0rfQb8S8obkzC6vP9h0E/nDCCa2yLxBiBurFOhA==" algorithmName="SHA-512" password="CC35"/>
  <autoFilter ref="C79:K153"/>
  <mergeCells count="10">
    <mergeCell ref="E7:H7"/>
    <mergeCell ref="E9:H9"/>
    <mergeCell ref="E24:H24"/>
    <mergeCell ref="E45:H45"/>
    <mergeCell ref="E47:H47"/>
    <mergeCell ref="J51:J52"/>
    <mergeCell ref="E70:H70"/>
    <mergeCell ref="E72:H72"/>
    <mergeCell ref="G1:H1"/>
    <mergeCell ref="L2:V2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92</v>
      </c>
      <c r="G1" s="137" t="s">
        <v>93</v>
      </c>
      <c r="H1" s="137"/>
      <c r="I1" s="138"/>
      <c r="J1" s="137" t="s">
        <v>94</v>
      </c>
      <c r="K1" s="136" t="s">
        <v>95</v>
      </c>
      <c r="L1" s="137" t="s">
        <v>96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91</v>
      </c>
      <c r="AZ2" s="246" t="s">
        <v>897</v>
      </c>
      <c r="BA2" s="246" t="s">
        <v>898</v>
      </c>
      <c r="BB2" s="246" t="s">
        <v>21</v>
      </c>
      <c r="BC2" s="246" t="s">
        <v>899</v>
      </c>
      <c r="BD2" s="246" t="s">
        <v>513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81</v>
      </c>
      <c r="AZ3" s="246" t="s">
        <v>900</v>
      </c>
      <c r="BA3" s="246" t="s">
        <v>901</v>
      </c>
      <c r="BB3" s="246" t="s">
        <v>21</v>
      </c>
      <c r="BC3" s="246" t="s">
        <v>902</v>
      </c>
      <c r="BD3" s="246" t="s">
        <v>513</v>
      </c>
    </row>
    <row r="4" ht="36.96" customHeight="1">
      <c r="B4" s="26"/>
      <c r="C4" s="27"/>
      <c r="D4" s="28" t="s">
        <v>97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  <c r="AZ4" s="246" t="s">
        <v>903</v>
      </c>
      <c r="BA4" s="246" t="s">
        <v>904</v>
      </c>
      <c r="BB4" s="246" t="s">
        <v>21</v>
      </c>
      <c r="BC4" s="246" t="s">
        <v>905</v>
      </c>
      <c r="BD4" s="246" t="s">
        <v>513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  <c r="AZ5" s="246" t="s">
        <v>906</v>
      </c>
      <c r="BA5" s="246" t="s">
        <v>907</v>
      </c>
      <c r="BB5" s="246" t="s">
        <v>21</v>
      </c>
      <c r="BC5" s="246" t="s">
        <v>908</v>
      </c>
      <c r="BD5" s="246" t="s">
        <v>513</v>
      </c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  <c r="AZ6" s="246" t="s">
        <v>909</v>
      </c>
      <c r="BA6" s="246" t="s">
        <v>910</v>
      </c>
      <c r="BB6" s="246" t="s">
        <v>21</v>
      </c>
      <c r="BC6" s="246" t="s">
        <v>911</v>
      </c>
      <c r="BD6" s="246" t="s">
        <v>127</v>
      </c>
    </row>
    <row r="7" ht="16.5" customHeight="1">
      <c r="B7" s="26"/>
      <c r="C7" s="27"/>
      <c r="D7" s="27"/>
      <c r="E7" s="141" t="str">
        <f>'Rekapitulace stavby'!K6</f>
        <v>Stavební úpravy dvorního objektu č.p. 228 Kutná Hora pro sociální služby</v>
      </c>
      <c r="F7" s="38"/>
      <c r="G7" s="38"/>
      <c r="H7" s="38"/>
      <c r="I7" s="140"/>
      <c r="J7" s="27"/>
      <c r="K7" s="29"/>
      <c r="AZ7" s="246" t="s">
        <v>912</v>
      </c>
      <c r="BA7" s="246" t="s">
        <v>913</v>
      </c>
      <c r="BB7" s="246" t="s">
        <v>21</v>
      </c>
      <c r="BC7" s="246" t="s">
        <v>914</v>
      </c>
      <c r="BD7" s="246" t="s">
        <v>513</v>
      </c>
    </row>
    <row r="8" s="1" customFormat="1">
      <c r="B8" s="44"/>
      <c r="C8" s="45"/>
      <c r="D8" s="38" t="s">
        <v>98</v>
      </c>
      <c r="E8" s="45"/>
      <c r="F8" s="45"/>
      <c r="G8" s="45"/>
      <c r="H8" s="45"/>
      <c r="I8" s="142"/>
      <c r="J8" s="45"/>
      <c r="K8" s="49"/>
      <c r="AZ8" s="246" t="s">
        <v>915</v>
      </c>
      <c r="BA8" s="246" t="s">
        <v>916</v>
      </c>
      <c r="BB8" s="246" t="s">
        <v>21</v>
      </c>
      <c r="BC8" s="246" t="s">
        <v>917</v>
      </c>
      <c r="BD8" s="246" t="s">
        <v>513</v>
      </c>
    </row>
    <row r="9" s="1" customFormat="1" ht="36.96" customHeight="1">
      <c r="B9" s="44"/>
      <c r="C9" s="45"/>
      <c r="D9" s="45"/>
      <c r="E9" s="143" t="s">
        <v>918</v>
      </c>
      <c r="F9" s="45"/>
      <c r="G9" s="45"/>
      <c r="H9" s="45"/>
      <c r="I9" s="142"/>
      <c r="J9" s="45"/>
      <c r="K9" s="49"/>
      <c r="AZ9" s="246" t="s">
        <v>919</v>
      </c>
      <c r="BA9" s="246" t="s">
        <v>920</v>
      </c>
      <c r="BB9" s="246" t="s">
        <v>21</v>
      </c>
      <c r="BC9" s="246" t="s">
        <v>921</v>
      </c>
      <c r="BD9" s="246" t="s">
        <v>513</v>
      </c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  <c r="AZ10" s="246" t="s">
        <v>922</v>
      </c>
      <c r="BA10" s="246" t="s">
        <v>923</v>
      </c>
      <c r="BB10" s="246" t="s">
        <v>21</v>
      </c>
      <c r="BC10" s="246" t="s">
        <v>924</v>
      </c>
      <c r="BD10" s="246" t="s">
        <v>513</v>
      </c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  <c r="AZ11" s="246" t="s">
        <v>925</v>
      </c>
      <c r="BA11" s="246" t="s">
        <v>926</v>
      </c>
      <c r="BB11" s="246" t="s">
        <v>21</v>
      </c>
      <c r="BC11" s="246" t="s">
        <v>927</v>
      </c>
      <c r="BD11" s="246" t="s">
        <v>127</v>
      </c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4" t="s">
        <v>25</v>
      </c>
      <c r="J12" s="145" t="str">
        <f>'Rekapitulace stavby'!AN8</f>
        <v>8. 3. 2018</v>
      </c>
      <c r="K12" s="49"/>
      <c r="AZ12" s="246" t="s">
        <v>928</v>
      </c>
      <c r="BA12" s="246" t="s">
        <v>929</v>
      </c>
      <c r="BB12" s="246" t="s">
        <v>21</v>
      </c>
      <c r="BC12" s="246" t="s">
        <v>930</v>
      </c>
      <c r="BD12" s="246" t="s">
        <v>127</v>
      </c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  <c r="AZ13" s="246" t="s">
        <v>931</v>
      </c>
      <c r="BA13" s="246" t="s">
        <v>932</v>
      </c>
      <c r="BB13" s="246" t="s">
        <v>21</v>
      </c>
      <c r="BC13" s="246" t="s">
        <v>933</v>
      </c>
      <c r="BD13" s="246" t="s">
        <v>513</v>
      </c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">
        <v>21</v>
      </c>
      <c r="K14" s="49"/>
      <c r="AZ14" s="246" t="s">
        <v>934</v>
      </c>
      <c r="BA14" s="246" t="s">
        <v>935</v>
      </c>
      <c r="BB14" s="246" t="s">
        <v>21</v>
      </c>
      <c r="BC14" s="246" t="s">
        <v>936</v>
      </c>
      <c r="BD14" s="246" t="s">
        <v>513</v>
      </c>
    </row>
    <row r="15" s="1" customFormat="1" ht="18" customHeight="1">
      <c r="B15" s="44"/>
      <c r="C15" s="45"/>
      <c r="D15" s="45"/>
      <c r="E15" s="33" t="s">
        <v>29</v>
      </c>
      <c r="F15" s="45"/>
      <c r="G15" s="45"/>
      <c r="H15" s="45"/>
      <c r="I15" s="144" t="s">
        <v>30</v>
      </c>
      <c r="J15" s="33" t="s">
        <v>21</v>
      </c>
      <c r="K15" s="49"/>
      <c r="AZ15" s="246" t="s">
        <v>937</v>
      </c>
      <c r="BA15" s="246" t="s">
        <v>938</v>
      </c>
      <c r="BB15" s="246" t="s">
        <v>21</v>
      </c>
      <c r="BC15" s="246" t="s">
        <v>939</v>
      </c>
      <c r="BD15" s="246" t="s">
        <v>127</v>
      </c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  <c r="AZ16" s="246" t="s">
        <v>940</v>
      </c>
      <c r="BA16" s="246" t="s">
        <v>941</v>
      </c>
      <c r="BB16" s="246" t="s">
        <v>21</v>
      </c>
      <c r="BC16" s="246" t="s">
        <v>942</v>
      </c>
      <c r="BD16" s="246" t="s">
        <v>127</v>
      </c>
    </row>
    <row r="17" s="1" customFormat="1" ht="14.4" customHeight="1">
      <c r="B17" s="44"/>
      <c r="C17" s="45"/>
      <c r="D17" s="38" t="s">
        <v>31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  <c r="AZ17" s="246" t="s">
        <v>943</v>
      </c>
      <c r="BA17" s="246" t="s">
        <v>944</v>
      </c>
      <c r="BB17" s="246" t="s">
        <v>21</v>
      </c>
      <c r="BC17" s="246" t="s">
        <v>945</v>
      </c>
      <c r="BD17" s="246" t="s">
        <v>127</v>
      </c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30</v>
      </c>
      <c r="J18" s="33" t="str">
        <f>IF('Rekapitulace stavby'!AN14="Vyplň údaj","",IF('Rekapitulace stavby'!AN14="","",'Rekapitulace stavby'!AN14))</f>
        <v/>
      </c>
      <c r="K18" s="49"/>
      <c r="AZ18" s="246" t="s">
        <v>946</v>
      </c>
      <c r="BA18" s="246" t="s">
        <v>947</v>
      </c>
      <c r="BB18" s="246" t="s">
        <v>21</v>
      </c>
      <c r="BC18" s="246" t="s">
        <v>948</v>
      </c>
      <c r="BD18" s="246" t="s">
        <v>513</v>
      </c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  <c r="AZ19" s="246" t="s">
        <v>949</v>
      </c>
      <c r="BA19" s="246" t="s">
        <v>950</v>
      </c>
      <c r="BB19" s="246" t="s">
        <v>21</v>
      </c>
      <c r="BC19" s="246" t="s">
        <v>951</v>
      </c>
      <c r="BD19" s="246" t="s">
        <v>513</v>
      </c>
    </row>
    <row r="20" s="1" customFormat="1" ht="14.4" customHeight="1">
      <c r="B20" s="44"/>
      <c r="C20" s="45"/>
      <c r="D20" s="38" t="s">
        <v>33</v>
      </c>
      <c r="E20" s="45"/>
      <c r="F20" s="45"/>
      <c r="G20" s="45"/>
      <c r="H20" s="45"/>
      <c r="I20" s="144" t="s">
        <v>28</v>
      </c>
      <c r="J20" s="33" t="s">
        <v>34</v>
      </c>
      <c r="K20" s="49"/>
      <c r="AZ20" s="246" t="s">
        <v>952</v>
      </c>
      <c r="BA20" s="246" t="s">
        <v>953</v>
      </c>
      <c r="BB20" s="246" t="s">
        <v>21</v>
      </c>
      <c r="BC20" s="246" t="s">
        <v>954</v>
      </c>
      <c r="BD20" s="246" t="s">
        <v>127</v>
      </c>
    </row>
    <row r="21" s="1" customFormat="1" ht="18" customHeight="1">
      <c r="B21" s="44"/>
      <c r="C21" s="45"/>
      <c r="D21" s="45"/>
      <c r="E21" s="33" t="s">
        <v>35</v>
      </c>
      <c r="F21" s="45"/>
      <c r="G21" s="45"/>
      <c r="H21" s="45"/>
      <c r="I21" s="144" t="s">
        <v>30</v>
      </c>
      <c r="J21" s="33" t="s">
        <v>21</v>
      </c>
      <c r="K21" s="49"/>
      <c r="AZ21" s="246" t="s">
        <v>955</v>
      </c>
      <c r="BA21" s="246" t="s">
        <v>956</v>
      </c>
      <c r="BB21" s="246" t="s">
        <v>21</v>
      </c>
      <c r="BC21" s="246" t="s">
        <v>957</v>
      </c>
      <c r="BD21" s="246" t="s">
        <v>513</v>
      </c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  <c r="AZ22" s="246" t="s">
        <v>958</v>
      </c>
      <c r="BA22" s="246" t="s">
        <v>959</v>
      </c>
      <c r="BB22" s="246" t="s">
        <v>21</v>
      </c>
      <c r="BC22" s="246" t="s">
        <v>960</v>
      </c>
      <c r="BD22" s="246" t="s">
        <v>513</v>
      </c>
    </row>
    <row r="23" s="1" customFormat="1" ht="14.4" customHeight="1">
      <c r="B23" s="44"/>
      <c r="C23" s="45"/>
      <c r="D23" s="38" t="s">
        <v>37</v>
      </c>
      <c r="E23" s="45"/>
      <c r="F23" s="45"/>
      <c r="G23" s="45"/>
      <c r="H23" s="45"/>
      <c r="I23" s="142"/>
      <c r="J23" s="45"/>
      <c r="K23" s="49"/>
      <c r="AZ23" s="246" t="s">
        <v>961</v>
      </c>
      <c r="BA23" s="246" t="s">
        <v>962</v>
      </c>
      <c r="BB23" s="246" t="s">
        <v>21</v>
      </c>
      <c r="BC23" s="246" t="s">
        <v>963</v>
      </c>
      <c r="BD23" s="246" t="s">
        <v>513</v>
      </c>
    </row>
    <row r="24" s="6" customFormat="1" ht="16.5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  <c r="AZ24" s="247" t="s">
        <v>964</v>
      </c>
      <c r="BA24" s="247" t="s">
        <v>965</v>
      </c>
      <c r="BB24" s="247" t="s">
        <v>21</v>
      </c>
      <c r="BC24" s="247" t="s">
        <v>966</v>
      </c>
      <c r="BD24" s="247" t="s">
        <v>513</v>
      </c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  <c r="AZ25" s="246" t="s">
        <v>967</v>
      </c>
      <c r="BA25" s="246" t="s">
        <v>968</v>
      </c>
      <c r="BB25" s="246" t="s">
        <v>21</v>
      </c>
      <c r="BC25" s="246" t="s">
        <v>969</v>
      </c>
      <c r="BD25" s="246" t="s">
        <v>127</v>
      </c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  <c r="AZ26" s="246" t="s">
        <v>970</v>
      </c>
      <c r="BA26" s="246" t="s">
        <v>971</v>
      </c>
      <c r="BB26" s="246" t="s">
        <v>21</v>
      </c>
      <c r="BC26" s="246" t="s">
        <v>972</v>
      </c>
      <c r="BD26" s="246" t="s">
        <v>127</v>
      </c>
    </row>
    <row r="27" s="1" customFormat="1" ht="25.44" customHeight="1">
      <c r="B27" s="44"/>
      <c r="C27" s="45"/>
      <c r="D27" s="152" t="s">
        <v>39</v>
      </c>
      <c r="E27" s="45"/>
      <c r="F27" s="45"/>
      <c r="G27" s="45"/>
      <c r="H27" s="45"/>
      <c r="I27" s="142"/>
      <c r="J27" s="153">
        <f>ROUND(J100,2)</f>
        <v>0</v>
      </c>
      <c r="K27" s="49"/>
      <c r="AZ27" s="246" t="s">
        <v>973</v>
      </c>
      <c r="BA27" s="246" t="s">
        <v>974</v>
      </c>
      <c r="BB27" s="246" t="s">
        <v>21</v>
      </c>
      <c r="BC27" s="246" t="s">
        <v>975</v>
      </c>
      <c r="BD27" s="246" t="s">
        <v>127</v>
      </c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  <c r="AZ28" s="246" t="s">
        <v>976</v>
      </c>
      <c r="BA28" s="246" t="s">
        <v>977</v>
      </c>
      <c r="BB28" s="246" t="s">
        <v>21</v>
      </c>
      <c r="BC28" s="246" t="s">
        <v>978</v>
      </c>
      <c r="BD28" s="246" t="s">
        <v>513</v>
      </c>
    </row>
    <row r="29" s="1" customFormat="1" ht="14.4" customHeight="1">
      <c r="B29" s="44"/>
      <c r="C29" s="45"/>
      <c r="D29" s="45"/>
      <c r="E29" s="45"/>
      <c r="F29" s="50" t="s">
        <v>41</v>
      </c>
      <c r="G29" s="45"/>
      <c r="H29" s="45"/>
      <c r="I29" s="154" t="s">
        <v>40</v>
      </c>
      <c r="J29" s="50" t="s">
        <v>42</v>
      </c>
      <c r="K29" s="49"/>
    </row>
    <row r="30" s="1" customFormat="1" ht="14.4" customHeight="1">
      <c r="B30" s="44"/>
      <c r="C30" s="45"/>
      <c r="D30" s="53" t="s">
        <v>43</v>
      </c>
      <c r="E30" s="53" t="s">
        <v>44</v>
      </c>
      <c r="F30" s="155">
        <f>ROUND(SUM(BE100:BE554), 2)</f>
        <v>0</v>
      </c>
      <c r="G30" s="45"/>
      <c r="H30" s="45"/>
      <c r="I30" s="156">
        <v>0.20999999999999999</v>
      </c>
      <c r="J30" s="155">
        <f>ROUND(ROUND((SUM(BE100:BE554)), 2)*I30, 2)</f>
        <v>0</v>
      </c>
      <c r="K30" s="49"/>
    </row>
    <row r="31" s="1" customFormat="1" ht="14.4" customHeight="1">
      <c r="B31" s="44"/>
      <c r="C31" s="45"/>
      <c r="D31" s="45"/>
      <c r="E31" s="53" t="s">
        <v>45</v>
      </c>
      <c r="F31" s="155">
        <f>ROUND(SUM(BF100:BF554), 2)</f>
        <v>0</v>
      </c>
      <c r="G31" s="45"/>
      <c r="H31" s="45"/>
      <c r="I31" s="156">
        <v>0.14999999999999999</v>
      </c>
      <c r="J31" s="155">
        <f>ROUND(ROUND((SUM(BF100:BF554)),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46</v>
      </c>
      <c r="F32" s="155">
        <f>ROUND(SUM(BG100:BG554),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47</v>
      </c>
      <c r="F33" s="155">
        <f>ROUND(SUM(BH100:BH554),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48</v>
      </c>
      <c r="F34" s="155">
        <f>ROUND(SUM(BI100:BI554),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49</v>
      </c>
      <c r="E36" s="96"/>
      <c r="F36" s="96"/>
      <c r="G36" s="159" t="s">
        <v>50</v>
      </c>
      <c r="H36" s="160" t="s">
        <v>51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100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Stavební úpravy dvorního objektu č.p. 228 Kutná Hora pro sociální služby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98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>17717ST - stavební část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areál Domov Barbora Kutná Hora</v>
      </c>
      <c r="G49" s="45"/>
      <c r="H49" s="45"/>
      <c r="I49" s="144" t="s">
        <v>25</v>
      </c>
      <c r="J49" s="145" t="str">
        <f>IF(J12="","",J12)</f>
        <v>8. 3. 2018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Domov Barbora, poskytovatel sociálních služeb</v>
      </c>
      <c r="G51" s="45"/>
      <c r="H51" s="45"/>
      <c r="I51" s="144" t="s">
        <v>33</v>
      </c>
      <c r="J51" s="42" t="str">
        <f>E21</f>
        <v>Kutnohorská stavební projekce- ing.Martin Hádek</v>
      </c>
      <c r="K51" s="49"/>
    </row>
    <row r="52" s="1" customFormat="1" ht="14.4" customHeight="1">
      <c r="B52" s="44"/>
      <c r="C52" s="38" t="s">
        <v>31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101</v>
      </c>
      <c r="D54" s="157"/>
      <c r="E54" s="157"/>
      <c r="F54" s="157"/>
      <c r="G54" s="157"/>
      <c r="H54" s="157"/>
      <c r="I54" s="171"/>
      <c r="J54" s="172" t="s">
        <v>102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103</v>
      </c>
      <c r="D56" s="45"/>
      <c r="E56" s="45"/>
      <c r="F56" s="45"/>
      <c r="G56" s="45"/>
      <c r="H56" s="45"/>
      <c r="I56" s="142"/>
      <c r="J56" s="153">
        <f>J100</f>
        <v>0</v>
      </c>
      <c r="K56" s="49"/>
      <c r="AU56" s="22" t="s">
        <v>104</v>
      </c>
    </row>
    <row r="57" s="7" customFormat="1" ht="24.96" customHeight="1">
      <c r="B57" s="175"/>
      <c r="C57" s="176"/>
      <c r="D57" s="177" t="s">
        <v>979</v>
      </c>
      <c r="E57" s="178"/>
      <c r="F57" s="178"/>
      <c r="G57" s="178"/>
      <c r="H57" s="178"/>
      <c r="I57" s="179"/>
      <c r="J57" s="180">
        <f>J101</f>
        <v>0</v>
      </c>
      <c r="K57" s="181"/>
    </row>
    <row r="58" s="8" customFormat="1" ht="19.92" customHeight="1">
      <c r="B58" s="182"/>
      <c r="C58" s="183"/>
      <c r="D58" s="184" t="s">
        <v>980</v>
      </c>
      <c r="E58" s="185"/>
      <c r="F58" s="185"/>
      <c r="G58" s="185"/>
      <c r="H58" s="185"/>
      <c r="I58" s="186"/>
      <c r="J58" s="187">
        <f>J102</f>
        <v>0</v>
      </c>
      <c r="K58" s="188"/>
    </row>
    <row r="59" s="8" customFormat="1" ht="19.92" customHeight="1">
      <c r="B59" s="182"/>
      <c r="C59" s="183"/>
      <c r="D59" s="184" t="s">
        <v>981</v>
      </c>
      <c r="E59" s="185"/>
      <c r="F59" s="185"/>
      <c r="G59" s="185"/>
      <c r="H59" s="185"/>
      <c r="I59" s="186"/>
      <c r="J59" s="187">
        <f>J139</f>
        <v>0</v>
      </c>
      <c r="K59" s="188"/>
    </row>
    <row r="60" s="8" customFormat="1" ht="19.92" customHeight="1">
      <c r="B60" s="182"/>
      <c r="C60" s="183"/>
      <c r="D60" s="184" t="s">
        <v>982</v>
      </c>
      <c r="E60" s="185"/>
      <c r="F60" s="185"/>
      <c r="G60" s="185"/>
      <c r="H60" s="185"/>
      <c r="I60" s="186"/>
      <c r="J60" s="187">
        <f>J141</f>
        <v>0</v>
      </c>
      <c r="K60" s="188"/>
    </row>
    <row r="61" s="8" customFormat="1" ht="19.92" customHeight="1">
      <c r="B61" s="182"/>
      <c r="C61" s="183"/>
      <c r="D61" s="184" t="s">
        <v>983</v>
      </c>
      <c r="E61" s="185"/>
      <c r="F61" s="185"/>
      <c r="G61" s="185"/>
      <c r="H61" s="185"/>
      <c r="I61" s="186"/>
      <c r="J61" s="187">
        <f>J262</f>
        <v>0</v>
      </c>
      <c r="K61" s="188"/>
    </row>
    <row r="62" s="8" customFormat="1" ht="19.92" customHeight="1">
      <c r="B62" s="182"/>
      <c r="C62" s="183"/>
      <c r="D62" s="184" t="s">
        <v>984</v>
      </c>
      <c r="E62" s="185"/>
      <c r="F62" s="185"/>
      <c r="G62" s="185"/>
      <c r="H62" s="185"/>
      <c r="I62" s="186"/>
      <c r="J62" s="187">
        <f>J333</f>
        <v>0</v>
      </c>
      <c r="K62" s="188"/>
    </row>
    <row r="63" s="7" customFormat="1" ht="24.96" customHeight="1">
      <c r="B63" s="175"/>
      <c r="C63" s="176"/>
      <c r="D63" s="177" t="s">
        <v>105</v>
      </c>
      <c r="E63" s="178"/>
      <c r="F63" s="178"/>
      <c r="G63" s="178"/>
      <c r="H63" s="178"/>
      <c r="I63" s="179"/>
      <c r="J63" s="180">
        <f>J335</f>
        <v>0</v>
      </c>
      <c r="K63" s="181"/>
    </row>
    <row r="64" s="8" customFormat="1" ht="19.92" customHeight="1">
      <c r="B64" s="182"/>
      <c r="C64" s="183"/>
      <c r="D64" s="184" t="s">
        <v>498</v>
      </c>
      <c r="E64" s="185"/>
      <c r="F64" s="185"/>
      <c r="G64" s="185"/>
      <c r="H64" s="185"/>
      <c r="I64" s="186"/>
      <c r="J64" s="187">
        <f>J336</f>
        <v>0</v>
      </c>
      <c r="K64" s="188"/>
    </row>
    <row r="65" s="8" customFormat="1" ht="19.92" customHeight="1">
      <c r="B65" s="182"/>
      <c r="C65" s="183"/>
      <c r="D65" s="184" t="s">
        <v>985</v>
      </c>
      <c r="E65" s="185"/>
      <c r="F65" s="185"/>
      <c r="G65" s="185"/>
      <c r="H65" s="185"/>
      <c r="I65" s="186"/>
      <c r="J65" s="187">
        <f>J344</f>
        <v>0</v>
      </c>
      <c r="K65" s="188"/>
    </row>
    <row r="66" s="8" customFormat="1" ht="19.92" customHeight="1">
      <c r="B66" s="182"/>
      <c r="C66" s="183"/>
      <c r="D66" s="184" t="s">
        <v>986</v>
      </c>
      <c r="E66" s="185"/>
      <c r="F66" s="185"/>
      <c r="G66" s="185"/>
      <c r="H66" s="185"/>
      <c r="I66" s="186"/>
      <c r="J66" s="187">
        <f>J353</f>
        <v>0</v>
      </c>
      <c r="K66" s="188"/>
    </row>
    <row r="67" s="8" customFormat="1" ht="19.92" customHeight="1">
      <c r="B67" s="182"/>
      <c r="C67" s="183"/>
      <c r="D67" s="184" t="s">
        <v>987</v>
      </c>
      <c r="E67" s="185"/>
      <c r="F67" s="185"/>
      <c r="G67" s="185"/>
      <c r="H67" s="185"/>
      <c r="I67" s="186"/>
      <c r="J67" s="187">
        <f>J356</f>
        <v>0</v>
      </c>
      <c r="K67" s="188"/>
    </row>
    <row r="68" s="8" customFormat="1" ht="19.92" customHeight="1">
      <c r="B68" s="182"/>
      <c r="C68" s="183"/>
      <c r="D68" s="184" t="s">
        <v>988</v>
      </c>
      <c r="E68" s="185"/>
      <c r="F68" s="185"/>
      <c r="G68" s="185"/>
      <c r="H68" s="185"/>
      <c r="I68" s="186"/>
      <c r="J68" s="187">
        <f>J372</f>
        <v>0</v>
      </c>
      <c r="K68" s="188"/>
    </row>
    <row r="69" s="8" customFormat="1" ht="19.92" customHeight="1">
      <c r="B69" s="182"/>
      <c r="C69" s="183"/>
      <c r="D69" s="184" t="s">
        <v>989</v>
      </c>
      <c r="E69" s="185"/>
      <c r="F69" s="185"/>
      <c r="G69" s="185"/>
      <c r="H69" s="185"/>
      <c r="I69" s="186"/>
      <c r="J69" s="187">
        <f>J397</f>
        <v>0</v>
      </c>
      <c r="K69" s="188"/>
    </row>
    <row r="70" s="8" customFormat="1" ht="19.92" customHeight="1">
      <c r="B70" s="182"/>
      <c r="C70" s="183"/>
      <c r="D70" s="184" t="s">
        <v>990</v>
      </c>
      <c r="E70" s="185"/>
      <c r="F70" s="185"/>
      <c r="G70" s="185"/>
      <c r="H70" s="185"/>
      <c r="I70" s="186"/>
      <c r="J70" s="187">
        <f>J413</f>
        <v>0</v>
      </c>
      <c r="K70" s="188"/>
    </row>
    <row r="71" s="8" customFormat="1" ht="19.92" customHeight="1">
      <c r="B71" s="182"/>
      <c r="C71" s="183"/>
      <c r="D71" s="184" t="s">
        <v>991</v>
      </c>
      <c r="E71" s="185"/>
      <c r="F71" s="185"/>
      <c r="G71" s="185"/>
      <c r="H71" s="185"/>
      <c r="I71" s="186"/>
      <c r="J71" s="187">
        <f>J447</f>
        <v>0</v>
      </c>
      <c r="K71" s="188"/>
    </row>
    <row r="72" s="8" customFormat="1" ht="19.92" customHeight="1">
      <c r="B72" s="182"/>
      <c r="C72" s="183"/>
      <c r="D72" s="184" t="s">
        <v>992</v>
      </c>
      <c r="E72" s="185"/>
      <c r="F72" s="185"/>
      <c r="G72" s="185"/>
      <c r="H72" s="185"/>
      <c r="I72" s="186"/>
      <c r="J72" s="187">
        <f>J478</f>
        <v>0</v>
      </c>
      <c r="K72" s="188"/>
    </row>
    <row r="73" s="8" customFormat="1" ht="19.92" customHeight="1">
      <c r="B73" s="182"/>
      <c r="C73" s="183"/>
      <c r="D73" s="184" t="s">
        <v>993</v>
      </c>
      <c r="E73" s="185"/>
      <c r="F73" s="185"/>
      <c r="G73" s="185"/>
      <c r="H73" s="185"/>
      <c r="I73" s="186"/>
      <c r="J73" s="187">
        <f>J483</f>
        <v>0</v>
      </c>
      <c r="K73" s="188"/>
    </row>
    <row r="74" s="8" customFormat="1" ht="19.92" customHeight="1">
      <c r="B74" s="182"/>
      <c r="C74" s="183"/>
      <c r="D74" s="184" t="s">
        <v>994</v>
      </c>
      <c r="E74" s="185"/>
      <c r="F74" s="185"/>
      <c r="G74" s="185"/>
      <c r="H74" s="185"/>
      <c r="I74" s="186"/>
      <c r="J74" s="187">
        <f>J495</f>
        <v>0</v>
      </c>
      <c r="K74" s="188"/>
    </row>
    <row r="75" s="8" customFormat="1" ht="19.92" customHeight="1">
      <c r="B75" s="182"/>
      <c r="C75" s="183"/>
      <c r="D75" s="184" t="s">
        <v>995</v>
      </c>
      <c r="E75" s="185"/>
      <c r="F75" s="185"/>
      <c r="G75" s="185"/>
      <c r="H75" s="185"/>
      <c r="I75" s="186"/>
      <c r="J75" s="187">
        <f>J510</f>
        <v>0</v>
      </c>
      <c r="K75" s="188"/>
    </row>
    <row r="76" s="8" customFormat="1" ht="19.92" customHeight="1">
      <c r="B76" s="182"/>
      <c r="C76" s="183"/>
      <c r="D76" s="184" t="s">
        <v>996</v>
      </c>
      <c r="E76" s="185"/>
      <c r="F76" s="185"/>
      <c r="G76" s="185"/>
      <c r="H76" s="185"/>
      <c r="I76" s="186"/>
      <c r="J76" s="187">
        <f>J523</f>
        <v>0</v>
      </c>
      <c r="K76" s="188"/>
    </row>
    <row r="77" s="8" customFormat="1" ht="19.92" customHeight="1">
      <c r="B77" s="182"/>
      <c r="C77" s="183"/>
      <c r="D77" s="184" t="s">
        <v>997</v>
      </c>
      <c r="E77" s="185"/>
      <c r="F77" s="185"/>
      <c r="G77" s="185"/>
      <c r="H77" s="185"/>
      <c r="I77" s="186"/>
      <c r="J77" s="187">
        <f>J541</f>
        <v>0</v>
      </c>
      <c r="K77" s="188"/>
    </row>
    <row r="78" s="7" customFormat="1" ht="24.96" customHeight="1">
      <c r="B78" s="175"/>
      <c r="C78" s="176"/>
      <c r="D78" s="177" t="s">
        <v>998</v>
      </c>
      <c r="E78" s="178"/>
      <c r="F78" s="178"/>
      <c r="G78" s="178"/>
      <c r="H78" s="178"/>
      <c r="I78" s="179"/>
      <c r="J78" s="180">
        <f>J550</f>
        <v>0</v>
      </c>
      <c r="K78" s="181"/>
    </row>
    <row r="79" s="8" customFormat="1" ht="19.92" customHeight="1">
      <c r="B79" s="182"/>
      <c r="C79" s="183"/>
      <c r="D79" s="184" t="s">
        <v>999</v>
      </c>
      <c r="E79" s="185"/>
      <c r="F79" s="185"/>
      <c r="G79" s="185"/>
      <c r="H79" s="185"/>
      <c r="I79" s="186"/>
      <c r="J79" s="187">
        <f>J551</f>
        <v>0</v>
      </c>
      <c r="K79" s="188"/>
    </row>
    <row r="80" s="8" customFormat="1" ht="19.92" customHeight="1">
      <c r="B80" s="182"/>
      <c r="C80" s="183"/>
      <c r="D80" s="184" t="s">
        <v>1000</v>
      </c>
      <c r="E80" s="185"/>
      <c r="F80" s="185"/>
      <c r="G80" s="185"/>
      <c r="H80" s="185"/>
      <c r="I80" s="186"/>
      <c r="J80" s="187">
        <f>J553</f>
        <v>0</v>
      </c>
      <c r="K80" s="188"/>
    </row>
    <row r="81" s="1" customFormat="1" ht="21.84" customHeight="1">
      <c r="B81" s="44"/>
      <c r="C81" s="45"/>
      <c r="D81" s="45"/>
      <c r="E81" s="45"/>
      <c r="F81" s="45"/>
      <c r="G81" s="45"/>
      <c r="H81" s="45"/>
      <c r="I81" s="142"/>
      <c r="J81" s="45"/>
      <c r="K81" s="49"/>
    </row>
    <row r="82" s="1" customFormat="1" ht="6.96" customHeight="1">
      <c r="B82" s="65"/>
      <c r="C82" s="66"/>
      <c r="D82" s="66"/>
      <c r="E82" s="66"/>
      <c r="F82" s="66"/>
      <c r="G82" s="66"/>
      <c r="H82" s="66"/>
      <c r="I82" s="164"/>
      <c r="J82" s="66"/>
      <c r="K82" s="67"/>
    </row>
    <row r="86" s="1" customFormat="1" ht="6.96" customHeight="1">
      <c r="B86" s="68"/>
      <c r="C86" s="69"/>
      <c r="D86" s="69"/>
      <c r="E86" s="69"/>
      <c r="F86" s="69"/>
      <c r="G86" s="69"/>
      <c r="H86" s="69"/>
      <c r="I86" s="167"/>
      <c r="J86" s="69"/>
      <c r="K86" s="69"/>
      <c r="L86" s="70"/>
    </row>
    <row r="87" s="1" customFormat="1" ht="36.96" customHeight="1">
      <c r="B87" s="44"/>
      <c r="C87" s="71" t="s">
        <v>111</v>
      </c>
      <c r="D87" s="72"/>
      <c r="E87" s="72"/>
      <c r="F87" s="72"/>
      <c r="G87" s="72"/>
      <c r="H87" s="72"/>
      <c r="I87" s="189"/>
      <c r="J87" s="72"/>
      <c r="K87" s="72"/>
      <c r="L87" s="70"/>
    </row>
    <row r="88" s="1" customFormat="1" ht="6.96" customHeight="1">
      <c r="B88" s="44"/>
      <c r="C88" s="72"/>
      <c r="D88" s="72"/>
      <c r="E88" s="72"/>
      <c r="F88" s="72"/>
      <c r="G88" s="72"/>
      <c r="H88" s="72"/>
      <c r="I88" s="189"/>
      <c r="J88" s="72"/>
      <c r="K88" s="72"/>
      <c r="L88" s="70"/>
    </row>
    <row r="89" s="1" customFormat="1" ht="14.4" customHeight="1">
      <c r="B89" s="44"/>
      <c r="C89" s="74" t="s">
        <v>18</v>
      </c>
      <c r="D89" s="72"/>
      <c r="E89" s="72"/>
      <c r="F89" s="72"/>
      <c r="G89" s="72"/>
      <c r="H89" s="72"/>
      <c r="I89" s="189"/>
      <c r="J89" s="72"/>
      <c r="K89" s="72"/>
      <c r="L89" s="70"/>
    </row>
    <row r="90" s="1" customFormat="1" ht="16.5" customHeight="1">
      <c r="B90" s="44"/>
      <c r="C90" s="72"/>
      <c r="D90" s="72"/>
      <c r="E90" s="190" t="str">
        <f>E7</f>
        <v>Stavební úpravy dvorního objektu č.p. 228 Kutná Hora pro sociální služby</v>
      </c>
      <c r="F90" s="74"/>
      <c r="G90" s="74"/>
      <c r="H90" s="74"/>
      <c r="I90" s="189"/>
      <c r="J90" s="72"/>
      <c r="K90" s="72"/>
      <c r="L90" s="70"/>
    </row>
    <row r="91" s="1" customFormat="1" ht="14.4" customHeight="1">
      <c r="B91" s="44"/>
      <c r="C91" s="74" t="s">
        <v>98</v>
      </c>
      <c r="D91" s="72"/>
      <c r="E91" s="72"/>
      <c r="F91" s="72"/>
      <c r="G91" s="72"/>
      <c r="H91" s="72"/>
      <c r="I91" s="189"/>
      <c r="J91" s="72"/>
      <c r="K91" s="72"/>
      <c r="L91" s="70"/>
    </row>
    <row r="92" s="1" customFormat="1" ht="17.25" customHeight="1">
      <c r="B92" s="44"/>
      <c r="C92" s="72"/>
      <c r="D92" s="72"/>
      <c r="E92" s="80" t="str">
        <f>E9</f>
        <v>17717ST - stavební část</v>
      </c>
      <c r="F92" s="72"/>
      <c r="G92" s="72"/>
      <c r="H92" s="72"/>
      <c r="I92" s="189"/>
      <c r="J92" s="72"/>
      <c r="K92" s="72"/>
      <c r="L92" s="70"/>
    </row>
    <row r="93" s="1" customFormat="1" ht="6.96" customHeight="1">
      <c r="B93" s="44"/>
      <c r="C93" s="72"/>
      <c r="D93" s="72"/>
      <c r="E93" s="72"/>
      <c r="F93" s="72"/>
      <c r="G93" s="72"/>
      <c r="H93" s="72"/>
      <c r="I93" s="189"/>
      <c r="J93" s="72"/>
      <c r="K93" s="72"/>
      <c r="L93" s="70"/>
    </row>
    <row r="94" s="1" customFormat="1" ht="18" customHeight="1">
      <c r="B94" s="44"/>
      <c r="C94" s="74" t="s">
        <v>23</v>
      </c>
      <c r="D94" s="72"/>
      <c r="E94" s="72"/>
      <c r="F94" s="191" t="str">
        <f>F12</f>
        <v>areál Domov Barbora Kutná Hora</v>
      </c>
      <c r="G94" s="72"/>
      <c r="H94" s="72"/>
      <c r="I94" s="192" t="s">
        <v>25</v>
      </c>
      <c r="J94" s="83" t="str">
        <f>IF(J12="","",J12)</f>
        <v>8. 3. 2018</v>
      </c>
      <c r="K94" s="72"/>
      <c r="L94" s="70"/>
    </row>
    <row r="95" s="1" customFormat="1" ht="6.96" customHeight="1">
      <c r="B95" s="44"/>
      <c r="C95" s="72"/>
      <c r="D95" s="72"/>
      <c r="E95" s="72"/>
      <c r="F95" s="72"/>
      <c r="G95" s="72"/>
      <c r="H95" s="72"/>
      <c r="I95" s="189"/>
      <c r="J95" s="72"/>
      <c r="K95" s="72"/>
      <c r="L95" s="70"/>
    </row>
    <row r="96" s="1" customFormat="1">
      <c r="B96" s="44"/>
      <c r="C96" s="74" t="s">
        <v>27</v>
      </c>
      <c r="D96" s="72"/>
      <c r="E96" s="72"/>
      <c r="F96" s="191" t="str">
        <f>E15</f>
        <v>Domov Barbora, poskytovatel sociálních služeb</v>
      </c>
      <c r="G96" s="72"/>
      <c r="H96" s="72"/>
      <c r="I96" s="192" t="s">
        <v>33</v>
      </c>
      <c r="J96" s="191" t="str">
        <f>E21</f>
        <v>Kutnohorská stavební projekce- ing.Martin Hádek</v>
      </c>
      <c r="K96" s="72"/>
      <c r="L96" s="70"/>
    </row>
    <row r="97" s="1" customFormat="1" ht="14.4" customHeight="1">
      <c r="B97" s="44"/>
      <c r="C97" s="74" t="s">
        <v>31</v>
      </c>
      <c r="D97" s="72"/>
      <c r="E97" s="72"/>
      <c r="F97" s="191" t="str">
        <f>IF(E18="","",E18)</f>
        <v/>
      </c>
      <c r="G97" s="72"/>
      <c r="H97" s="72"/>
      <c r="I97" s="189"/>
      <c r="J97" s="72"/>
      <c r="K97" s="72"/>
      <c r="L97" s="70"/>
    </row>
    <row r="98" s="1" customFormat="1" ht="10.32" customHeight="1">
      <c r="B98" s="44"/>
      <c r="C98" s="72"/>
      <c r="D98" s="72"/>
      <c r="E98" s="72"/>
      <c r="F98" s="72"/>
      <c r="G98" s="72"/>
      <c r="H98" s="72"/>
      <c r="I98" s="189"/>
      <c r="J98" s="72"/>
      <c r="K98" s="72"/>
      <c r="L98" s="70"/>
    </row>
    <row r="99" s="9" customFormat="1" ht="29.28" customHeight="1">
      <c r="B99" s="193"/>
      <c r="C99" s="194" t="s">
        <v>112</v>
      </c>
      <c r="D99" s="195" t="s">
        <v>58</v>
      </c>
      <c r="E99" s="195" t="s">
        <v>54</v>
      </c>
      <c r="F99" s="195" t="s">
        <v>113</v>
      </c>
      <c r="G99" s="195" t="s">
        <v>114</v>
      </c>
      <c r="H99" s="195" t="s">
        <v>115</v>
      </c>
      <c r="I99" s="196" t="s">
        <v>116</v>
      </c>
      <c r="J99" s="195" t="s">
        <v>102</v>
      </c>
      <c r="K99" s="197" t="s">
        <v>117</v>
      </c>
      <c r="L99" s="198"/>
      <c r="M99" s="100" t="s">
        <v>118</v>
      </c>
      <c r="N99" s="101" t="s">
        <v>43</v>
      </c>
      <c r="O99" s="101" t="s">
        <v>119</v>
      </c>
      <c r="P99" s="101" t="s">
        <v>120</v>
      </c>
      <c r="Q99" s="101" t="s">
        <v>121</v>
      </c>
      <c r="R99" s="101" t="s">
        <v>122</v>
      </c>
      <c r="S99" s="101" t="s">
        <v>123</v>
      </c>
      <c r="T99" s="102" t="s">
        <v>124</v>
      </c>
    </row>
    <row r="100" s="1" customFormat="1" ht="29.28" customHeight="1">
      <c r="B100" s="44"/>
      <c r="C100" s="106" t="s">
        <v>103</v>
      </c>
      <c r="D100" s="72"/>
      <c r="E100" s="72"/>
      <c r="F100" s="72"/>
      <c r="G100" s="72"/>
      <c r="H100" s="72"/>
      <c r="I100" s="189"/>
      <c r="J100" s="199">
        <f>BK100</f>
        <v>0</v>
      </c>
      <c r="K100" s="72"/>
      <c r="L100" s="70"/>
      <c r="M100" s="103"/>
      <c r="N100" s="104"/>
      <c r="O100" s="104"/>
      <c r="P100" s="200">
        <f>P101+P335+P550</f>
        <v>0</v>
      </c>
      <c r="Q100" s="104"/>
      <c r="R100" s="200">
        <f>R101+R335+R550</f>
        <v>31.394955299999996</v>
      </c>
      <c r="S100" s="104"/>
      <c r="T100" s="201">
        <f>T101+T335+T550</f>
        <v>16.298822049999998</v>
      </c>
      <c r="AT100" s="22" t="s">
        <v>72</v>
      </c>
      <c r="AU100" s="22" t="s">
        <v>104</v>
      </c>
      <c r="BK100" s="202">
        <f>BK101+BK335+BK550</f>
        <v>0</v>
      </c>
    </row>
    <row r="101" s="10" customFormat="1" ht="37.44" customHeight="1">
      <c r="B101" s="203"/>
      <c r="C101" s="204"/>
      <c r="D101" s="205" t="s">
        <v>72</v>
      </c>
      <c r="E101" s="206" t="s">
        <v>1001</v>
      </c>
      <c r="F101" s="206" t="s">
        <v>1002</v>
      </c>
      <c r="G101" s="204"/>
      <c r="H101" s="204"/>
      <c r="I101" s="207"/>
      <c r="J101" s="208">
        <f>BK101</f>
        <v>0</v>
      </c>
      <c r="K101" s="204"/>
      <c r="L101" s="209"/>
      <c r="M101" s="210"/>
      <c r="N101" s="211"/>
      <c r="O101" s="211"/>
      <c r="P101" s="212">
        <f>P102+P139+P141+P262+P333</f>
        <v>0</v>
      </c>
      <c r="Q101" s="211"/>
      <c r="R101" s="212">
        <f>R102+R139+R141+R262+R333</f>
        <v>21.691226379999996</v>
      </c>
      <c r="S101" s="211"/>
      <c r="T101" s="213">
        <f>T102+T139+T141+T262+T333</f>
        <v>15.074612999999998</v>
      </c>
      <c r="AR101" s="214" t="s">
        <v>81</v>
      </c>
      <c r="AT101" s="215" t="s">
        <v>72</v>
      </c>
      <c r="AU101" s="215" t="s">
        <v>73</v>
      </c>
      <c r="AY101" s="214" t="s">
        <v>128</v>
      </c>
      <c r="BK101" s="216">
        <f>BK102+BK139+BK141+BK262+BK333</f>
        <v>0</v>
      </c>
    </row>
    <row r="102" s="10" customFormat="1" ht="19.92" customHeight="1">
      <c r="B102" s="203"/>
      <c r="C102" s="204"/>
      <c r="D102" s="205" t="s">
        <v>72</v>
      </c>
      <c r="E102" s="217" t="s">
        <v>513</v>
      </c>
      <c r="F102" s="217" t="s">
        <v>1003</v>
      </c>
      <c r="G102" s="204"/>
      <c r="H102" s="204"/>
      <c r="I102" s="207"/>
      <c r="J102" s="218">
        <f>BK102</f>
        <v>0</v>
      </c>
      <c r="K102" s="204"/>
      <c r="L102" s="209"/>
      <c r="M102" s="210"/>
      <c r="N102" s="211"/>
      <c r="O102" s="211"/>
      <c r="P102" s="212">
        <f>SUM(P103:P138)</f>
        <v>0</v>
      </c>
      <c r="Q102" s="211"/>
      <c r="R102" s="212">
        <f>SUM(R103:R138)</f>
        <v>12.074525019999999</v>
      </c>
      <c r="S102" s="211"/>
      <c r="T102" s="213">
        <f>SUM(T103:T138)</f>
        <v>0</v>
      </c>
      <c r="AR102" s="214" t="s">
        <v>81</v>
      </c>
      <c r="AT102" s="215" t="s">
        <v>72</v>
      </c>
      <c r="AU102" s="215" t="s">
        <v>81</v>
      </c>
      <c r="AY102" s="214" t="s">
        <v>128</v>
      </c>
      <c r="BK102" s="216">
        <f>SUM(BK103:BK138)</f>
        <v>0</v>
      </c>
    </row>
    <row r="103" s="1" customFormat="1" ht="25.5" customHeight="1">
      <c r="B103" s="44"/>
      <c r="C103" s="219" t="s">
        <v>81</v>
      </c>
      <c r="D103" s="219" t="s">
        <v>131</v>
      </c>
      <c r="E103" s="220" t="s">
        <v>1004</v>
      </c>
      <c r="F103" s="221" t="s">
        <v>1005</v>
      </c>
      <c r="G103" s="222" t="s">
        <v>1006</v>
      </c>
      <c r="H103" s="223">
        <v>0.84999999999999998</v>
      </c>
      <c r="I103" s="224"/>
      <c r="J103" s="225">
        <f>ROUND(I103*H103,2)</f>
        <v>0</v>
      </c>
      <c r="K103" s="221" t="s">
        <v>1007</v>
      </c>
      <c r="L103" s="70"/>
      <c r="M103" s="226" t="s">
        <v>21</v>
      </c>
      <c r="N103" s="227" t="s">
        <v>45</v>
      </c>
      <c r="O103" s="45"/>
      <c r="P103" s="228">
        <f>O103*H103</f>
        <v>0</v>
      </c>
      <c r="Q103" s="228">
        <v>1.8775</v>
      </c>
      <c r="R103" s="228">
        <f>Q103*H103</f>
        <v>1.5958749999999999</v>
      </c>
      <c r="S103" s="228">
        <v>0</v>
      </c>
      <c r="T103" s="229">
        <f>S103*H103</f>
        <v>0</v>
      </c>
      <c r="AR103" s="22" t="s">
        <v>150</v>
      </c>
      <c r="AT103" s="22" t="s">
        <v>131</v>
      </c>
      <c r="AU103" s="22" t="s">
        <v>127</v>
      </c>
      <c r="AY103" s="22" t="s">
        <v>128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2" t="s">
        <v>127</v>
      </c>
      <c r="BK103" s="230">
        <f>ROUND(I103*H103,2)</f>
        <v>0</v>
      </c>
      <c r="BL103" s="22" t="s">
        <v>150</v>
      </c>
      <c r="BM103" s="22" t="s">
        <v>1008</v>
      </c>
    </row>
    <row r="104" s="11" customFormat="1">
      <c r="B104" s="248"/>
      <c r="C104" s="249"/>
      <c r="D104" s="250" t="s">
        <v>1009</v>
      </c>
      <c r="E104" s="251" t="s">
        <v>21</v>
      </c>
      <c r="F104" s="252" t="s">
        <v>1010</v>
      </c>
      <c r="G104" s="249"/>
      <c r="H104" s="253">
        <v>0.46999999999999997</v>
      </c>
      <c r="I104" s="254"/>
      <c r="J104" s="249"/>
      <c r="K104" s="249"/>
      <c r="L104" s="255"/>
      <c r="M104" s="256"/>
      <c r="N104" s="257"/>
      <c r="O104" s="257"/>
      <c r="P104" s="257"/>
      <c r="Q104" s="257"/>
      <c r="R104" s="257"/>
      <c r="S104" s="257"/>
      <c r="T104" s="258"/>
      <c r="AT104" s="259" t="s">
        <v>1009</v>
      </c>
      <c r="AU104" s="259" t="s">
        <v>127</v>
      </c>
      <c r="AV104" s="11" t="s">
        <v>127</v>
      </c>
      <c r="AW104" s="11" t="s">
        <v>36</v>
      </c>
      <c r="AX104" s="11" t="s">
        <v>73</v>
      </c>
      <c r="AY104" s="259" t="s">
        <v>128</v>
      </c>
    </row>
    <row r="105" s="11" customFormat="1">
      <c r="B105" s="248"/>
      <c r="C105" s="249"/>
      <c r="D105" s="250" t="s">
        <v>1009</v>
      </c>
      <c r="E105" s="251" t="s">
        <v>21</v>
      </c>
      <c r="F105" s="252" t="s">
        <v>1011</v>
      </c>
      <c r="G105" s="249"/>
      <c r="H105" s="253">
        <v>0.38</v>
      </c>
      <c r="I105" s="254"/>
      <c r="J105" s="249"/>
      <c r="K105" s="249"/>
      <c r="L105" s="255"/>
      <c r="M105" s="256"/>
      <c r="N105" s="257"/>
      <c r="O105" s="257"/>
      <c r="P105" s="257"/>
      <c r="Q105" s="257"/>
      <c r="R105" s="257"/>
      <c r="S105" s="257"/>
      <c r="T105" s="258"/>
      <c r="AT105" s="259" t="s">
        <v>1009</v>
      </c>
      <c r="AU105" s="259" t="s">
        <v>127</v>
      </c>
      <c r="AV105" s="11" t="s">
        <v>127</v>
      </c>
      <c r="AW105" s="11" t="s">
        <v>36</v>
      </c>
      <c r="AX105" s="11" t="s">
        <v>73</v>
      </c>
      <c r="AY105" s="259" t="s">
        <v>128</v>
      </c>
    </row>
    <row r="106" s="12" customFormat="1">
      <c r="B106" s="260"/>
      <c r="C106" s="261"/>
      <c r="D106" s="250" t="s">
        <v>1009</v>
      </c>
      <c r="E106" s="262" t="s">
        <v>21</v>
      </c>
      <c r="F106" s="263" t="s">
        <v>1012</v>
      </c>
      <c r="G106" s="261"/>
      <c r="H106" s="264">
        <v>0.84999999999999998</v>
      </c>
      <c r="I106" s="265"/>
      <c r="J106" s="261"/>
      <c r="K106" s="261"/>
      <c r="L106" s="266"/>
      <c r="M106" s="267"/>
      <c r="N106" s="268"/>
      <c r="O106" s="268"/>
      <c r="P106" s="268"/>
      <c r="Q106" s="268"/>
      <c r="R106" s="268"/>
      <c r="S106" s="268"/>
      <c r="T106" s="269"/>
      <c r="AT106" s="270" t="s">
        <v>1009</v>
      </c>
      <c r="AU106" s="270" t="s">
        <v>127</v>
      </c>
      <c r="AV106" s="12" t="s">
        <v>150</v>
      </c>
      <c r="AW106" s="12" t="s">
        <v>36</v>
      </c>
      <c r="AX106" s="12" t="s">
        <v>81</v>
      </c>
      <c r="AY106" s="270" t="s">
        <v>128</v>
      </c>
    </row>
    <row r="107" s="1" customFormat="1" ht="25.5" customHeight="1">
      <c r="B107" s="44"/>
      <c r="C107" s="219" t="s">
        <v>127</v>
      </c>
      <c r="D107" s="219" t="s">
        <v>131</v>
      </c>
      <c r="E107" s="220" t="s">
        <v>1013</v>
      </c>
      <c r="F107" s="221" t="s">
        <v>1014</v>
      </c>
      <c r="G107" s="222" t="s">
        <v>148</v>
      </c>
      <c r="H107" s="223">
        <v>2</v>
      </c>
      <c r="I107" s="224"/>
      <c r="J107" s="225">
        <f>ROUND(I107*H107,2)</f>
        <v>0</v>
      </c>
      <c r="K107" s="221" t="s">
        <v>135</v>
      </c>
      <c r="L107" s="70"/>
      <c r="M107" s="226" t="s">
        <v>21</v>
      </c>
      <c r="N107" s="227" t="s">
        <v>45</v>
      </c>
      <c r="O107" s="45"/>
      <c r="P107" s="228">
        <f>O107*H107</f>
        <v>0</v>
      </c>
      <c r="Q107" s="228">
        <v>0.023210000000000001</v>
      </c>
      <c r="R107" s="228">
        <f>Q107*H107</f>
        <v>0.046420000000000003</v>
      </c>
      <c r="S107" s="228">
        <v>0</v>
      </c>
      <c r="T107" s="229">
        <f>S107*H107</f>
        <v>0</v>
      </c>
      <c r="AR107" s="22" t="s">
        <v>150</v>
      </c>
      <c r="AT107" s="22" t="s">
        <v>131</v>
      </c>
      <c r="AU107" s="22" t="s">
        <v>127</v>
      </c>
      <c r="AY107" s="22" t="s">
        <v>128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2" t="s">
        <v>127</v>
      </c>
      <c r="BK107" s="230">
        <f>ROUND(I107*H107,2)</f>
        <v>0</v>
      </c>
      <c r="BL107" s="22" t="s">
        <v>150</v>
      </c>
      <c r="BM107" s="22" t="s">
        <v>1015</v>
      </c>
    </row>
    <row r="108" s="11" customFormat="1">
      <c r="B108" s="248"/>
      <c r="C108" s="249"/>
      <c r="D108" s="250" t="s">
        <v>1009</v>
      </c>
      <c r="E108" s="251" t="s">
        <v>21</v>
      </c>
      <c r="F108" s="252" t="s">
        <v>127</v>
      </c>
      <c r="G108" s="249"/>
      <c r="H108" s="253">
        <v>2</v>
      </c>
      <c r="I108" s="254"/>
      <c r="J108" s="249"/>
      <c r="K108" s="249"/>
      <c r="L108" s="255"/>
      <c r="M108" s="256"/>
      <c r="N108" s="257"/>
      <c r="O108" s="257"/>
      <c r="P108" s="257"/>
      <c r="Q108" s="257"/>
      <c r="R108" s="257"/>
      <c r="S108" s="257"/>
      <c r="T108" s="258"/>
      <c r="AT108" s="259" t="s">
        <v>1009</v>
      </c>
      <c r="AU108" s="259" t="s">
        <v>127</v>
      </c>
      <c r="AV108" s="11" t="s">
        <v>127</v>
      </c>
      <c r="AW108" s="11" t="s">
        <v>36</v>
      </c>
      <c r="AX108" s="11" t="s">
        <v>81</v>
      </c>
      <c r="AY108" s="259" t="s">
        <v>128</v>
      </c>
    </row>
    <row r="109" s="1" customFormat="1" ht="25.5" customHeight="1">
      <c r="B109" s="44"/>
      <c r="C109" s="219" t="s">
        <v>513</v>
      </c>
      <c r="D109" s="219" t="s">
        <v>131</v>
      </c>
      <c r="E109" s="220" t="s">
        <v>1016</v>
      </c>
      <c r="F109" s="221" t="s">
        <v>1017</v>
      </c>
      <c r="G109" s="222" t="s">
        <v>148</v>
      </c>
      <c r="H109" s="223">
        <v>1</v>
      </c>
      <c r="I109" s="224"/>
      <c r="J109" s="225">
        <f>ROUND(I109*H109,2)</f>
        <v>0</v>
      </c>
      <c r="K109" s="221" t="s">
        <v>135</v>
      </c>
      <c r="L109" s="70"/>
      <c r="M109" s="226" t="s">
        <v>21</v>
      </c>
      <c r="N109" s="227" t="s">
        <v>45</v>
      </c>
      <c r="O109" s="45"/>
      <c r="P109" s="228">
        <f>O109*H109</f>
        <v>0</v>
      </c>
      <c r="Q109" s="228">
        <v>0.050020000000000002</v>
      </c>
      <c r="R109" s="228">
        <f>Q109*H109</f>
        <v>0.050020000000000002</v>
      </c>
      <c r="S109" s="228">
        <v>0</v>
      </c>
      <c r="T109" s="229">
        <f>S109*H109</f>
        <v>0</v>
      </c>
      <c r="AR109" s="22" t="s">
        <v>150</v>
      </c>
      <c r="AT109" s="22" t="s">
        <v>131</v>
      </c>
      <c r="AU109" s="22" t="s">
        <v>127</v>
      </c>
      <c r="AY109" s="22" t="s">
        <v>128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2" t="s">
        <v>127</v>
      </c>
      <c r="BK109" s="230">
        <f>ROUND(I109*H109,2)</f>
        <v>0</v>
      </c>
      <c r="BL109" s="22" t="s">
        <v>150</v>
      </c>
      <c r="BM109" s="22" t="s">
        <v>1018</v>
      </c>
    </row>
    <row r="110" s="11" customFormat="1">
      <c r="B110" s="248"/>
      <c r="C110" s="249"/>
      <c r="D110" s="250" t="s">
        <v>1009</v>
      </c>
      <c r="E110" s="251" t="s">
        <v>21</v>
      </c>
      <c r="F110" s="252" t="s">
        <v>81</v>
      </c>
      <c r="G110" s="249"/>
      <c r="H110" s="253">
        <v>1</v>
      </c>
      <c r="I110" s="254"/>
      <c r="J110" s="249"/>
      <c r="K110" s="249"/>
      <c r="L110" s="255"/>
      <c r="M110" s="256"/>
      <c r="N110" s="257"/>
      <c r="O110" s="257"/>
      <c r="P110" s="257"/>
      <c r="Q110" s="257"/>
      <c r="R110" s="257"/>
      <c r="S110" s="257"/>
      <c r="T110" s="258"/>
      <c r="AT110" s="259" t="s">
        <v>1009</v>
      </c>
      <c r="AU110" s="259" t="s">
        <v>127</v>
      </c>
      <c r="AV110" s="11" t="s">
        <v>127</v>
      </c>
      <c r="AW110" s="11" t="s">
        <v>36</v>
      </c>
      <c r="AX110" s="11" t="s">
        <v>81</v>
      </c>
      <c r="AY110" s="259" t="s">
        <v>128</v>
      </c>
    </row>
    <row r="111" s="1" customFormat="1" ht="16.5" customHeight="1">
      <c r="B111" s="44"/>
      <c r="C111" s="219" t="s">
        <v>150</v>
      </c>
      <c r="D111" s="219" t="s">
        <v>131</v>
      </c>
      <c r="E111" s="220" t="s">
        <v>1019</v>
      </c>
      <c r="F111" s="221" t="s">
        <v>1020</v>
      </c>
      <c r="G111" s="222" t="s">
        <v>1006</v>
      </c>
      <c r="H111" s="223">
        <v>0.41999999999999998</v>
      </c>
      <c r="I111" s="224"/>
      <c r="J111" s="225">
        <f>ROUND(I111*H111,2)</f>
        <v>0</v>
      </c>
      <c r="K111" s="221" t="s">
        <v>135</v>
      </c>
      <c r="L111" s="70"/>
      <c r="M111" s="226" t="s">
        <v>21</v>
      </c>
      <c r="N111" s="227" t="s">
        <v>45</v>
      </c>
      <c r="O111" s="45"/>
      <c r="P111" s="228">
        <f>O111*H111</f>
        <v>0</v>
      </c>
      <c r="Q111" s="228">
        <v>1.94302</v>
      </c>
      <c r="R111" s="228">
        <f>Q111*H111</f>
        <v>0.81606839999999992</v>
      </c>
      <c r="S111" s="228">
        <v>0</v>
      </c>
      <c r="T111" s="229">
        <f>S111*H111</f>
        <v>0</v>
      </c>
      <c r="AR111" s="22" t="s">
        <v>150</v>
      </c>
      <c r="AT111" s="22" t="s">
        <v>131</v>
      </c>
      <c r="AU111" s="22" t="s">
        <v>127</v>
      </c>
      <c r="AY111" s="22" t="s">
        <v>128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2" t="s">
        <v>127</v>
      </c>
      <c r="BK111" s="230">
        <f>ROUND(I111*H111,2)</f>
        <v>0</v>
      </c>
      <c r="BL111" s="22" t="s">
        <v>150</v>
      </c>
      <c r="BM111" s="22" t="s">
        <v>1021</v>
      </c>
    </row>
    <row r="112" s="11" customFormat="1">
      <c r="B112" s="248"/>
      <c r="C112" s="249"/>
      <c r="D112" s="250" t="s">
        <v>1009</v>
      </c>
      <c r="E112" s="251" t="s">
        <v>21</v>
      </c>
      <c r="F112" s="252" t="s">
        <v>1022</v>
      </c>
      <c r="G112" s="249"/>
      <c r="H112" s="253">
        <v>0.28499999999999998</v>
      </c>
      <c r="I112" s="254"/>
      <c r="J112" s="249"/>
      <c r="K112" s="249"/>
      <c r="L112" s="255"/>
      <c r="M112" s="256"/>
      <c r="N112" s="257"/>
      <c r="O112" s="257"/>
      <c r="P112" s="257"/>
      <c r="Q112" s="257"/>
      <c r="R112" s="257"/>
      <c r="S112" s="257"/>
      <c r="T112" s="258"/>
      <c r="AT112" s="259" t="s">
        <v>1009</v>
      </c>
      <c r="AU112" s="259" t="s">
        <v>127</v>
      </c>
      <c r="AV112" s="11" t="s">
        <v>127</v>
      </c>
      <c r="AW112" s="11" t="s">
        <v>36</v>
      </c>
      <c r="AX112" s="11" t="s">
        <v>73</v>
      </c>
      <c r="AY112" s="259" t="s">
        <v>128</v>
      </c>
    </row>
    <row r="113" s="11" customFormat="1">
      <c r="B113" s="248"/>
      <c r="C113" s="249"/>
      <c r="D113" s="250" t="s">
        <v>1009</v>
      </c>
      <c r="E113" s="251" t="s">
        <v>21</v>
      </c>
      <c r="F113" s="252" t="s">
        <v>1023</v>
      </c>
      <c r="G113" s="249"/>
      <c r="H113" s="253">
        <v>0.13500000000000001</v>
      </c>
      <c r="I113" s="254"/>
      <c r="J113" s="249"/>
      <c r="K113" s="249"/>
      <c r="L113" s="255"/>
      <c r="M113" s="256"/>
      <c r="N113" s="257"/>
      <c r="O113" s="257"/>
      <c r="P113" s="257"/>
      <c r="Q113" s="257"/>
      <c r="R113" s="257"/>
      <c r="S113" s="257"/>
      <c r="T113" s="258"/>
      <c r="AT113" s="259" t="s">
        <v>1009</v>
      </c>
      <c r="AU113" s="259" t="s">
        <v>127</v>
      </c>
      <c r="AV113" s="11" t="s">
        <v>127</v>
      </c>
      <c r="AW113" s="11" t="s">
        <v>36</v>
      </c>
      <c r="AX113" s="11" t="s">
        <v>73</v>
      </c>
      <c r="AY113" s="259" t="s">
        <v>128</v>
      </c>
    </row>
    <row r="114" s="12" customFormat="1">
      <c r="B114" s="260"/>
      <c r="C114" s="261"/>
      <c r="D114" s="250" t="s">
        <v>1009</v>
      </c>
      <c r="E114" s="262" t="s">
        <v>21</v>
      </c>
      <c r="F114" s="263" t="s">
        <v>1012</v>
      </c>
      <c r="G114" s="261"/>
      <c r="H114" s="264">
        <v>0.41999999999999998</v>
      </c>
      <c r="I114" s="265"/>
      <c r="J114" s="261"/>
      <c r="K114" s="261"/>
      <c r="L114" s="266"/>
      <c r="M114" s="267"/>
      <c r="N114" s="268"/>
      <c r="O114" s="268"/>
      <c r="P114" s="268"/>
      <c r="Q114" s="268"/>
      <c r="R114" s="268"/>
      <c r="S114" s="268"/>
      <c r="T114" s="269"/>
      <c r="AT114" s="270" t="s">
        <v>1009</v>
      </c>
      <c r="AU114" s="270" t="s">
        <v>127</v>
      </c>
      <c r="AV114" s="12" t="s">
        <v>150</v>
      </c>
      <c r="AW114" s="12" t="s">
        <v>36</v>
      </c>
      <c r="AX114" s="12" t="s">
        <v>81</v>
      </c>
      <c r="AY114" s="270" t="s">
        <v>128</v>
      </c>
    </row>
    <row r="115" s="1" customFormat="1" ht="25.5" customHeight="1">
      <c r="B115" s="44"/>
      <c r="C115" s="219" t="s">
        <v>154</v>
      </c>
      <c r="D115" s="219" t="s">
        <v>131</v>
      </c>
      <c r="E115" s="220" t="s">
        <v>1024</v>
      </c>
      <c r="F115" s="221" t="s">
        <v>1025</v>
      </c>
      <c r="G115" s="222" t="s">
        <v>213</v>
      </c>
      <c r="H115" s="223">
        <v>0.088999999999999996</v>
      </c>
      <c r="I115" s="224"/>
      <c r="J115" s="225">
        <f>ROUND(I115*H115,2)</f>
        <v>0</v>
      </c>
      <c r="K115" s="221" t="s">
        <v>135</v>
      </c>
      <c r="L115" s="70"/>
      <c r="M115" s="226" t="s">
        <v>21</v>
      </c>
      <c r="N115" s="227" t="s">
        <v>45</v>
      </c>
      <c r="O115" s="45"/>
      <c r="P115" s="228">
        <f>O115*H115</f>
        <v>0</v>
      </c>
      <c r="Q115" s="228">
        <v>1.0900000000000001</v>
      </c>
      <c r="R115" s="228">
        <f>Q115*H115</f>
        <v>0.097009999999999999</v>
      </c>
      <c r="S115" s="228">
        <v>0</v>
      </c>
      <c r="T115" s="229">
        <f>S115*H115</f>
        <v>0</v>
      </c>
      <c r="AR115" s="22" t="s">
        <v>150</v>
      </c>
      <c r="AT115" s="22" t="s">
        <v>131</v>
      </c>
      <c r="AU115" s="22" t="s">
        <v>127</v>
      </c>
      <c r="AY115" s="22" t="s">
        <v>128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2" t="s">
        <v>127</v>
      </c>
      <c r="BK115" s="230">
        <f>ROUND(I115*H115,2)</f>
        <v>0</v>
      </c>
      <c r="BL115" s="22" t="s">
        <v>150</v>
      </c>
      <c r="BM115" s="22" t="s">
        <v>1026</v>
      </c>
    </row>
    <row r="116" s="11" customFormat="1">
      <c r="B116" s="248"/>
      <c r="C116" s="249"/>
      <c r="D116" s="250" t="s">
        <v>1009</v>
      </c>
      <c r="E116" s="251" t="s">
        <v>21</v>
      </c>
      <c r="F116" s="252" t="s">
        <v>1027</v>
      </c>
      <c r="G116" s="249"/>
      <c r="H116" s="253">
        <v>0.088999999999999996</v>
      </c>
      <c r="I116" s="254"/>
      <c r="J116" s="249"/>
      <c r="K116" s="249"/>
      <c r="L116" s="255"/>
      <c r="M116" s="256"/>
      <c r="N116" s="257"/>
      <c r="O116" s="257"/>
      <c r="P116" s="257"/>
      <c r="Q116" s="257"/>
      <c r="R116" s="257"/>
      <c r="S116" s="257"/>
      <c r="T116" s="258"/>
      <c r="AT116" s="259" t="s">
        <v>1009</v>
      </c>
      <c r="AU116" s="259" t="s">
        <v>127</v>
      </c>
      <c r="AV116" s="11" t="s">
        <v>127</v>
      </c>
      <c r="AW116" s="11" t="s">
        <v>36</v>
      </c>
      <c r="AX116" s="11" t="s">
        <v>81</v>
      </c>
      <c r="AY116" s="259" t="s">
        <v>128</v>
      </c>
    </row>
    <row r="117" s="1" customFormat="1" ht="25.5" customHeight="1">
      <c r="B117" s="44"/>
      <c r="C117" s="219" t="s">
        <v>158</v>
      </c>
      <c r="D117" s="219" t="s">
        <v>131</v>
      </c>
      <c r="E117" s="220" t="s">
        <v>1028</v>
      </c>
      <c r="F117" s="221" t="s">
        <v>1029</v>
      </c>
      <c r="G117" s="222" t="s">
        <v>631</v>
      </c>
      <c r="H117" s="223">
        <v>18.637</v>
      </c>
      <c r="I117" s="224"/>
      <c r="J117" s="225">
        <f>ROUND(I117*H117,2)</f>
        <v>0</v>
      </c>
      <c r="K117" s="221" t="s">
        <v>135</v>
      </c>
      <c r="L117" s="70"/>
      <c r="M117" s="226" t="s">
        <v>21</v>
      </c>
      <c r="N117" s="227" t="s">
        <v>45</v>
      </c>
      <c r="O117" s="45"/>
      <c r="P117" s="228">
        <f>O117*H117</f>
        <v>0</v>
      </c>
      <c r="Q117" s="228">
        <v>0.028570000000000002</v>
      </c>
      <c r="R117" s="228">
        <f>Q117*H117</f>
        <v>0.53245909000000002</v>
      </c>
      <c r="S117" s="228">
        <v>0</v>
      </c>
      <c r="T117" s="229">
        <f>S117*H117</f>
        <v>0</v>
      </c>
      <c r="AR117" s="22" t="s">
        <v>150</v>
      </c>
      <c r="AT117" s="22" t="s">
        <v>131</v>
      </c>
      <c r="AU117" s="22" t="s">
        <v>127</v>
      </c>
      <c r="AY117" s="22" t="s">
        <v>128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2" t="s">
        <v>127</v>
      </c>
      <c r="BK117" s="230">
        <f>ROUND(I117*H117,2)</f>
        <v>0</v>
      </c>
      <c r="BL117" s="22" t="s">
        <v>150</v>
      </c>
      <c r="BM117" s="22" t="s">
        <v>1030</v>
      </c>
    </row>
    <row r="118" s="11" customFormat="1">
      <c r="B118" s="248"/>
      <c r="C118" s="249"/>
      <c r="D118" s="250" t="s">
        <v>1009</v>
      </c>
      <c r="E118" s="251" t="s">
        <v>21</v>
      </c>
      <c r="F118" s="252" t="s">
        <v>897</v>
      </c>
      <c r="G118" s="249"/>
      <c r="H118" s="253">
        <v>18.637</v>
      </c>
      <c r="I118" s="254"/>
      <c r="J118" s="249"/>
      <c r="K118" s="249"/>
      <c r="L118" s="255"/>
      <c r="M118" s="256"/>
      <c r="N118" s="257"/>
      <c r="O118" s="257"/>
      <c r="P118" s="257"/>
      <c r="Q118" s="257"/>
      <c r="R118" s="257"/>
      <c r="S118" s="257"/>
      <c r="T118" s="258"/>
      <c r="AT118" s="259" t="s">
        <v>1009</v>
      </c>
      <c r="AU118" s="259" t="s">
        <v>127</v>
      </c>
      <c r="AV118" s="11" t="s">
        <v>127</v>
      </c>
      <c r="AW118" s="11" t="s">
        <v>36</v>
      </c>
      <c r="AX118" s="11" t="s">
        <v>81</v>
      </c>
      <c r="AY118" s="259" t="s">
        <v>128</v>
      </c>
    </row>
    <row r="119" s="1" customFormat="1" ht="25.5" customHeight="1">
      <c r="B119" s="44"/>
      <c r="C119" s="219" t="s">
        <v>162</v>
      </c>
      <c r="D119" s="219" t="s">
        <v>131</v>
      </c>
      <c r="E119" s="220" t="s">
        <v>1031</v>
      </c>
      <c r="F119" s="221" t="s">
        <v>1032</v>
      </c>
      <c r="G119" s="222" t="s">
        <v>631</v>
      </c>
      <c r="H119" s="223">
        <v>1.8200000000000001</v>
      </c>
      <c r="I119" s="224"/>
      <c r="J119" s="225">
        <f>ROUND(I119*H119,2)</f>
        <v>0</v>
      </c>
      <c r="K119" s="221" t="s">
        <v>135</v>
      </c>
      <c r="L119" s="70"/>
      <c r="M119" s="226" t="s">
        <v>21</v>
      </c>
      <c r="N119" s="227" t="s">
        <v>45</v>
      </c>
      <c r="O119" s="45"/>
      <c r="P119" s="228">
        <f>O119*H119</f>
        <v>0</v>
      </c>
      <c r="Q119" s="228">
        <v>0.11576</v>
      </c>
      <c r="R119" s="228">
        <f>Q119*H119</f>
        <v>0.21068320000000002</v>
      </c>
      <c r="S119" s="228">
        <v>0</v>
      </c>
      <c r="T119" s="229">
        <f>S119*H119</f>
        <v>0</v>
      </c>
      <c r="AR119" s="22" t="s">
        <v>150</v>
      </c>
      <c r="AT119" s="22" t="s">
        <v>131</v>
      </c>
      <c r="AU119" s="22" t="s">
        <v>127</v>
      </c>
      <c r="AY119" s="22" t="s">
        <v>128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2" t="s">
        <v>127</v>
      </c>
      <c r="BK119" s="230">
        <f>ROUND(I119*H119,2)</f>
        <v>0</v>
      </c>
      <c r="BL119" s="22" t="s">
        <v>150</v>
      </c>
      <c r="BM119" s="22" t="s">
        <v>1033</v>
      </c>
    </row>
    <row r="120" s="11" customFormat="1">
      <c r="B120" s="248"/>
      <c r="C120" s="249"/>
      <c r="D120" s="250" t="s">
        <v>1009</v>
      </c>
      <c r="E120" s="251" t="s">
        <v>21</v>
      </c>
      <c r="F120" s="252" t="s">
        <v>1034</v>
      </c>
      <c r="G120" s="249"/>
      <c r="H120" s="253">
        <v>1.175</v>
      </c>
      <c r="I120" s="254"/>
      <c r="J120" s="249"/>
      <c r="K120" s="249"/>
      <c r="L120" s="255"/>
      <c r="M120" s="256"/>
      <c r="N120" s="257"/>
      <c r="O120" s="257"/>
      <c r="P120" s="257"/>
      <c r="Q120" s="257"/>
      <c r="R120" s="257"/>
      <c r="S120" s="257"/>
      <c r="T120" s="258"/>
      <c r="AT120" s="259" t="s">
        <v>1009</v>
      </c>
      <c r="AU120" s="259" t="s">
        <v>127</v>
      </c>
      <c r="AV120" s="11" t="s">
        <v>127</v>
      </c>
      <c r="AW120" s="11" t="s">
        <v>36</v>
      </c>
      <c r="AX120" s="11" t="s">
        <v>73</v>
      </c>
      <c r="AY120" s="259" t="s">
        <v>128</v>
      </c>
    </row>
    <row r="121" s="11" customFormat="1">
      <c r="B121" s="248"/>
      <c r="C121" s="249"/>
      <c r="D121" s="250" t="s">
        <v>1009</v>
      </c>
      <c r="E121" s="251" t="s">
        <v>21</v>
      </c>
      <c r="F121" s="252" t="s">
        <v>1035</v>
      </c>
      <c r="G121" s="249"/>
      <c r="H121" s="253">
        <v>0.64500000000000002</v>
      </c>
      <c r="I121" s="254"/>
      <c r="J121" s="249"/>
      <c r="K121" s="249"/>
      <c r="L121" s="255"/>
      <c r="M121" s="256"/>
      <c r="N121" s="257"/>
      <c r="O121" s="257"/>
      <c r="P121" s="257"/>
      <c r="Q121" s="257"/>
      <c r="R121" s="257"/>
      <c r="S121" s="257"/>
      <c r="T121" s="258"/>
      <c r="AT121" s="259" t="s">
        <v>1009</v>
      </c>
      <c r="AU121" s="259" t="s">
        <v>127</v>
      </c>
      <c r="AV121" s="11" t="s">
        <v>127</v>
      </c>
      <c r="AW121" s="11" t="s">
        <v>36</v>
      </c>
      <c r="AX121" s="11" t="s">
        <v>73</v>
      </c>
      <c r="AY121" s="259" t="s">
        <v>128</v>
      </c>
    </row>
    <row r="122" s="12" customFormat="1">
      <c r="B122" s="260"/>
      <c r="C122" s="261"/>
      <c r="D122" s="250" t="s">
        <v>1009</v>
      </c>
      <c r="E122" s="262" t="s">
        <v>21</v>
      </c>
      <c r="F122" s="263" t="s">
        <v>1012</v>
      </c>
      <c r="G122" s="261"/>
      <c r="H122" s="264">
        <v>1.8200000000000001</v>
      </c>
      <c r="I122" s="265"/>
      <c r="J122" s="261"/>
      <c r="K122" s="261"/>
      <c r="L122" s="266"/>
      <c r="M122" s="267"/>
      <c r="N122" s="268"/>
      <c r="O122" s="268"/>
      <c r="P122" s="268"/>
      <c r="Q122" s="268"/>
      <c r="R122" s="268"/>
      <c r="S122" s="268"/>
      <c r="T122" s="269"/>
      <c r="AT122" s="270" t="s">
        <v>1009</v>
      </c>
      <c r="AU122" s="270" t="s">
        <v>127</v>
      </c>
      <c r="AV122" s="12" t="s">
        <v>150</v>
      </c>
      <c r="AW122" s="12" t="s">
        <v>36</v>
      </c>
      <c r="AX122" s="12" t="s">
        <v>81</v>
      </c>
      <c r="AY122" s="270" t="s">
        <v>128</v>
      </c>
    </row>
    <row r="123" s="1" customFormat="1" ht="25.5" customHeight="1">
      <c r="B123" s="44"/>
      <c r="C123" s="219" t="s">
        <v>166</v>
      </c>
      <c r="D123" s="219" t="s">
        <v>131</v>
      </c>
      <c r="E123" s="220" t="s">
        <v>1036</v>
      </c>
      <c r="F123" s="221" t="s">
        <v>1037</v>
      </c>
      <c r="G123" s="222" t="s">
        <v>631</v>
      </c>
      <c r="H123" s="223">
        <v>8.6999999999999993</v>
      </c>
      <c r="I123" s="224"/>
      <c r="J123" s="225">
        <f>ROUND(I123*H123,2)</f>
        <v>0</v>
      </c>
      <c r="K123" s="221" t="s">
        <v>135</v>
      </c>
      <c r="L123" s="70"/>
      <c r="M123" s="226" t="s">
        <v>21</v>
      </c>
      <c r="N123" s="227" t="s">
        <v>45</v>
      </c>
      <c r="O123" s="45"/>
      <c r="P123" s="228">
        <f>O123*H123</f>
        <v>0</v>
      </c>
      <c r="Q123" s="228">
        <v>0.11669</v>
      </c>
      <c r="R123" s="228">
        <f>Q123*H123</f>
        <v>1.0152029999999999</v>
      </c>
      <c r="S123" s="228">
        <v>0</v>
      </c>
      <c r="T123" s="229">
        <f>S123*H123</f>
        <v>0</v>
      </c>
      <c r="AR123" s="22" t="s">
        <v>150</v>
      </c>
      <c r="AT123" s="22" t="s">
        <v>131</v>
      </c>
      <c r="AU123" s="22" t="s">
        <v>127</v>
      </c>
      <c r="AY123" s="22" t="s">
        <v>128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2" t="s">
        <v>127</v>
      </c>
      <c r="BK123" s="230">
        <f>ROUND(I123*H123,2)</f>
        <v>0</v>
      </c>
      <c r="BL123" s="22" t="s">
        <v>150</v>
      </c>
      <c r="BM123" s="22" t="s">
        <v>1038</v>
      </c>
    </row>
    <row r="124" s="11" customFormat="1">
      <c r="B124" s="248"/>
      <c r="C124" s="249"/>
      <c r="D124" s="250" t="s">
        <v>1009</v>
      </c>
      <c r="E124" s="251" t="s">
        <v>1039</v>
      </c>
      <c r="F124" s="252" t="s">
        <v>1040</v>
      </c>
      <c r="G124" s="249"/>
      <c r="H124" s="253">
        <v>8.6999999999999993</v>
      </c>
      <c r="I124" s="254"/>
      <c r="J124" s="249"/>
      <c r="K124" s="249"/>
      <c r="L124" s="255"/>
      <c r="M124" s="256"/>
      <c r="N124" s="257"/>
      <c r="O124" s="257"/>
      <c r="P124" s="257"/>
      <c r="Q124" s="257"/>
      <c r="R124" s="257"/>
      <c r="S124" s="257"/>
      <c r="T124" s="258"/>
      <c r="AT124" s="259" t="s">
        <v>1009</v>
      </c>
      <c r="AU124" s="259" t="s">
        <v>127</v>
      </c>
      <c r="AV124" s="11" t="s">
        <v>127</v>
      </c>
      <c r="AW124" s="11" t="s">
        <v>36</v>
      </c>
      <c r="AX124" s="11" t="s">
        <v>81</v>
      </c>
      <c r="AY124" s="259" t="s">
        <v>128</v>
      </c>
    </row>
    <row r="125" s="1" customFormat="1" ht="25.5" customHeight="1">
      <c r="B125" s="44"/>
      <c r="C125" s="219" t="s">
        <v>170</v>
      </c>
      <c r="D125" s="219" t="s">
        <v>131</v>
      </c>
      <c r="E125" s="220" t="s">
        <v>1041</v>
      </c>
      <c r="F125" s="221" t="s">
        <v>1042</v>
      </c>
      <c r="G125" s="222" t="s">
        <v>631</v>
      </c>
      <c r="H125" s="223">
        <v>47.503999999999998</v>
      </c>
      <c r="I125" s="224"/>
      <c r="J125" s="225">
        <f>ROUND(I125*H125,2)</f>
        <v>0</v>
      </c>
      <c r="K125" s="221" t="s">
        <v>135</v>
      </c>
      <c r="L125" s="70"/>
      <c r="M125" s="226" t="s">
        <v>21</v>
      </c>
      <c r="N125" s="227" t="s">
        <v>45</v>
      </c>
      <c r="O125" s="45"/>
      <c r="P125" s="228">
        <f>O125*H125</f>
        <v>0</v>
      </c>
      <c r="Q125" s="228">
        <v>0.092319999999999999</v>
      </c>
      <c r="R125" s="228">
        <f>Q125*H125</f>
        <v>4.3855692799999995</v>
      </c>
      <c r="S125" s="228">
        <v>0</v>
      </c>
      <c r="T125" s="229">
        <f>S125*H125</f>
        <v>0</v>
      </c>
      <c r="AR125" s="22" t="s">
        <v>150</v>
      </c>
      <c r="AT125" s="22" t="s">
        <v>131</v>
      </c>
      <c r="AU125" s="22" t="s">
        <v>127</v>
      </c>
      <c r="AY125" s="22" t="s">
        <v>128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2" t="s">
        <v>127</v>
      </c>
      <c r="BK125" s="230">
        <f>ROUND(I125*H125,2)</f>
        <v>0</v>
      </c>
      <c r="BL125" s="22" t="s">
        <v>150</v>
      </c>
      <c r="BM125" s="22" t="s">
        <v>1043</v>
      </c>
    </row>
    <row r="126" s="11" customFormat="1">
      <c r="B126" s="248"/>
      <c r="C126" s="249"/>
      <c r="D126" s="250" t="s">
        <v>1009</v>
      </c>
      <c r="E126" s="251" t="s">
        <v>21</v>
      </c>
      <c r="F126" s="252" t="s">
        <v>900</v>
      </c>
      <c r="G126" s="249"/>
      <c r="H126" s="253">
        <v>47.503999999999998</v>
      </c>
      <c r="I126" s="254"/>
      <c r="J126" s="249"/>
      <c r="K126" s="249"/>
      <c r="L126" s="255"/>
      <c r="M126" s="256"/>
      <c r="N126" s="257"/>
      <c r="O126" s="257"/>
      <c r="P126" s="257"/>
      <c r="Q126" s="257"/>
      <c r="R126" s="257"/>
      <c r="S126" s="257"/>
      <c r="T126" s="258"/>
      <c r="AT126" s="259" t="s">
        <v>1009</v>
      </c>
      <c r="AU126" s="259" t="s">
        <v>127</v>
      </c>
      <c r="AV126" s="11" t="s">
        <v>127</v>
      </c>
      <c r="AW126" s="11" t="s">
        <v>36</v>
      </c>
      <c r="AX126" s="11" t="s">
        <v>81</v>
      </c>
      <c r="AY126" s="259" t="s">
        <v>128</v>
      </c>
    </row>
    <row r="127" s="1" customFormat="1" ht="25.5" customHeight="1">
      <c r="B127" s="44"/>
      <c r="C127" s="219" t="s">
        <v>174</v>
      </c>
      <c r="D127" s="219" t="s">
        <v>131</v>
      </c>
      <c r="E127" s="220" t="s">
        <v>1044</v>
      </c>
      <c r="F127" s="221" t="s">
        <v>1045</v>
      </c>
      <c r="G127" s="222" t="s">
        <v>631</v>
      </c>
      <c r="H127" s="223">
        <v>19.393000000000001</v>
      </c>
      <c r="I127" s="224"/>
      <c r="J127" s="225">
        <f>ROUND(I127*H127,2)</f>
        <v>0</v>
      </c>
      <c r="K127" s="221" t="s">
        <v>135</v>
      </c>
      <c r="L127" s="70"/>
      <c r="M127" s="226" t="s">
        <v>21</v>
      </c>
      <c r="N127" s="227" t="s">
        <v>45</v>
      </c>
      <c r="O127" s="45"/>
      <c r="P127" s="228">
        <f>O127*H127</f>
        <v>0</v>
      </c>
      <c r="Q127" s="228">
        <v>0.11669</v>
      </c>
      <c r="R127" s="228">
        <f>Q127*H127</f>
        <v>2.2629691700000003</v>
      </c>
      <c r="S127" s="228">
        <v>0</v>
      </c>
      <c r="T127" s="229">
        <f>S127*H127</f>
        <v>0</v>
      </c>
      <c r="AR127" s="22" t="s">
        <v>150</v>
      </c>
      <c r="AT127" s="22" t="s">
        <v>131</v>
      </c>
      <c r="AU127" s="22" t="s">
        <v>127</v>
      </c>
      <c r="AY127" s="22" t="s">
        <v>128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2" t="s">
        <v>127</v>
      </c>
      <c r="BK127" s="230">
        <f>ROUND(I127*H127,2)</f>
        <v>0</v>
      </c>
      <c r="BL127" s="22" t="s">
        <v>150</v>
      </c>
      <c r="BM127" s="22" t="s">
        <v>1046</v>
      </c>
    </row>
    <row r="128" s="11" customFormat="1">
      <c r="B128" s="248"/>
      <c r="C128" s="249"/>
      <c r="D128" s="250" t="s">
        <v>1009</v>
      </c>
      <c r="E128" s="251" t="s">
        <v>21</v>
      </c>
      <c r="F128" s="252" t="s">
        <v>903</v>
      </c>
      <c r="G128" s="249"/>
      <c r="H128" s="253">
        <v>19.393000000000001</v>
      </c>
      <c r="I128" s="254"/>
      <c r="J128" s="249"/>
      <c r="K128" s="249"/>
      <c r="L128" s="255"/>
      <c r="M128" s="256"/>
      <c r="N128" s="257"/>
      <c r="O128" s="257"/>
      <c r="P128" s="257"/>
      <c r="Q128" s="257"/>
      <c r="R128" s="257"/>
      <c r="S128" s="257"/>
      <c r="T128" s="258"/>
      <c r="AT128" s="259" t="s">
        <v>1009</v>
      </c>
      <c r="AU128" s="259" t="s">
        <v>127</v>
      </c>
      <c r="AV128" s="11" t="s">
        <v>127</v>
      </c>
      <c r="AW128" s="11" t="s">
        <v>36</v>
      </c>
      <c r="AX128" s="11" t="s">
        <v>81</v>
      </c>
      <c r="AY128" s="259" t="s">
        <v>128</v>
      </c>
    </row>
    <row r="129" s="1" customFormat="1" ht="25.5" customHeight="1">
      <c r="B129" s="44"/>
      <c r="C129" s="219" t="s">
        <v>178</v>
      </c>
      <c r="D129" s="219" t="s">
        <v>131</v>
      </c>
      <c r="E129" s="220" t="s">
        <v>1047</v>
      </c>
      <c r="F129" s="221" t="s">
        <v>1048</v>
      </c>
      <c r="G129" s="222" t="s">
        <v>631</v>
      </c>
      <c r="H129" s="223">
        <v>6.3490000000000002</v>
      </c>
      <c r="I129" s="224"/>
      <c r="J129" s="225">
        <f>ROUND(I129*H129,2)</f>
        <v>0</v>
      </c>
      <c r="K129" s="221" t="s">
        <v>135</v>
      </c>
      <c r="L129" s="70"/>
      <c r="M129" s="226" t="s">
        <v>21</v>
      </c>
      <c r="N129" s="227" t="s">
        <v>45</v>
      </c>
      <c r="O129" s="45"/>
      <c r="P129" s="228">
        <f>O129*H129</f>
        <v>0</v>
      </c>
      <c r="Q129" s="228">
        <v>0.1434</v>
      </c>
      <c r="R129" s="228">
        <f>Q129*H129</f>
        <v>0.91044659999999999</v>
      </c>
      <c r="S129" s="228">
        <v>0</v>
      </c>
      <c r="T129" s="229">
        <f>S129*H129</f>
        <v>0</v>
      </c>
      <c r="AR129" s="22" t="s">
        <v>150</v>
      </c>
      <c r="AT129" s="22" t="s">
        <v>131</v>
      </c>
      <c r="AU129" s="22" t="s">
        <v>127</v>
      </c>
      <c r="AY129" s="22" t="s">
        <v>128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2" t="s">
        <v>127</v>
      </c>
      <c r="BK129" s="230">
        <f>ROUND(I129*H129,2)</f>
        <v>0</v>
      </c>
      <c r="BL129" s="22" t="s">
        <v>150</v>
      </c>
      <c r="BM129" s="22" t="s">
        <v>1049</v>
      </c>
    </row>
    <row r="130" s="11" customFormat="1">
      <c r="B130" s="248"/>
      <c r="C130" s="249"/>
      <c r="D130" s="250" t="s">
        <v>1009</v>
      </c>
      <c r="E130" s="251" t="s">
        <v>21</v>
      </c>
      <c r="F130" s="252" t="s">
        <v>906</v>
      </c>
      <c r="G130" s="249"/>
      <c r="H130" s="253">
        <v>6.3490000000000002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AT130" s="259" t="s">
        <v>1009</v>
      </c>
      <c r="AU130" s="259" t="s">
        <v>127</v>
      </c>
      <c r="AV130" s="11" t="s">
        <v>127</v>
      </c>
      <c r="AW130" s="11" t="s">
        <v>36</v>
      </c>
      <c r="AX130" s="11" t="s">
        <v>81</v>
      </c>
      <c r="AY130" s="259" t="s">
        <v>128</v>
      </c>
    </row>
    <row r="131" s="1" customFormat="1" ht="16.5" customHeight="1">
      <c r="B131" s="44"/>
      <c r="C131" s="219" t="s">
        <v>182</v>
      </c>
      <c r="D131" s="219" t="s">
        <v>131</v>
      </c>
      <c r="E131" s="220" t="s">
        <v>1050</v>
      </c>
      <c r="F131" s="221" t="s">
        <v>1051</v>
      </c>
      <c r="G131" s="222" t="s">
        <v>134</v>
      </c>
      <c r="H131" s="223">
        <v>45.759999999999998</v>
      </c>
      <c r="I131" s="224"/>
      <c r="J131" s="225">
        <f>ROUND(I131*H131,2)</f>
        <v>0</v>
      </c>
      <c r="K131" s="221" t="s">
        <v>135</v>
      </c>
      <c r="L131" s="70"/>
      <c r="M131" s="226" t="s">
        <v>21</v>
      </c>
      <c r="N131" s="227" t="s">
        <v>45</v>
      </c>
      <c r="O131" s="45"/>
      <c r="P131" s="228">
        <f>O131*H131</f>
        <v>0</v>
      </c>
      <c r="Q131" s="228">
        <v>0.00013999999999999999</v>
      </c>
      <c r="R131" s="228">
        <f>Q131*H131</f>
        <v>0.0064063999999999987</v>
      </c>
      <c r="S131" s="228">
        <v>0</v>
      </c>
      <c r="T131" s="229">
        <f>S131*H131</f>
        <v>0</v>
      </c>
      <c r="AR131" s="22" t="s">
        <v>150</v>
      </c>
      <c r="AT131" s="22" t="s">
        <v>131</v>
      </c>
      <c r="AU131" s="22" t="s">
        <v>127</v>
      </c>
      <c r="AY131" s="22" t="s">
        <v>128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2" t="s">
        <v>127</v>
      </c>
      <c r="BK131" s="230">
        <f>ROUND(I131*H131,2)</f>
        <v>0</v>
      </c>
      <c r="BL131" s="22" t="s">
        <v>150</v>
      </c>
      <c r="BM131" s="22" t="s">
        <v>1052</v>
      </c>
    </row>
    <row r="132" s="11" customFormat="1">
      <c r="B132" s="248"/>
      <c r="C132" s="249"/>
      <c r="D132" s="250" t="s">
        <v>1009</v>
      </c>
      <c r="E132" s="251" t="s">
        <v>21</v>
      </c>
      <c r="F132" s="252" t="s">
        <v>1053</v>
      </c>
      <c r="G132" s="249"/>
      <c r="H132" s="253">
        <v>17.16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AT132" s="259" t="s">
        <v>1009</v>
      </c>
      <c r="AU132" s="259" t="s">
        <v>127</v>
      </c>
      <c r="AV132" s="11" t="s">
        <v>127</v>
      </c>
      <c r="AW132" s="11" t="s">
        <v>36</v>
      </c>
      <c r="AX132" s="11" t="s">
        <v>73</v>
      </c>
      <c r="AY132" s="259" t="s">
        <v>128</v>
      </c>
    </row>
    <row r="133" s="11" customFormat="1">
      <c r="B133" s="248"/>
      <c r="C133" s="249"/>
      <c r="D133" s="250" t="s">
        <v>1009</v>
      </c>
      <c r="E133" s="251" t="s">
        <v>21</v>
      </c>
      <c r="F133" s="252" t="s">
        <v>1054</v>
      </c>
      <c r="G133" s="249"/>
      <c r="H133" s="253">
        <v>28.600000000000001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AT133" s="259" t="s">
        <v>1009</v>
      </c>
      <c r="AU133" s="259" t="s">
        <v>127</v>
      </c>
      <c r="AV133" s="11" t="s">
        <v>127</v>
      </c>
      <c r="AW133" s="11" t="s">
        <v>36</v>
      </c>
      <c r="AX133" s="11" t="s">
        <v>73</v>
      </c>
      <c r="AY133" s="259" t="s">
        <v>128</v>
      </c>
    </row>
    <row r="134" s="12" customFormat="1">
      <c r="B134" s="260"/>
      <c r="C134" s="261"/>
      <c r="D134" s="250" t="s">
        <v>1009</v>
      </c>
      <c r="E134" s="262" t="s">
        <v>21</v>
      </c>
      <c r="F134" s="263" t="s">
        <v>1012</v>
      </c>
      <c r="G134" s="261"/>
      <c r="H134" s="264">
        <v>45.759999999999998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AT134" s="270" t="s">
        <v>1009</v>
      </c>
      <c r="AU134" s="270" t="s">
        <v>127</v>
      </c>
      <c r="AV134" s="12" t="s">
        <v>150</v>
      </c>
      <c r="AW134" s="12" t="s">
        <v>36</v>
      </c>
      <c r="AX134" s="12" t="s">
        <v>81</v>
      </c>
      <c r="AY134" s="270" t="s">
        <v>128</v>
      </c>
    </row>
    <row r="135" s="1" customFormat="1" ht="25.5" customHeight="1">
      <c r="B135" s="44"/>
      <c r="C135" s="219" t="s">
        <v>186</v>
      </c>
      <c r="D135" s="219" t="s">
        <v>131</v>
      </c>
      <c r="E135" s="220" t="s">
        <v>1055</v>
      </c>
      <c r="F135" s="221" t="s">
        <v>1056</v>
      </c>
      <c r="G135" s="222" t="s">
        <v>631</v>
      </c>
      <c r="H135" s="223">
        <v>0.81599999999999995</v>
      </c>
      <c r="I135" s="224"/>
      <c r="J135" s="225">
        <f>ROUND(I135*H135,2)</f>
        <v>0</v>
      </c>
      <c r="K135" s="221" t="s">
        <v>135</v>
      </c>
      <c r="L135" s="70"/>
      <c r="M135" s="226" t="s">
        <v>21</v>
      </c>
      <c r="N135" s="227" t="s">
        <v>45</v>
      </c>
      <c r="O135" s="45"/>
      <c r="P135" s="228">
        <f>O135*H135</f>
        <v>0</v>
      </c>
      <c r="Q135" s="228">
        <v>0.17818000000000001</v>
      </c>
      <c r="R135" s="228">
        <f>Q135*H135</f>
        <v>0.14539488</v>
      </c>
      <c r="S135" s="228">
        <v>0</v>
      </c>
      <c r="T135" s="229">
        <f>S135*H135</f>
        <v>0</v>
      </c>
      <c r="AR135" s="22" t="s">
        <v>150</v>
      </c>
      <c r="AT135" s="22" t="s">
        <v>131</v>
      </c>
      <c r="AU135" s="22" t="s">
        <v>127</v>
      </c>
      <c r="AY135" s="22" t="s">
        <v>128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22" t="s">
        <v>127</v>
      </c>
      <c r="BK135" s="230">
        <f>ROUND(I135*H135,2)</f>
        <v>0</v>
      </c>
      <c r="BL135" s="22" t="s">
        <v>150</v>
      </c>
      <c r="BM135" s="22" t="s">
        <v>1057</v>
      </c>
    </row>
    <row r="136" s="11" customFormat="1">
      <c r="B136" s="248"/>
      <c r="C136" s="249"/>
      <c r="D136" s="250" t="s">
        <v>1009</v>
      </c>
      <c r="E136" s="251" t="s">
        <v>21</v>
      </c>
      <c r="F136" s="252" t="s">
        <v>1058</v>
      </c>
      <c r="G136" s="249"/>
      <c r="H136" s="253">
        <v>0.45600000000000002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1009</v>
      </c>
      <c r="AU136" s="259" t="s">
        <v>127</v>
      </c>
      <c r="AV136" s="11" t="s">
        <v>127</v>
      </c>
      <c r="AW136" s="11" t="s">
        <v>36</v>
      </c>
      <c r="AX136" s="11" t="s">
        <v>73</v>
      </c>
      <c r="AY136" s="259" t="s">
        <v>128</v>
      </c>
    </row>
    <row r="137" s="11" customFormat="1">
      <c r="B137" s="248"/>
      <c r="C137" s="249"/>
      <c r="D137" s="250" t="s">
        <v>1009</v>
      </c>
      <c r="E137" s="251" t="s">
        <v>21</v>
      </c>
      <c r="F137" s="252" t="s">
        <v>1059</v>
      </c>
      <c r="G137" s="249"/>
      <c r="H137" s="253">
        <v>0.35999999999999999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AT137" s="259" t="s">
        <v>1009</v>
      </c>
      <c r="AU137" s="259" t="s">
        <v>127</v>
      </c>
      <c r="AV137" s="11" t="s">
        <v>127</v>
      </c>
      <c r="AW137" s="11" t="s">
        <v>36</v>
      </c>
      <c r="AX137" s="11" t="s">
        <v>73</v>
      </c>
      <c r="AY137" s="259" t="s">
        <v>128</v>
      </c>
    </row>
    <row r="138" s="12" customFormat="1">
      <c r="B138" s="260"/>
      <c r="C138" s="261"/>
      <c r="D138" s="250" t="s">
        <v>1009</v>
      </c>
      <c r="E138" s="262" t="s">
        <v>21</v>
      </c>
      <c r="F138" s="263" t="s">
        <v>1012</v>
      </c>
      <c r="G138" s="261"/>
      <c r="H138" s="264">
        <v>0.81599999999999995</v>
      </c>
      <c r="I138" s="265"/>
      <c r="J138" s="261"/>
      <c r="K138" s="261"/>
      <c r="L138" s="266"/>
      <c r="M138" s="267"/>
      <c r="N138" s="268"/>
      <c r="O138" s="268"/>
      <c r="P138" s="268"/>
      <c r="Q138" s="268"/>
      <c r="R138" s="268"/>
      <c r="S138" s="268"/>
      <c r="T138" s="269"/>
      <c r="AT138" s="270" t="s">
        <v>1009</v>
      </c>
      <c r="AU138" s="270" t="s">
        <v>127</v>
      </c>
      <c r="AV138" s="12" t="s">
        <v>150</v>
      </c>
      <c r="AW138" s="12" t="s">
        <v>36</v>
      </c>
      <c r="AX138" s="12" t="s">
        <v>81</v>
      </c>
      <c r="AY138" s="270" t="s">
        <v>128</v>
      </c>
    </row>
    <row r="139" s="10" customFormat="1" ht="29.88" customHeight="1">
      <c r="B139" s="203"/>
      <c r="C139" s="204"/>
      <c r="D139" s="205" t="s">
        <v>72</v>
      </c>
      <c r="E139" s="217" t="s">
        <v>150</v>
      </c>
      <c r="F139" s="217" t="s">
        <v>1060</v>
      </c>
      <c r="G139" s="204"/>
      <c r="H139" s="204"/>
      <c r="I139" s="207"/>
      <c r="J139" s="218">
        <f>BK139</f>
        <v>0</v>
      </c>
      <c r="K139" s="204"/>
      <c r="L139" s="209"/>
      <c r="M139" s="210"/>
      <c r="N139" s="211"/>
      <c r="O139" s="211"/>
      <c r="P139" s="212">
        <f>P140</f>
        <v>0</v>
      </c>
      <c r="Q139" s="211"/>
      <c r="R139" s="212">
        <f>R140</f>
        <v>0.2278</v>
      </c>
      <c r="S139" s="211"/>
      <c r="T139" s="213">
        <f>T140</f>
        <v>0</v>
      </c>
      <c r="AR139" s="214" t="s">
        <v>81</v>
      </c>
      <c r="AT139" s="215" t="s">
        <v>72</v>
      </c>
      <c r="AU139" s="215" t="s">
        <v>81</v>
      </c>
      <c r="AY139" s="214" t="s">
        <v>128</v>
      </c>
      <c r="BK139" s="216">
        <f>BK140</f>
        <v>0</v>
      </c>
    </row>
    <row r="140" s="1" customFormat="1" ht="25.5" customHeight="1">
      <c r="B140" s="44"/>
      <c r="C140" s="219" t="s">
        <v>190</v>
      </c>
      <c r="D140" s="219" t="s">
        <v>131</v>
      </c>
      <c r="E140" s="220" t="s">
        <v>1061</v>
      </c>
      <c r="F140" s="221" t="s">
        <v>1062</v>
      </c>
      <c r="G140" s="222" t="s">
        <v>148</v>
      </c>
      <c r="H140" s="223">
        <v>10</v>
      </c>
      <c r="I140" s="224"/>
      <c r="J140" s="225">
        <f>ROUND(I140*H140,2)</f>
        <v>0</v>
      </c>
      <c r="K140" s="221" t="s">
        <v>135</v>
      </c>
      <c r="L140" s="70"/>
      <c r="M140" s="226" t="s">
        <v>21</v>
      </c>
      <c r="N140" s="227" t="s">
        <v>45</v>
      </c>
      <c r="O140" s="45"/>
      <c r="P140" s="228">
        <f>O140*H140</f>
        <v>0</v>
      </c>
      <c r="Q140" s="228">
        <v>0.022780000000000002</v>
      </c>
      <c r="R140" s="228">
        <f>Q140*H140</f>
        <v>0.2278</v>
      </c>
      <c r="S140" s="228">
        <v>0</v>
      </c>
      <c r="T140" s="229">
        <f>S140*H140</f>
        <v>0</v>
      </c>
      <c r="AR140" s="22" t="s">
        <v>150</v>
      </c>
      <c r="AT140" s="22" t="s">
        <v>131</v>
      </c>
      <c r="AU140" s="22" t="s">
        <v>127</v>
      </c>
      <c r="AY140" s="22" t="s">
        <v>128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22" t="s">
        <v>127</v>
      </c>
      <c r="BK140" s="230">
        <f>ROUND(I140*H140,2)</f>
        <v>0</v>
      </c>
      <c r="BL140" s="22" t="s">
        <v>150</v>
      </c>
      <c r="BM140" s="22" t="s">
        <v>1063</v>
      </c>
    </row>
    <row r="141" s="10" customFormat="1" ht="29.88" customHeight="1">
      <c r="B141" s="203"/>
      <c r="C141" s="204"/>
      <c r="D141" s="205" t="s">
        <v>72</v>
      </c>
      <c r="E141" s="217" t="s">
        <v>158</v>
      </c>
      <c r="F141" s="217" t="s">
        <v>1064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SUM(P142:P261)</f>
        <v>0</v>
      </c>
      <c r="Q141" s="211"/>
      <c r="R141" s="212">
        <f>SUM(R142:R261)</f>
        <v>9.3345283599999984</v>
      </c>
      <c r="S141" s="211"/>
      <c r="T141" s="213">
        <f>SUM(T142:T261)</f>
        <v>0</v>
      </c>
      <c r="AR141" s="214" t="s">
        <v>81</v>
      </c>
      <c r="AT141" s="215" t="s">
        <v>72</v>
      </c>
      <c r="AU141" s="215" t="s">
        <v>81</v>
      </c>
      <c r="AY141" s="214" t="s">
        <v>128</v>
      </c>
      <c r="BK141" s="216">
        <f>SUM(BK142:BK261)</f>
        <v>0</v>
      </c>
    </row>
    <row r="142" s="1" customFormat="1" ht="25.5" customHeight="1">
      <c r="B142" s="44"/>
      <c r="C142" s="219" t="s">
        <v>10</v>
      </c>
      <c r="D142" s="219" t="s">
        <v>131</v>
      </c>
      <c r="E142" s="220" t="s">
        <v>1065</v>
      </c>
      <c r="F142" s="221" t="s">
        <v>1066</v>
      </c>
      <c r="G142" s="222" t="s">
        <v>148</v>
      </c>
      <c r="H142" s="223">
        <v>6</v>
      </c>
      <c r="I142" s="224"/>
      <c r="J142" s="225">
        <f>ROUND(I142*H142,2)</f>
        <v>0</v>
      </c>
      <c r="K142" s="221" t="s">
        <v>135</v>
      </c>
      <c r="L142" s="70"/>
      <c r="M142" s="226" t="s">
        <v>21</v>
      </c>
      <c r="N142" s="227" t="s">
        <v>45</v>
      </c>
      <c r="O142" s="45"/>
      <c r="P142" s="228">
        <f>O142*H142</f>
        <v>0</v>
      </c>
      <c r="Q142" s="228">
        <v>0.047399999999999998</v>
      </c>
      <c r="R142" s="228">
        <f>Q142*H142</f>
        <v>0.28439999999999999</v>
      </c>
      <c r="S142" s="228">
        <v>0</v>
      </c>
      <c r="T142" s="229">
        <f>S142*H142</f>
        <v>0</v>
      </c>
      <c r="AR142" s="22" t="s">
        <v>150</v>
      </c>
      <c r="AT142" s="22" t="s">
        <v>131</v>
      </c>
      <c r="AU142" s="22" t="s">
        <v>127</v>
      </c>
      <c r="AY142" s="22" t="s">
        <v>128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2" t="s">
        <v>127</v>
      </c>
      <c r="BK142" s="230">
        <f>ROUND(I142*H142,2)</f>
        <v>0</v>
      </c>
      <c r="BL142" s="22" t="s">
        <v>150</v>
      </c>
      <c r="BM142" s="22" t="s">
        <v>1067</v>
      </c>
    </row>
    <row r="143" s="1" customFormat="1" ht="25.5" customHeight="1">
      <c r="B143" s="44"/>
      <c r="C143" s="219" t="s">
        <v>136</v>
      </c>
      <c r="D143" s="219" t="s">
        <v>131</v>
      </c>
      <c r="E143" s="220" t="s">
        <v>1068</v>
      </c>
      <c r="F143" s="221" t="s">
        <v>1069</v>
      </c>
      <c r="G143" s="222" t="s">
        <v>631</v>
      </c>
      <c r="H143" s="223">
        <v>94.876000000000005</v>
      </c>
      <c r="I143" s="224"/>
      <c r="J143" s="225">
        <f>ROUND(I143*H143,2)</f>
        <v>0</v>
      </c>
      <c r="K143" s="221" t="s">
        <v>135</v>
      </c>
      <c r="L143" s="70"/>
      <c r="M143" s="226" t="s">
        <v>21</v>
      </c>
      <c r="N143" s="227" t="s">
        <v>45</v>
      </c>
      <c r="O143" s="45"/>
      <c r="P143" s="228">
        <f>O143*H143</f>
        <v>0</v>
      </c>
      <c r="Q143" s="228">
        <v>0.00025999999999999998</v>
      </c>
      <c r="R143" s="228">
        <f>Q143*H143</f>
        <v>0.02466776</v>
      </c>
      <c r="S143" s="228">
        <v>0</v>
      </c>
      <c r="T143" s="229">
        <f>S143*H143</f>
        <v>0</v>
      </c>
      <c r="AR143" s="22" t="s">
        <v>150</v>
      </c>
      <c r="AT143" s="22" t="s">
        <v>131</v>
      </c>
      <c r="AU143" s="22" t="s">
        <v>127</v>
      </c>
      <c r="AY143" s="22" t="s">
        <v>128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22" t="s">
        <v>127</v>
      </c>
      <c r="BK143" s="230">
        <f>ROUND(I143*H143,2)</f>
        <v>0</v>
      </c>
      <c r="BL143" s="22" t="s">
        <v>150</v>
      </c>
      <c r="BM143" s="22" t="s">
        <v>1070</v>
      </c>
    </row>
    <row r="144" s="11" customFormat="1">
      <c r="B144" s="248"/>
      <c r="C144" s="249"/>
      <c r="D144" s="250" t="s">
        <v>1009</v>
      </c>
      <c r="E144" s="251" t="s">
        <v>21</v>
      </c>
      <c r="F144" s="252" t="s">
        <v>970</v>
      </c>
      <c r="G144" s="249"/>
      <c r="H144" s="253">
        <v>94.876000000000005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AT144" s="259" t="s">
        <v>1009</v>
      </c>
      <c r="AU144" s="259" t="s">
        <v>127</v>
      </c>
      <c r="AV144" s="11" t="s">
        <v>127</v>
      </c>
      <c r="AW144" s="11" t="s">
        <v>36</v>
      </c>
      <c r="AX144" s="11" t="s">
        <v>81</v>
      </c>
      <c r="AY144" s="259" t="s">
        <v>128</v>
      </c>
    </row>
    <row r="145" s="1" customFormat="1" ht="25.5" customHeight="1">
      <c r="B145" s="44"/>
      <c r="C145" s="219" t="s">
        <v>202</v>
      </c>
      <c r="D145" s="219" t="s">
        <v>131</v>
      </c>
      <c r="E145" s="220" t="s">
        <v>1071</v>
      </c>
      <c r="F145" s="221" t="s">
        <v>1072</v>
      </c>
      <c r="G145" s="222" t="s">
        <v>631</v>
      </c>
      <c r="H145" s="223">
        <v>94.876000000000005</v>
      </c>
      <c r="I145" s="224"/>
      <c r="J145" s="225">
        <f>ROUND(I145*H145,2)</f>
        <v>0</v>
      </c>
      <c r="K145" s="221" t="s">
        <v>135</v>
      </c>
      <c r="L145" s="70"/>
      <c r="M145" s="226" t="s">
        <v>21</v>
      </c>
      <c r="N145" s="227" t="s">
        <v>45</v>
      </c>
      <c r="O145" s="45"/>
      <c r="P145" s="228">
        <f>O145*H145</f>
        <v>0</v>
      </c>
      <c r="Q145" s="228">
        <v>0.0054599999999999996</v>
      </c>
      <c r="R145" s="228">
        <f>Q145*H145</f>
        <v>0.51802296000000003</v>
      </c>
      <c r="S145" s="228">
        <v>0</v>
      </c>
      <c r="T145" s="229">
        <f>S145*H145</f>
        <v>0</v>
      </c>
      <c r="AR145" s="22" t="s">
        <v>150</v>
      </c>
      <c r="AT145" s="22" t="s">
        <v>131</v>
      </c>
      <c r="AU145" s="22" t="s">
        <v>127</v>
      </c>
      <c r="AY145" s="22" t="s">
        <v>128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22" t="s">
        <v>127</v>
      </c>
      <c r="BK145" s="230">
        <f>ROUND(I145*H145,2)</f>
        <v>0</v>
      </c>
      <c r="BL145" s="22" t="s">
        <v>150</v>
      </c>
      <c r="BM145" s="22" t="s">
        <v>1073</v>
      </c>
    </row>
    <row r="146" s="11" customFormat="1">
      <c r="B146" s="248"/>
      <c r="C146" s="249"/>
      <c r="D146" s="250" t="s">
        <v>1009</v>
      </c>
      <c r="E146" s="251" t="s">
        <v>21</v>
      </c>
      <c r="F146" s="252" t="s">
        <v>970</v>
      </c>
      <c r="G146" s="249"/>
      <c r="H146" s="253">
        <v>94.876000000000005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AT146" s="259" t="s">
        <v>1009</v>
      </c>
      <c r="AU146" s="259" t="s">
        <v>127</v>
      </c>
      <c r="AV146" s="11" t="s">
        <v>127</v>
      </c>
      <c r="AW146" s="11" t="s">
        <v>36</v>
      </c>
      <c r="AX146" s="11" t="s">
        <v>81</v>
      </c>
      <c r="AY146" s="259" t="s">
        <v>128</v>
      </c>
    </row>
    <row r="147" s="1" customFormat="1" ht="16.5" customHeight="1">
      <c r="B147" s="44"/>
      <c r="C147" s="219" t="s">
        <v>206</v>
      </c>
      <c r="D147" s="219" t="s">
        <v>131</v>
      </c>
      <c r="E147" s="220" t="s">
        <v>1074</v>
      </c>
      <c r="F147" s="221" t="s">
        <v>1075</v>
      </c>
      <c r="G147" s="222" t="s">
        <v>631</v>
      </c>
      <c r="H147" s="223">
        <v>94.876000000000005</v>
      </c>
      <c r="I147" s="224"/>
      <c r="J147" s="225">
        <f>ROUND(I147*H147,2)</f>
        <v>0</v>
      </c>
      <c r="K147" s="221" t="s">
        <v>135</v>
      </c>
      <c r="L147" s="70"/>
      <c r="M147" s="226" t="s">
        <v>21</v>
      </c>
      <c r="N147" s="227" t="s">
        <v>45</v>
      </c>
      <c r="O147" s="45"/>
      <c r="P147" s="228">
        <f>O147*H147</f>
        <v>0</v>
      </c>
      <c r="Q147" s="228">
        <v>0.0030000000000000001</v>
      </c>
      <c r="R147" s="228">
        <f>Q147*H147</f>
        <v>0.28462800000000005</v>
      </c>
      <c r="S147" s="228">
        <v>0</v>
      </c>
      <c r="T147" s="229">
        <f>S147*H147</f>
        <v>0</v>
      </c>
      <c r="AR147" s="22" t="s">
        <v>150</v>
      </c>
      <c r="AT147" s="22" t="s">
        <v>131</v>
      </c>
      <c r="AU147" s="22" t="s">
        <v>127</v>
      </c>
      <c r="AY147" s="22" t="s">
        <v>128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2" t="s">
        <v>127</v>
      </c>
      <c r="BK147" s="230">
        <f>ROUND(I147*H147,2)</f>
        <v>0</v>
      </c>
      <c r="BL147" s="22" t="s">
        <v>150</v>
      </c>
      <c r="BM147" s="22" t="s">
        <v>1076</v>
      </c>
    </row>
    <row r="148" s="11" customFormat="1">
      <c r="B148" s="248"/>
      <c r="C148" s="249"/>
      <c r="D148" s="250" t="s">
        <v>1009</v>
      </c>
      <c r="E148" s="251" t="s">
        <v>21</v>
      </c>
      <c r="F148" s="252" t="s">
        <v>973</v>
      </c>
      <c r="G148" s="249"/>
      <c r="H148" s="253">
        <v>84.911000000000001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AT148" s="259" t="s">
        <v>1009</v>
      </c>
      <c r="AU148" s="259" t="s">
        <v>127</v>
      </c>
      <c r="AV148" s="11" t="s">
        <v>127</v>
      </c>
      <c r="AW148" s="11" t="s">
        <v>36</v>
      </c>
      <c r="AX148" s="11" t="s">
        <v>73</v>
      </c>
      <c r="AY148" s="259" t="s">
        <v>128</v>
      </c>
    </row>
    <row r="149" s="11" customFormat="1">
      <c r="B149" s="248"/>
      <c r="C149" s="249"/>
      <c r="D149" s="250" t="s">
        <v>1009</v>
      </c>
      <c r="E149" s="251" t="s">
        <v>21</v>
      </c>
      <c r="F149" s="252" t="s">
        <v>1077</v>
      </c>
      <c r="G149" s="249"/>
      <c r="H149" s="253">
        <v>8.6999999999999993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AT149" s="259" t="s">
        <v>1009</v>
      </c>
      <c r="AU149" s="259" t="s">
        <v>127</v>
      </c>
      <c r="AV149" s="11" t="s">
        <v>127</v>
      </c>
      <c r="AW149" s="11" t="s">
        <v>36</v>
      </c>
      <c r="AX149" s="11" t="s">
        <v>73</v>
      </c>
      <c r="AY149" s="259" t="s">
        <v>128</v>
      </c>
    </row>
    <row r="150" s="11" customFormat="1">
      <c r="B150" s="248"/>
      <c r="C150" s="249"/>
      <c r="D150" s="250" t="s">
        <v>1009</v>
      </c>
      <c r="E150" s="251" t="s">
        <v>21</v>
      </c>
      <c r="F150" s="252" t="s">
        <v>1078</v>
      </c>
      <c r="G150" s="249"/>
      <c r="H150" s="253">
        <v>1.2649999999999999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AT150" s="259" t="s">
        <v>1009</v>
      </c>
      <c r="AU150" s="259" t="s">
        <v>127</v>
      </c>
      <c r="AV150" s="11" t="s">
        <v>127</v>
      </c>
      <c r="AW150" s="11" t="s">
        <v>36</v>
      </c>
      <c r="AX150" s="11" t="s">
        <v>73</v>
      </c>
      <c r="AY150" s="259" t="s">
        <v>128</v>
      </c>
    </row>
    <row r="151" s="12" customFormat="1">
      <c r="B151" s="260"/>
      <c r="C151" s="261"/>
      <c r="D151" s="250" t="s">
        <v>1009</v>
      </c>
      <c r="E151" s="262" t="s">
        <v>970</v>
      </c>
      <c r="F151" s="263" t="s">
        <v>1012</v>
      </c>
      <c r="G151" s="261"/>
      <c r="H151" s="264">
        <v>94.876000000000005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AT151" s="270" t="s">
        <v>1009</v>
      </c>
      <c r="AU151" s="270" t="s">
        <v>127</v>
      </c>
      <c r="AV151" s="12" t="s">
        <v>150</v>
      </c>
      <c r="AW151" s="12" t="s">
        <v>36</v>
      </c>
      <c r="AX151" s="12" t="s">
        <v>81</v>
      </c>
      <c r="AY151" s="270" t="s">
        <v>128</v>
      </c>
    </row>
    <row r="152" s="1" customFormat="1" ht="38.25" customHeight="1">
      <c r="B152" s="44"/>
      <c r="C152" s="219" t="s">
        <v>611</v>
      </c>
      <c r="D152" s="219" t="s">
        <v>131</v>
      </c>
      <c r="E152" s="220" t="s">
        <v>1079</v>
      </c>
      <c r="F152" s="221" t="s">
        <v>1080</v>
      </c>
      <c r="G152" s="222" t="s">
        <v>631</v>
      </c>
      <c r="H152" s="223">
        <v>75.186000000000007</v>
      </c>
      <c r="I152" s="224"/>
      <c r="J152" s="225">
        <f>ROUND(I152*H152,2)</f>
        <v>0</v>
      </c>
      <c r="K152" s="221" t="s">
        <v>135</v>
      </c>
      <c r="L152" s="70"/>
      <c r="M152" s="226" t="s">
        <v>21</v>
      </c>
      <c r="N152" s="227" t="s">
        <v>45</v>
      </c>
      <c r="O152" s="45"/>
      <c r="P152" s="228">
        <f>O152*H152</f>
        <v>0</v>
      </c>
      <c r="Q152" s="228">
        <v>0.018380000000000001</v>
      </c>
      <c r="R152" s="228">
        <f>Q152*H152</f>
        <v>1.3819186800000001</v>
      </c>
      <c r="S152" s="228">
        <v>0</v>
      </c>
      <c r="T152" s="229">
        <f>S152*H152</f>
        <v>0</v>
      </c>
      <c r="AR152" s="22" t="s">
        <v>150</v>
      </c>
      <c r="AT152" s="22" t="s">
        <v>131</v>
      </c>
      <c r="AU152" s="22" t="s">
        <v>127</v>
      </c>
      <c r="AY152" s="22" t="s">
        <v>128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2" t="s">
        <v>127</v>
      </c>
      <c r="BK152" s="230">
        <f>ROUND(I152*H152,2)</f>
        <v>0</v>
      </c>
      <c r="BL152" s="22" t="s">
        <v>150</v>
      </c>
      <c r="BM152" s="22" t="s">
        <v>1081</v>
      </c>
    </row>
    <row r="153" s="11" customFormat="1">
      <c r="B153" s="248"/>
      <c r="C153" s="249"/>
      <c r="D153" s="250" t="s">
        <v>1009</v>
      </c>
      <c r="E153" s="251" t="s">
        <v>21</v>
      </c>
      <c r="F153" s="252" t="s">
        <v>1082</v>
      </c>
      <c r="G153" s="249"/>
      <c r="H153" s="253">
        <v>38.764000000000003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AT153" s="259" t="s">
        <v>1009</v>
      </c>
      <c r="AU153" s="259" t="s">
        <v>127</v>
      </c>
      <c r="AV153" s="11" t="s">
        <v>127</v>
      </c>
      <c r="AW153" s="11" t="s">
        <v>36</v>
      </c>
      <c r="AX153" s="11" t="s">
        <v>73</v>
      </c>
      <c r="AY153" s="259" t="s">
        <v>128</v>
      </c>
    </row>
    <row r="154" s="11" customFormat="1">
      <c r="B154" s="248"/>
      <c r="C154" s="249"/>
      <c r="D154" s="250" t="s">
        <v>1009</v>
      </c>
      <c r="E154" s="251" t="s">
        <v>21</v>
      </c>
      <c r="F154" s="252" t="s">
        <v>1083</v>
      </c>
      <c r="G154" s="249"/>
      <c r="H154" s="253">
        <v>34.646000000000001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AT154" s="259" t="s">
        <v>1009</v>
      </c>
      <c r="AU154" s="259" t="s">
        <v>127</v>
      </c>
      <c r="AV154" s="11" t="s">
        <v>127</v>
      </c>
      <c r="AW154" s="11" t="s">
        <v>36</v>
      </c>
      <c r="AX154" s="11" t="s">
        <v>73</v>
      </c>
      <c r="AY154" s="259" t="s">
        <v>128</v>
      </c>
    </row>
    <row r="155" s="11" customFormat="1">
      <c r="B155" s="248"/>
      <c r="C155" s="249"/>
      <c r="D155" s="250" t="s">
        <v>1009</v>
      </c>
      <c r="E155" s="251" t="s">
        <v>21</v>
      </c>
      <c r="F155" s="252" t="s">
        <v>1084</v>
      </c>
      <c r="G155" s="249"/>
      <c r="H155" s="253">
        <v>1.776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AT155" s="259" t="s">
        <v>1009</v>
      </c>
      <c r="AU155" s="259" t="s">
        <v>127</v>
      </c>
      <c r="AV155" s="11" t="s">
        <v>127</v>
      </c>
      <c r="AW155" s="11" t="s">
        <v>36</v>
      </c>
      <c r="AX155" s="11" t="s">
        <v>73</v>
      </c>
      <c r="AY155" s="259" t="s">
        <v>128</v>
      </c>
    </row>
    <row r="156" s="12" customFormat="1">
      <c r="B156" s="260"/>
      <c r="C156" s="261"/>
      <c r="D156" s="250" t="s">
        <v>1009</v>
      </c>
      <c r="E156" s="262" t="s">
        <v>909</v>
      </c>
      <c r="F156" s="263" t="s">
        <v>1012</v>
      </c>
      <c r="G156" s="261"/>
      <c r="H156" s="264">
        <v>75.186000000000007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AT156" s="270" t="s">
        <v>1009</v>
      </c>
      <c r="AU156" s="270" t="s">
        <v>127</v>
      </c>
      <c r="AV156" s="12" t="s">
        <v>150</v>
      </c>
      <c r="AW156" s="12" t="s">
        <v>36</v>
      </c>
      <c r="AX156" s="12" t="s">
        <v>81</v>
      </c>
      <c r="AY156" s="270" t="s">
        <v>128</v>
      </c>
    </row>
    <row r="157" s="1" customFormat="1" ht="25.5" customHeight="1">
      <c r="B157" s="44"/>
      <c r="C157" s="219" t="s">
        <v>739</v>
      </c>
      <c r="D157" s="219" t="s">
        <v>131</v>
      </c>
      <c r="E157" s="220" t="s">
        <v>1085</v>
      </c>
      <c r="F157" s="221" t="s">
        <v>1086</v>
      </c>
      <c r="G157" s="222" t="s">
        <v>631</v>
      </c>
      <c r="H157" s="223">
        <v>75.186000000000007</v>
      </c>
      <c r="I157" s="224"/>
      <c r="J157" s="225">
        <f>ROUND(I157*H157,2)</f>
        <v>0</v>
      </c>
      <c r="K157" s="221" t="s">
        <v>135</v>
      </c>
      <c r="L157" s="70"/>
      <c r="M157" s="226" t="s">
        <v>21</v>
      </c>
      <c r="N157" s="227" t="s">
        <v>45</v>
      </c>
      <c r="O157" s="45"/>
      <c r="P157" s="228">
        <f>O157*H157</f>
        <v>0</v>
      </c>
      <c r="Q157" s="228">
        <v>0.0079000000000000008</v>
      </c>
      <c r="R157" s="228">
        <f>Q157*H157</f>
        <v>0.59396940000000009</v>
      </c>
      <c r="S157" s="228">
        <v>0</v>
      </c>
      <c r="T157" s="229">
        <f>S157*H157</f>
        <v>0</v>
      </c>
      <c r="AR157" s="22" t="s">
        <v>150</v>
      </c>
      <c r="AT157" s="22" t="s">
        <v>131</v>
      </c>
      <c r="AU157" s="22" t="s">
        <v>127</v>
      </c>
      <c r="AY157" s="22" t="s">
        <v>128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22" t="s">
        <v>127</v>
      </c>
      <c r="BK157" s="230">
        <f>ROUND(I157*H157,2)</f>
        <v>0</v>
      </c>
      <c r="BL157" s="22" t="s">
        <v>150</v>
      </c>
      <c r="BM157" s="22" t="s">
        <v>1087</v>
      </c>
    </row>
    <row r="158" s="11" customFormat="1">
      <c r="B158" s="248"/>
      <c r="C158" s="249"/>
      <c r="D158" s="250" t="s">
        <v>1009</v>
      </c>
      <c r="E158" s="251" t="s">
        <v>21</v>
      </c>
      <c r="F158" s="252" t="s">
        <v>909</v>
      </c>
      <c r="G158" s="249"/>
      <c r="H158" s="253">
        <v>75.186000000000007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AT158" s="259" t="s">
        <v>1009</v>
      </c>
      <c r="AU158" s="259" t="s">
        <v>127</v>
      </c>
      <c r="AV158" s="11" t="s">
        <v>127</v>
      </c>
      <c r="AW158" s="11" t="s">
        <v>36</v>
      </c>
      <c r="AX158" s="11" t="s">
        <v>81</v>
      </c>
      <c r="AY158" s="259" t="s">
        <v>128</v>
      </c>
    </row>
    <row r="159" s="1" customFormat="1" ht="16.5" customHeight="1">
      <c r="B159" s="44"/>
      <c r="C159" s="219" t="s">
        <v>9</v>
      </c>
      <c r="D159" s="219" t="s">
        <v>131</v>
      </c>
      <c r="E159" s="220" t="s">
        <v>1088</v>
      </c>
      <c r="F159" s="221" t="s">
        <v>1089</v>
      </c>
      <c r="G159" s="222" t="s">
        <v>631</v>
      </c>
      <c r="H159" s="223">
        <v>18.637</v>
      </c>
      <c r="I159" s="224"/>
      <c r="J159" s="225">
        <f>ROUND(I159*H159,2)</f>
        <v>0</v>
      </c>
      <c r="K159" s="221" t="s">
        <v>135</v>
      </c>
      <c r="L159" s="70"/>
      <c r="M159" s="226" t="s">
        <v>21</v>
      </c>
      <c r="N159" s="227" t="s">
        <v>45</v>
      </c>
      <c r="O159" s="45"/>
      <c r="P159" s="228">
        <f>O159*H159</f>
        <v>0</v>
      </c>
      <c r="Q159" s="228">
        <v>0.033579999999999999</v>
      </c>
      <c r="R159" s="228">
        <f>Q159*H159</f>
        <v>0.62583045999999998</v>
      </c>
      <c r="S159" s="228">
        <v>0</v>
      </c>
      <c r="T159" s="229">
        <f>S159*H159</f>
        <v>0</v>
      </c>
      <c r="AR159" s="22" t="s">
        <v>150</v>
      </c>
      <c r="AT159" s="22" t="s">
        <v>131</v>
      </c>
      <c r="AU159" s="22" t="s">
        <v>127</v>
      </c>
      <c r="AY159" s="22" t="s">
        <v>128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2" t="s">
        <v>127</v>
      </c>
      <c r="BK159" s="230">
        <f>ROUND(I159*H159,2)</f>
        <v>0</v>
      </c>
      <c r="BL159" s="22" t="s">
        <v>150</v>
      </c>
      <c r="BM159" s="22" t="s">
        <v>1090</v>
      </c>
    </row>
    <row r="160" s="11" customFormat="1">
      <c r="B160" s="248"/>
      <c r="C160" s="249"/>
      <c r="D160" s="250" t="s">
        <v>1009</v>
      </c>
      <c r="E160" s="251" t="s">
        <v>21</v>
      </c>
      <c r="F160" s="252" t="s">
        <v>897</v>
      </c>
      <c r="G160" s="249"/>
      <c r="H160" s="253">
        <v>18.637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AT160" s="259" t="s">
        <v>1009</v>
      </c>
      <c r="AU160" s="259" t="s">
        <v>127</v>
      </c>
      <c r="AV160" s="11" t="s">
        <v>127</v>
      </c>
      <c r="AW160" s="11" t="s">
        <v>36</v>
      </c>
      <c r="AX160" s="11" t="s">
        <v>81</v>
      </c>
      <c r="AY160" s="259" t="s">
        <v>128</v>
      </c>
    </row>
    <row r="161" s="1" customFormat="1" ht="25.5" customHeight="1">
      <c r="B161" s="44"/>
      <c r="C161" s="219" t="s">
        <v>226</v>
      </c>
      <c r="D161" s="219" t="s">
        <v>131</v>
      </c>
      <c r="E161" s="220" t="s">
        <v>1091</v>
      </c>
      <c r="F161" s="221" t="s">
        <v>1092</v>
      </c>
      <c r="G161" s="222" t="s">
        <v>631</v>
      </c>
      <c r="H161" s="223">
        <v>84.911000000000001</v>
      </c>
      <c r="I161" s="224"/>
      <c r="J161" s="225">
        <f>ROUND(I161*H161,2)</f>
        <v>0</v>
      </c>
      <c r="K161" s="221" t="s">
        <v>135</v>
      </c>
      <c r="L161" s="70"/>
      <c r="M161" s="226" t="s">
        <v>21</v>
      </c>
      <c r="N161" s="227" t="s">
        <v>45</v>
      </c>
      <c r="O161" s="45"/>
      <c r="P161" s="228">
        <f>O161*H161</f>
        <v>0</v>
      </c>
      <c r="Q161" s="228">
        <v>0.015599999999999999</v>
      </c>
      <c r="R161" s="228">
        <f>Q161*H161</f>
        <v>1.3246115999999999</v>
      </c>
      <c r="S161" s="228">
        <v>0</v>
      </c>
      <c r="T161" s="229">
        <f>S161*H161</f>
        <v>0</v>
      </c>
      <c r="AR161" s="22" t="s">
        <v>150</v>
      </c>
      <c r="AT161" s="22" t="s">
        <v>131</v>
      </c>
      <c r="AU161" s="22" t="s">
        <v>127</v>
      </c>
      <c r="AY161" s="22" t="s">
        <v>128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22" t="s">
        <v>127</v>
      </c>
      <c r="BK161" s="230">
        <f>ROUND(I161*H161,2)</f>
        <v>0</v>
      </c>
      <c r="BL161" s="22" t="s">
        <v>150</v>
      </c>
      <c r="BM161" s="22" t="s">
        <v>1093</v>
      </c>
    </row>
    <row r="162" s="11" customFormat="1">
      <c r="B162" s="248"/>
      <c r="C162" s="249"/>
      <c r="D162" s="250" t="s">
        <v>1009</v>
      </c>
      <c r="E162" s="251" t="s">
        <v>21</v>
      </c>
      <c r="F162" s="252" t="s">
        <v>1094</v>
      </c>
      <c r="G162" s="249"/>
      <c r="H162" s="253">
        <v>16.469999999999999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AT162" s="259" t="s">
        <v>1009</v>
      </c>
      <c r="AU162" s="259" t="s">
        <v>127</v>
      </c>
      <c r="AV162" s="11" t="s">
        <v>127</v>
      </c>
      <c r="AW162" s="11" t="s">
        <v>36</v>
      </c>
      <c r="AX162" s="11" t="s">
        <v>73</v>
      </c>
      <c r="AY162" s="259" t="s">
        <v>128</v>
      </c>
    </row>
    <row r="163" s="11" customFormat="1">
      <c r="B163" s="248"/>
      <c r="C163" s="249"/>
      <c r="D163" s="250" t="s">
        <v>1009</v>
      </c>
      <c r="E163" s="251" t="s">
        <v>21</v>
      </c>
      <c r="F163" s="252" t="s">
        <v>1095</v>
      </c>
      <c r="G163" s="249"/>
      <c r="H163" s="253">
        <v>-4.3499999999999996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AT163" s="259" t="s">
        <v>1009</v>
      </c>
      <c r="AU163" s="259" t="s">
        <v>127</v>
      </c>
      <c r="AV163" s="11" t="s">
        <v>127</v>
      </c>
      <c r="AW163" s="11" t="s">
        <v>36</v>
      </c>
      <c r="AX163" s="11" t="s">
        <v>73</v>
      </c>
      <c r="AY163" s="259" t="s">
        <v>128</v>
      </c>
    </row>
    <row r="164" s="11" customFormat="1">
      <c r="B164" s="248"/>
      <c r="C164" s="249"/>
      <c r="D164" s="250" t="s">
        <v>1009</v>
      </c>
      <c r="E164" s="251" t="s">
        <v>21</v>
      </c>
      <c r="F164" s="252" t="s">
        <v>1096</v>
      </c>
      <c r="G164" s="249"/>
      <c r="H164" s="253">
        <v>12.42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AT164" s="259" t="s">
        <v>1009</v>
      </c>
      <c r="AU164" s="259" t="s">
        <v>127</v>
      </c>
      <c r="AV164" s="11" t="s">
        <v>127</v>
      </c>
      <c r="AW164" s="11" t="s">
        <v>36</v>
      </c>
      <c r="AX164" s="11" t="s">
        <v>73</v>
      </c>
      <c r="AY164" s="259" t="s">
        <v>128</v>
      </c>
    </row>
    <row r="165" s="11" customFormat="1">
      <c r="B165" s="248"/>
      <c r="C165" s="249"/>
      <c r="D165" s="250" t="s">
        <v>1009</v>
      </c>
      <c r="E165" s="251" t="s">
        <v>21</v>
      </c>
      <c r="F165" s="252" t="s">
        <v>1097</v>
      </c>
      <c r="G165" s="249"/>
      <c r="H165" s="253">
        <v>22.41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AT165" s="259" t="s">
        <v>1009</v>
      </c>
      <c r="AU165" s="259" t="s">
        <v>127</v>
      </c>
      <c r="AV165" s="11" t="s">
        <v>127</v>
      </c>
      <c r="AW165" s="11" t="s">
        <v>36</v>
      </c>
      <c r="AX165" s="11" t="s">
        <v>73</v>
      </c>
      <c r="AY165" s="259" t="s">
        <v>128</v>
      </c>
    </row>
    <row r="166" s="11" customFormat="1">
      <c r="B166" s="248"/>
      <c r="C166" s="249"/>
      <c r="D166" s="250" t="s">
        <v>1009</v>
      </c>
      <c r="E166" s="251" t="s">
        <v>21</v>
      </c>
      <c r="F166" s="252" t="s">
        <v>1098</v>
      </c>
      <c r="G166" s="249"/>
      <c r="H166" s="253">
        <v>-15.460000000000001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AT166" s="259" t="s">
        <v>1009</v>
      </c>
      <c r="AU166" s="259" t="s">
        <v>127</v>
      </c>
      <c r="AV166" s="11" t="s">
        <v>127</v>
      </c>
      <c r="AW166" s="11" t="s">
        <v>36</v>
      </c>
      <c r="AX166" s="11" t="s">
        <v>73</v>
      </c>
      <c r="AY166" s="259" t="s">
        <v>128</v>
      </c>
    </row>
    <row r="167" s="11" customFormat="1">
      <c r="B167" s="248"/>
      <c r="C167" s="249"/>
      <c r="D167" s="250" t="s">
        <v>1009</v>
      </c>
      <c r="E167" s="251" t="s">
        <v>21</v>
      </c>
      <c r="F167" s="252" t="s">
        <v>1099</v>
      </c>
      <c r="G167" s="249"/>
      <c r="H167" s="253">
        <v>10.044000000000001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AT167" s="259" t="s">
        <v>1009</v>
      </c>
      <c r="AU167" s="259" t="s">
        <v>127</v>
      </c>
      <c r="AV167" s="11" t="s">
        <v>127</v>
      </c>
      <c r="AW167" s="11" t="s">
        <v>36</v>
      </c>
      <c r="AX167" s="11" t="s">
        <v>73</v>
      </c>
      <c r="AY167" s="259" t="s">
        <v>128</v>
      </c>
    </row>
    <row r="168" s="11" customFormat="1">
      <c r="B168" s="248"/>
      <c r="C168" s="249"/>
      <c r="D168" s="250" t="s">
        <v>1009</v>
      </c>
      <c r="E168" s="251" t="s">
        <v>21</v>
      </c>
      <c r="F168" s="252" t="s">
        <v>1100</v>
      </c>
      <c r="G168" s="249"/>
      <c r="H168" s="253">
        <v>13.013999999999999</v>
      </c>
      <c r="I168" s="254"/>
      <c r="J168" s="249"/>
      <c r="K168" s="249"/>
      <c r="L168" s="255"/>
      <c r="M168" s="256"/>
      <c r="N168" s="257"/>
      <c r="O168" s="257"/>
      <c r="P168" s="257"/>
      <c r="Q168" s="257"/>
      <c r="R168" s="257"/>
      <c r="S168" s="257"/>
      <c r="T168" s="258"/>
      <c r="AT168" s="259" t="s">
        <v>1009</v>
      </c>
      <c r="AU168" s="259" t="s">
        <v>127</v>
      </c>
      <c r="AV168" s="11" t="s">
        <v>127</v>
      </c>
      <c r="AW168" s="11" t="s">
        <v>36</v>
      </c>
      <c r="AX168" s="11" t="s">
        <v>73</v>
      </c>
      <c r="AY168" s="259" t="s">
        <v>128</v>
      </c>
    </row>
    <row r="169" s="11" customFormat="1">
      <c r="B169" s="248"/>
      <c r="C169" s="249"/>
      <c r="D169" s="250" t="s">
        <v>1009</v>
      </c>
      <c r="E169" s="251" t="s">
        <v>21</v>
      </c>
      <c r="F169" s="252" t="s">
        <v>1101</v>
      </c>
      <c r="G169" s="249"/>
      <c r="H169" s="253">
        <v>-1.6000000000000001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AT169" s="259" t="s">
        <v>1009</v>
      </c>
      <c r="AU169" s="259" t="s">
        <v>127</v>
      </c>
      <c r="AV169" s="11" t="s">
        <v>127</v>
      </c>
      <c r="AW169" s="11" t="s">
        <v>36</v>
      </c>
      <c r="AX169" s="11" t="s">
        <v>73</v>
      </c>
      <c r="AY169" s="259" t="s">
        <v>128</v>
      </c>
    </row>
    <row r="170" s="11" customFormat="1">
      <c r="B170" s="248"/>
      <c r="C170" s="249"/>
      <c r="D170" s="250" t="s">
        <v>1009</v>
      </c>
      <c r="E170" s="251" t="s">
        <v>21</v>
      </c>
      <c r="F170" s="252" t="s">
        <v>1102</v>
      </c>
      <c r="G170" s="249"/>
      <c r="H170" s="253">
        <v>15.957000000000001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AT170" s="259" t="s">
        <v>1009</v>
      </c>
      <c r="AU170" s="259" t="s">
        <v>127</v>
      </c>
      <c r="AV170" s="11" t="s">
        <v>127</v>
      </c>
      <c r="AW170" s="11" t="s">
        <v>36</v>
      </c>
      <c r="AX170" s="11" t="s">
        <v>73</v>
      </c>
      <c r="AY170" s="259" t="s">
        <v>128</v>
      </c>
    </row>
    <row r="171" s="11" customFormat="1">
      <c r="B171" s="248"/>
      <c r="C171" s="249"/>
      <c r="D171" s="250" t="s">
        <v>1009</v>
      </c>
      <c r="E171" s="251" t="s">
        <v>21</v>
      </c>
      <c r="F171" s="252" t="s">
        <v>1101</v>
      </c>
      <c r="G171" s="249"/>
      <c r="H171" s="253">
        <v>-1.6000000000000001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AT171" s="259" t="s">
        <v>1009</v>
      </c>
      <c r="AU171" s="259" t="s">
        <v>127</v>
      </c>
      <c r="AV171" s="11" t="s">
        <v>127</v>
      </c>
      <c r="AW171" s="11" t="s">
        <v>36</v>
      </c>
      <c r="AX171" s="11" t="s">
        <v>73</v>
      </c>
      <c r="AY171" s="259" t="s">
        <v>128</v>
      </c>
    </row>
    <row r="172" s="11" customFormat="1">
      <c r="B172" s="248"/>
      <c r="C172" s="249"/>
      <c r="D172" s="250" t="s">
        <v>1009</v>
      </c>
      <c r="E172" s="251" t="s">
        <v>21</v>
      </c>
      <c r="F172" s="252" t="s">
        <v>1103</v>
      </c>
      <c r="G172" s="249"/>
      <c r="H172" s="253">
        <v>-3.7599999999999998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AT172" s="259" t="s">
        <v>1009</v>
      </c>
      <c r="AU172" s="259" t="s">
        <v>127</v>
      </c>
      <c r="AV172" s="11" t="s">
        <v>127</v>
      </c>
      <c r="AW172" s="11" t="s">
        <v>36</v>
      </c>
      <c r="AX172" s="11" t="s">
        <v>73</v>
      </c>
      <c r="AY172" s="259" t="s">
        <v>128</v>
      </c>
    </row>
    <row r="173" s="11" customFormat="1">
      <c r="B173" s="248"/>
      <c r="C173" s="249"/>
      <c r="D173" s="250" t="s">
        <v>1009</v>
      </c>
      <c r="E173" s="251" t="s">
        <v>21</v>
      </c>
      <c r="F173" s="252" t="s">
        <v>1104</v>
      </c>
      <c r="G173" s="249"/>
      <c r="H173" s="253">
        <v>15.363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AT173" s="259" t="s">
        <v>1009</v>
      </c>
      <c r="AU173" s="259" t="s">
        <v>127</v>
      </c>
      <c r="AV173" s="11" t="s">
        <v>127</v>
      </c>
      <c r="AW173" s="11" t="s">
        <v>36</v>
      </c>
      <c r="AX173" s="11" t="s">
        <v>73</v>
      </c>
      <c r="AY173" s="259" t="s">
        <v>128</v>
      </c>
    </row>
    <row r="174" s="11" customFormat="1">
      <c r="B174" s="248"/>
      <c r="C174" s="249"/>
      <c r="D174" s="250" t="s">
        <v>1009</v>
      </c>
      <c r="E174" s="251" t="s">
        <v>21</v>
      </c>
      <c r="F174" s="252" t="s">
        <v>1105</v>
      </c>
      <c r="G174" s="249"/>
      <c r="H174" s="253">
        <v>-4.3499999999999996</v>
      </c>
      <c r="I174" s="254"/>
      <c r="J174" s="249"/>
      <c r="K174" s="249"/>
      <c r="L174" s="255"/>
      <c r="M174" s="256"/>
      <c r="N174" s="257"/>
      <c r="O174" s="257"/>
      <c r="P174" s="257"/>
      <c r="Q174" s="257"/>
      <c r="R174" s="257"/>
      <c r="S174" s="257"/>
      <c r="T174" s="258"/>
      <c r="AT174" s="259" t="s">
        <v>1009</v>
      </c>
      <c r="AU174" s="259" t="s">
        <v>127</v>
      </c>
      <c r="AV174" s="11" t="s">
        <v>127</v>
      </c>
      <c r="AW174" s="11" t="s">
        <v>36</v>
      </c>
      <c r="AX174" s="11" t="s">
        <v>73</v>
      </c>
      <c r="AY174" s="259" t="s">
        <v>128</v>
      </c>
    </row>
    <row r="175" s="11" customFormat="1">
      <c r="B175" s="248"/>
      <c r="C175" s="249"/>
      <c r="D175" s="250" t="s">
        <v>1009</v>
      </c>
      <c r="E175" s="251" t="s">
        <v>21</v>
      </c>
      <c r="F175" s="252" t="s">
        <v>1106</v>
      </c>
      <c r="G175" s="249"/>
      <c r="H175" s="253">
        <v>-3.7599999999999998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AT175" s="259" t="s">
        <v>1009</v>
      </c>
      <c r="AU175" s="259" t="s">
        <v>127</v>
      </c>
      <c r="AV175" s="11" t="s">
        <v>127</v>
      </c>
      <c r="AW175" s="11" t="s">
        <v>36</v>
      </c>
      <c r="AX175" s="11" t="s">
        <v>73</v>
      </c>
      <c r="AY175" s="259" t="s">
        <v>128</v>
      </c>
    </row>
    <row r="176" s="11" customFormat="1">
      <c r="B176" s="248"/>
      <c r="C176" s="249"/>
      <c r="D176" s="250" t="s">
        <v>1009</v>
      </c>
      <c r="E176" s="251" t="s">
        <v>21</v>
      </c>
      <c r="F176" s="252" t="s">
        <v>1107</v>
      </c>
      <c r="G176" s="249"/>
      <c r="H176" s="253">
        <v>10.718999999999999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AT176" s="259" t="s">
        <v>1009</v>
      </c>
      <c r="AU176" s="259" t="s">
        <v>127</v>
      </c>
      <c r="AV176" s="11" t="s">
        <v>127</v>
      </c>
      <c r="AW176" s="11" t="s">
        <v>36</v>
      </c>
      <c r="AX176" s="11" t="s">
        <v>73</v>
      </c>
      <c r="AY176" s="259" t="s">
        <v>128</v>
      </c>
    </row>
    <row r="177" s="11" customFormat="1">
      <c r="B177" s="248"/>
      <c r="C177" s="249"/>
      <c r="D177" s="250" t="s">
        <v>1009</v>
      </c>
      <c r="E177" s="251" t="s">
        <v>21</v>
      </c>
      <c r="F177" s="252" t="s">
        <v>1108</v>
      </c>
      <c r="G177" s="249"/>
      <c r="H177" s="253">
        <v>-1.2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AT177" s="259" t="s">
        <v>1009</v>
      </c>
      <c r="AU177" s="259" t="s">
        <v>127</v>
      </c>
      <c r="AV177" s="11" t="s">
        <v>127</v>
      </c>
      <c r="AW177" s="11" t="s">
        <v>36</v>
      </c>
      <c r="AX177" s="11" t="s">
        <v>73</v>
      </c>
      <c r="AY177" s="259" t="s">
        <v>128</v>
      </c>
    </row>
    <row r="178" s="11" customFormat="1">
      <c r="B178" s="248"/>
      <c r="C178" s="249"/>
      <c r="D178" s="250" t="s">
        <v>1009</v>
      </c>
      <c r="E178" s="251" t="s">
        <v>21</v>
      </c>
      <c r="F178" s="252" t="s">
        <v>1108</v>
      </c>
      <c r="G178" s="249"/>
      <c r="H178" s="253">
        <v>-1.2</v>
      </c>
      <c r="I178" s="254"/>
      <c r="J178" s="249"/>
      <c r="K178" s="249"/>
      <c r="L178" s="255"/>
      <c r="M178" s="256"/>
      <c r="N178" s="257"/>
      <c r="O178" s="257"/>
      <c r="P178" s="257"/>
      <c r="Q178" s="257"/>
      <c r="R178" s="257"/>
      <c r="S178" s="257"/>
      <c r="T178" s="258"/>
      <c r="AT178" s="259" t="s">
        <v>1009</v>
      </c>
      <c r="AU178" s="259" t="s">
        <v>127</v>
      </c>
      <c r="AV178" s="11" t="s">
        <v>127</v>
      </c>
      <c r="AW178" s="11" t="s">
        <v>36</v>
      </c>
      <c r="AX178" s="11" t="s">
        <v>73</v>
      </c>
      <c r="AY178" s="259" t="s">
        <v>128</v>
      </c>
    </row>
    <row r="179" s="11" customFormat="1">
      <c r="B179" s="248"/>
      <c r="C179" s="249"/>
      <c r="D179" s="250" t="s">
        <v>1009</v>
      </c>
      <c r="E179" s="251" t="s">
        <v>21</v>
      </c>
      <c r="F179" s="252" t="s">
        <v>1109</v>
      </c>
      <c r="G179" s="249"/>
      <c r="H179" s="253">
        <v>2.0760000000000001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AT179" s="259" t="s">
        <v>1009</v>
      </c>
      <c r="AU179" s="259" t="s">
        <v>127</v>
      </c>
      <c r="AV179" s="11" t="s">
        <v>127</v>
      </c>
      <c r="AW179" s="11" t="s">
        <v>36</v>
      </c>
      <c r="AX179" s="11" t="s">
        <v>73</v>
      </c>
      <c r="AY179" s="259" t="s">
        <v>128</v>
      </c>
    </row>
    <row r="180" s="11" customFormat="1">
      <c r="B180" s="248"/>
      <c r="C180" s="249"/>
      <c r="D180" s="250" t="s">
        <v>1009</v>
      </c>
      <c r="E180" s="251" t="s">
        <v>21</v>
      </c>
      <c r="F180" s="252" t="s">
        <v>1110</v>
      </c>
      <c r="G180" s="249"/>
      <c r="H180" s="253">
        <v>1.48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AT180" s="259" t="s">
        <v>1009</v>
      </c>
      <c r="AU180" s="259" t="s">
        <v>127</v>
      </c>
      <c r="AV180" s="11" t="s">
        <v>127</v>
      </c>
      <c r="AW180" s="11" t="s">
        <v>36</v>
      </c>
      <c r="AX180" s="11" t="s">
        <v>73</v>
      </c>
      <c r="AY180" s="259" t="s">
        <v>128</v>
      </c>
    </row>
    <row r="181" s="11" customFormat="1">
      <c r="B181" s="248"/>
      <c r="C181" s="249"/>
      <c r="D181" s="250" t="s">
        <v>1009</v>
      </c>
      <c r="E181" s="251" t="s">
        <v>21</v>
      </c>
      <c r="F181" s="252" t="s">
        <v>1111</v>
      </c>
      <c r="G181" s="249"/>
      <c r="H181" s="253">
        <v>1.246</v>
      </c>
      <c r="I181" s="254"/>
      <c r="J181" s="249"/>
      <c r="K181" s="249"/>
      <c r="L181" s="255"/>
      <c r="M181" s="256"/>
      <c r="N181" s="257"/>
      <c r="O181" s="257"/>
      <c r="P181" s="257"/>
      <c r="Q181" s="257"/>
      <c r="R181" s="257"/>
      <c r="S181" s="257"/>
      <c r="T181" s="258"/>
      <c r="AT181" s="259" t="s">
        <v>1009</v>
      </c>
      <c r="AU181" s="259" t="s">
        <v>127</v>
      </c>
      <c r="AV181" s="11" t="s">
        <v>127</v>
      </c>
      <c r="AW181" s="11" t="s">
        <v>36</v>
      </c>
      <c r="AX181" s="11" t="s">
        <v>73</v>
      </c>
      <c r="AY181" s="259" t="s">
        <v>128</v>
      </c>
    </row>
    <row r="182" s="11" customFormat="1">
      <c r="B182" s="248"/>
      <c r="C182" s="249"/>
      <c r="D182" s="250" t="s">
        <v>1009</v>
      </c>
      <c r="E182" s="251" t="s">
        <v>21</v>
      </c>
      <c r="F182" s="252" t="s">
        <v>1112</v>
      </c>
      <c r="G182" s="249"/>
      <c r="H182" s="253">
        <v>0.99199999999999999</v>
      </c>
      <c r="I182" s="254"/>
      <c r="J182" s="249"/>
      <c r="K182" s="249"/>
      <c r="L182" s="255"/>
      <c r="M182" s="256"/>
      <c r="N182" s="257"/>
      <c r="O182" s="257"/>
      <c r="P182" s="257"/>
      <c r="Q182" s="257"/>
      <c r="R182" s="257"/>
      <c r="S182" s="257"/>
      <c r="T182" s="258"/>
      <c r="AT182" s="259" t="s">
        <v>1009</v>
      </c>
      <c r="AU182" s="259" t="s">
        <v>127</v>
      </c>
      <c r="AV182" s="11" t="s">
        <v>127</v>
      </c>
      <c r="AW182" s="11" t="s">
        <v>36</v>
      </c>
      <c r="AX182" s="11" t="s">
        <v>73</v>
      </c>
      <c r="AY182" s="259" t="s">
        <v>128</v>
      </c>
    </row>
    <row r="183" s="12" customFormat="1">
      <c r="B183" s="260"/>
      <c r="C183" s="261"/>
      <c r="D183" s="250" t="s">
        <v>1009</v>
      </c>
      <c r="E183" s="262" t="s">
        <v>973</v>
      </c>
      <c r="F183" s="263" t="s">
        <v>1012</v>
      </c>
      <c r="G183" s="261"/>
      <c r="H183" s="264">
        <v>84.911000000000001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AT183" s="270" t="s">
        <v>1009</v>
      </c>
      <c r="AU183" s="270" t="s">
        <v>127</v>
      </c>
      <c r="AV183" s="12" t="s">
        <v>150</v>
      </c>
      <c r="AW183" s="12" t="s">
        <v>36</v>
      </c>
      <c r="AX183" s="12" t="s">
        <v>81</v>
      </c>
      <c r="AY183" s="270" t="s">
        <v>128</v>
      </c>
    </row>
    <row r="184" s="1" customFormat="1" ht="25.5" customHeight="1">
      <c r="B184" s="44"/>
      <c r="C184" s="219" t="s">
        <v>242</v>
      </c>
      <c r="D184" s="219" t="s">
        <v>131</v>
      </c>
      <c r="E184" s="220" t="s">
        <v>1113</v>
      </c>
      <c r="F184" s="221" t="s">
        <v>1114</v>
      </c>
      <c r="G184" s="222" t="s">
        <v>631</v>
      </c>
      <c r="H184" s="223">
        <v>62.085000000000001</v>
      </c>
      <c r="I184" s="224"/>
      <c r="J184" s="225">
        <f>ROUND(I184*H184,2)</f>
        <v>0</v>
      </c>
      <c r="K184" s="221" t="s">
        <v>135</v>
      </c>
      <c r="L184" s="70"/>
      <c r="M184" s="226" t="s">
        <v>21</v>
      </c>
      <c r="N184" s="227" t="s">
        <v>45</v>
      </c>
      <c r="O184" s="45"/>
      <c r="P184" s="228">
        <f>O184*H184</f>
        <v>0</v>
      </c>
      <c r="Q184" s="228">
        <v>0.021000000000000001</v>
      </c>
      <c r="R184" s="228">
        <f>Q184*H184</f>
        <v>1.3037850000000002</v>
      </c>
      <c r="S184" s="228">
        <v>0</v>
      </c>
      <c r="T184" s="229">
        <f>S184*H184</f>
        <v>0</v>
      </c>
      <c r="AR184" s="22" t="s">
        <v>150</v>
      </c>
      <c r="AT184" s="22" t="s">
        <v>131</v>
      </c>
      <c r="AU184" s="22" t="s">
        <v>127</v>
      </c>
      <c r="AY184" s="22" t="s">
        <v>128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2" t="s">
        <v>127</v>
      </c>
      <c r="BK184" s="230">
        <f>ROUND(I184*H184,2)</f>
        <v>0</v>
      </c>
      <c r="BL184" s="22" t="s">
        <v>150</v>
      </c>
      <c r="BM184" s="22" t="s">
        <v>1115</v>
      </c>
    </row>
    <row r="185" s="11" customFormat="1">
      <c r="B185" s="248"/>
      <c r="C185" s="249"/>
      <c r="D185" s="250" t="s">
        <v>1009</v>
      </c>
      <c r="E185" s="251" t="s">
        <v>21</v>
      </c>
      <c r="F185" s="252" t="s">
        <v>976</v>
      </c>
      <c r="G185" s="249"/>
      <c r="H185" s="253">
        <v>62.085000000000001</v>
      </c>
      <c r="I185" s="254"/>
      <c r="J185" s="249"/>
      <c r="K185" s="249"/>
      <c r="L185" s="255"/>
      <c r="M185" s="256"/>
      <c r="N185" s="257"/>
      <c r="O185" s="257"/>
      <c r="P185" s="257"/>
      <c r="Q185" s="257"/>
      <c r="R185" s="257"/>
      <c r="S185" s="257"/>
      <c r="T185" s="258"/>
      <c r="AT185" s="259" t="s">
        <v>1009</v>
      </c>
      <c r="AU185" s="259" t="s">
        <v>127</v>
      </c>
      <c r="AV185" s="11" t="s">
        <v>127</v>
      </c>
      <c r="AW185" s="11" t="s">
        <v>36</v>
      </c>
      <c r="AX185" s="11" t="s">
        <v>81</v>
      </c>
      <c r="AY185" s="259" t="s">
        <v>128</v>
      </c>
    </row>
    <row r="186" s="1" customFormat="1" ht="25.5" customHeight="1">
      <c r="B186" s="44"/>
      <c r="C186" s="219" t="s">
        <v>246</v>
      </c>
      <c r="D186" s="219" t="s">
        <v>131</v>
      </c>
      <c r="E186" s="220" t="s">
        <v>1116</v>
      </c>
      <c r="F186" s="221" t="s">
        <v>1117</v>
      </c>
      <c r="G186" s="222" t="s">
        <v>631</v>
      </c>
      <c r="H186" s="223">
        <v>62.085000000000001</v>
      </c>
      <c r="I186" s="224"/>
      <c r="J186" s="225">
        <f>ROUND(I186*H186,2)</f>
        <v>0</v>
      </c>
      <c r="K186" s="221" t="s">
        <v>135</v>
      </c>
      <c r="L186" s="70"/>
      <c r="M186" s="226" t="s">
        <v>21</v>
      </c>
      <c r="N186" s="227" t="s">
        <v>45</v>
      </c>
      <c r="O186" s="45"/>
      <c r="P186" s="228">
        <f>O186*H186</f>
        <v>0</v>
      </c>
      <c r="Q186" s="228">
        <v>0.010500000000000001</v>
      </c>
      <c r="R186" s="228">
        <f>Q186*H186</f>
        <v>0.6518925000000001</v>
      </c>
      <c r="S186" s="228">
        <v>0</v>
      </c>
      <c r="T186" s="229">
        <f>S186*H186</f>
        <v>0</v>
      </c>
      <c r="AR186" s="22" t="s">
        <v>150</v>
      </c>
      <c r="AT186" s="22" t="s">
        <v>131</v>
      </c>
      <c r="AU186" s="22" t="s">
        <v>127</v>
      </c>
      <c r="AY186" s="22" t="s">
        <v>128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2" t="s">
        <v>127</v>
      </c>
      <c r="BK186" s="230">
        <f>ROUND(I186*H186,2)</f>
        <v>0</v>
      </c>
      <c r="BL186" s="22" t="s">
        <v>150</v>
      </c>
      <c r="BM186" s="22" t="s">
        <v>1118</v>
      </c>
    </row>
    <row r="187" s="11" customFormat="1">
      <c r="B187" s="248"/>
      <c r="C187" s="249"/>
      <c r="D187" s="250" t="s">
        <v>1009</v>
      </c>
      <c r="E187" s="251" t="s">
        <v>21</v>
      </c>
      <c r="F187" s="252" t="s">
        <v>976</v>
      </c>
      <c r="G187" s="249"/>
      <c r="H187" s="253">
        <v>62.085000000000001</v>
      </c>
      <c r="I187" s="254"/>
      <c r="J187" s="249"/>
      <c r="K187" s="249"/>
      <c r="L187" s="255"/>
      <c r="M187" s="256"/>
      <c r="N187" s="257"/>
      <c r="O187" s="257"/>
      <c r="P187" s="257"/>
      <c r="Q187" s="257"/>
      <c r="R187" s="257"/>
      <c r="S187" s="257"/>
      <c r="T187" s="258"/>
      <c r="AT187" s="259" t="s">
        <v>1009</v>
      </c>
      <c r="AU187" s="259" t="s">
        <v>127</v>
      </c>
      <c r="AV187" s="11" t="s">
        <v>127</v>
      </c>
      <c r="AW187" s="11" t="s">
        <v>36</v>
      </c>
      <c r="AX187" s="11" t="s">
        <v>81</v>
      </c>
      <c r="AY187" s="259" t="s">
        <v>128</v>
      </c>
    </row>
    <row r="188" s="1" customFormat="1" ht="25.5" customHeight="1">
      <c r="B188" s="44"/>
      <c r="C188" s="219" t="s">
        <v>266</v>
      </c>
      <c r="D188" s="219" t="s">
        <v>131</v>
      </c>
      <c r="E188" s="220" t="s">
        <v>1119</v>
      </c>
      <c r="F188" s="221" t="s">
        <v>1120</v>
      </c>
      <c r="G188" s="222" t="s">
        <v>148</v>
      </c>
      <c r="H188" s="223">
        <v>3</v>
      </c>
      <c r="I188" s="224"/>
      <c r="J188" s="225">
        <f>ROUND(I188*H188,2)</f>
        <v>0</v>
      </c>
      <c r="K188" s="221" t="s">
        <v>135</v>
      </c>
      <c r="L188" s="70"/>
      <c r="M188" s="226" t="s">
        <v>21</v>
      </c>
      <c r="N188" s="227" t="s">
        <v>45</v>
      </c>
      <c r="O188" s="45"/>
      <c r="P188" s="228">
        <f>O188*H188</f>
        <v>0</v>
      </c>
      <c r="Q188" s="228">
        <v>0.1794</v>
      </c>
      <c r="R188" s="228">
        <f>Q188*H188</f>
        <v>0.53820000000000001</v>
      </c>
      <c r="S188" s="228">
        <v>0</v>
      </c>
      <c r="T188" s="229">
        <f>S188*H188</f>
        <v>0</v>
      </c>
      <c r="AR188" s="22" t="s">
        <v>150</v>
      </c>
      <c r="AT188" s="22" t="s">
        <v>131</v>
      </c>
      <c r="AU188" s="22" t="s">
        <v>127</v>
      </c>
      <c r="AY188" s="22" t="s">
        <v>128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2" t="s">
        <v>127</v>
      </c>
      <c r="BK188" s="230">
        <f>ROUND(I188*H188,2)</f>
        <v>0</v>
      </c>
      <c r="BL188" s="22" t="s">
        <v>150</v>
      </c>
      <c r="BM188" s="22" t="s">
        <v>1121</v>
      </c>
    </row>
    <row r="189" s="1" customFormat="1" ht="25.5" customHeight="1">
      <c r="B189" s="44"/>
      <c r="C189" s="219" t="s">
        <v>270</v>
      </c>
      <c r="D189" s="219" t="s">
        <v>131</v>
      </c>
      <c r="E189" s="220" t="s">
        <v>1122</v>
      </c>
      <c r="F189" s="221" t="s">
        <v>1123</v>
      </c>
      <c r="G189" s="222" t="s">
        <v>631</v>
      </c>
      <c r="H189" s="223">
        <v>9.0749999999999993</v>
      </c>
      <c r="I189" s="224"/>
      <c r="J189" s="225">
        <f>ROUND(I189*H189,2)</f>
        <v>0</v>
      </c>
      <c r="K189" s="221" t="s">
        <v>135</v>
      </c>
      <c r="L189" s="70"/>
      <c r="M189" s="226" t="s">
        <v>21</v>
      </c>
      <c r="N189" s="227" t="s">
        <v>45</v>
      </c>
      <c r="O189" s="45"/>
      <c r="P189" s="228">
        <f>O189*H189</f>
        <v>0</v>
      </c>
      <c r="Q189" s="228">
        <v>0.0048900000000000002</v>
      </c>
      <c r="R189" s="228">
        <f>Q189*H189</f>
        <v>0.04437675</v>
      </c>
      <c r="S189" s="228">
        <v>0</v>
      </c>
      <c r="T189" s="229">
        <f>S189*H189</f>
        <v>0</v>
      </c>
      <c r="AR189" s="22" t="s">
        <v>150</v>
      </c>
      <c r="AT189" s="22" t="s">
        <v>131</v>
      </c>
      <c r="AU189" s="22" t="s">
        <v>127</v>
      </c>
      <c r="AY189" s="22" t="s">
        <v>128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2" t="s">
        <v>127</v>
      </c>
      <c r="BK189" s="230">
        <f>ROUND(I189*H189,2)</f>
        <v>0</v>
      </c>
      <c r="BL189" s="22" t="s">
        <v>150</v>
      </c>
      <c r="BM189" s="22" t="s">
        <v>1124</v>
      </c>
    </row>
    <row r="190" s="11" customFormat="1">
      <c r="B190" s="248"/>
      <c r="C190" s="249"/>
      <c r="D190" s="250" t="s">
        <v>1009</v>
      </c>
      <c r="E190" s="251" t="s">
        <v>21</v>
      </c>
      <c r="F190" s="252" t="s">
        <v>915</v>
      </c>
      <c r="G190" s="249"/>
      <c r="H190" s="253">
        <v>9.0749999999999993</v>
      </c>
      <c r="I190" s="254"/>
      <c r="J190" s="249"/>
      <c r="K190" s="249"/>
      <c r="L190" s="255"/>
      <c r="M190" s="256"/>
      <c r="N190" s="257"/>
      <c r="O190" s="257"/>
      <c r="P190" s="257"/>
      <c r="Q190" s="257"/>
      <c r="R190" s="257"/>
      <c r="S190" s="257"/>
      <c r="T190" s="258"/>
      <c r="AT190" s="259" t="s">
        <v>1009</v>
      </c>
      <c r="AU190" s="259" t="s">
        <v>127</v>
      </c>
      <c r="AV190" s="11" t="s">
        <v>127</v>
      </c>
      <c r="AW190" s="11" t="s">
        <v>36</v>
      </c>
      <c r="AX190" s="11" t="s">
        <v>81</v>
      </c>
      <c r="AY190" s="259" t="s">
        <v>128</v>
      </c>
    </row>
    <row r="191" s="1" customFormat="1" ht="25.5" customHeight="1">
      <c r="B191" s="44"/>
      <c r="C191" s="219" t="s">
        <v>274</v>
      </c>
      <c r="D191" s="219" t="s">
        <v>131</v>
      </c>
      <c r="E191" s="220" t="s">
        <v>1125</v>
      </c>
      <c r="F191" s="221" t="s">
        <v>1126</v>
      </c>
      <c r="G191" s="222" t="s">
        <v>631</v>
      </c>
      <c r="H191" s="223">
        <v>9.0749999999999993</v>
      </c>
      <c r="I191" s="224"/>
      <c r="J191" s="225">
        <f>ROUND(I191*H191,2)</f>
        <v>0</v>
      </c>
      <c r="K191" s="221" t="s">
        <v>135</v>
      </c>
      <c r="L191" s="70"/>
      <c r="M191" s="226" t="s">
        <v>21</v>
      </c>
      <c r="N191" s="227" t="s">
        <v>45</v>
      </c>
      <c r="O191" s="45"/>
      <c r="P191" s="228">
        <f>O191*H191</f>
        <v>0</v>
      </c>
      <c r="Q191" s="228">
        <v>0.0026800000000000001</v>
      </c>
      <c r="R191" s="228">
        <f>Q191*H191</f>
        <v>0.024320999999999999</v>
      </c>
      <c r="S191" s="228">
        <v>0</v>
      </c>
      <c r="T191" s="229">
        <f>S191*H191</f>
        <v>0</v>
      </c>
      <c r="AR191" s="22" t="s">
        <v>150</v>
      </c>
      <c r="AT191" s="22" t="s">
        <v>131</v>
      </c>
      <c r="AU191" s="22" t="s">
        <v>127</v>
      </c>
      <c r="AY191" s="22" t="s">
        <v>128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2" t="s">
        <v>127</v>
      </c>
      <c r="BK191" s="230">
        <f>ROUND(I191*H191,2)</f>
        <v>0</v>
      </c>
      <c r="BL191" s="22" t="s">
        <v>150</v>
      </c>
      <c r="BM191" s="22" t="s">
        <v>1127</v>
      </c>
    </row>
    <row r="192" s="11" customFormat="1">
      <c r="B192" s="248"/>
      <c r="C192" s="249"/>
      <c r="D192" s="250" t="s">
        <v>1009</v>
      </c>
      <c r="E192" s="251" t="s">
        <v>21</v>
      </c>
      <c r="F192" s="252" t="s">
        <v>915</v>
      </c>
      <c r="G192" s="249"/>
      <c r="H192" s="253">
        <v>9.0749999999999993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AT192" s="259" t="s">
        <v>1009</v>
      </c>
      <c r="AU192" s="259" t="s">
        <v>127</v>
      </c>
      <c r="AV192" s="11" t="s">
        <v>127</v>
      </c>
      <c r="AW192" s="11" t="s">
        <v>36</v>
      </c>
      <c r="AX192" s="11" t="s">
        <v>81</v>
      </c>
      <c r="AY192" s="259" t="s">
        <v>128</v>
      </c>
    </row>
    <row r="193" s="1" customFormat="1" ht="25.5" customHeight="1">
      <c r="B193" s="44"/>
      <c r="C193" s="219" t="s">
        <v>278</v>
      </c>
      <c r="D193" s="219" t="s">
        <v>131</v>
      </c>
      <c r="E193" s="220" t="s">
        <v>1128</v>
      </c>
      <c r="F193" s="221" t="s">
        <v>1129</v>
      </c>
      <c r="G193" s="222" t="s">
        <v>631</v>
      </c>
      <c r="H193" s="223">
        <v>50.363999999999997</v>
      </c>
      <c r="I193" s="224"/>
      <c r="J193" s="225">
        <f>ROUND(I193*H193,2)</f>
        <v>0</v>
      </c>
      <c r="K193" s="221" t="s">
        <v>135</v>
      </c>
      <c r="L193" s="70"/>
      <c r="M193" s="226" t="s">
        <v>21</v>
      </c>
      <c r="N193" s="227" t="s">
        <v>45</v>
      </c>
      <c r="O193" s="45"/>
      <c r="P193" s="228">
        <f>O193*H193</f>
        <v>0</v>
      </c>
      <c r="Q193" s="228">
        <v>0.0082500000000000004</v>
      </c>
      <c r="R193" s="228">
        <f>Q193*H193</f>
        <v>0.41550300000000001</v>
      </c>
      <c r="S193" s="228">
        <v>0</v>
      </c>
      <c r="T193" s="229">
        <f>S193*H193</f>
        <v>0</v>
      </c>
      <c r="AR193" s="22" t="s">
        <v>150</v>
      </c>
      <c r="AT193" s="22" t="s">
        <v>131</v>
      </c>
      <c r="AU193" s="22" t="s">
        <v>127</v>
      </c>
      <c r="AY193" s="22" t="s">
        <v>128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2" t="s">
        <v>127</v>
      </c>
      <c r="BK193" s="230">
        <f>ROUND(I193*H193,2)</f>
        <v>0</v>
      </c>
      <c r="BL193" s="22" t="s">
        <v>150</v>
      </c>
      <c r="BM193" s="22" t="s">
        <v>1130</v>
      </c>
    </row>
    <row r="194" s="11" customFormat="1">
      <c r="B194" s="248"/>
      <c r="C194" s="249"/>
      <c r="D194" s="250" t="s">
        <v>1009</v>
      </c>
      <c r="E194" s="251" t="s">
        <v>21</v>
      </c>
      <c r="F194" s="252" t="s">
        <v>900</v>
      </c>
      <c r="G194" s="249"/>
      <c r="H194" s="253">
        <v>47.503999999999998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AT194" s="259" t="s">
        <v>1009</v>
      </c>
      <c r="AU194" s="259" t="s">
        <v>127</v>
      </c>
      <c r="AV194" s="11" t="s">
        <v>127</v>
      </c>
      <c r="AW194" s="11" t="s">
        <v>36</v>
      </c>
      <c r="AX194" s="11" t="s">
        <v>73</v>
      </c>
      <c r="AY194" s="259" t="s">
        <v>128</v>
      </c>
    </row>
    <row r="195" s="11" customFormat="1">
      <c r="B195" s="248"/>
      <c r="C195" s="249"/>
      <c r="D195" s="250" t="s">
        <v>1009</v>
      </c>
      <c r="E195" s="251" t="s">
        <v>21</v>
      </c>
      <c r="F195" s="252" t="s">
        <v>1131</v>
      </c>
      <c r="G195" s="249"/>
      <c r="H195" s="253">
        <v>2.8599999999999999</v>
      </c>
      <c r="I195" s="254"/>
      <c r="J195" s="249"/>
      <c r="K195" s="249"/>
      <c r="L195" s="255"/>
      <c r="M195" s="256"/>
      <c r="N195" s="257"/>
      <c r="O195" s="257"/>
      <c r="P195" s="257"/>
      <c r="Q195" s="257"/>
      <c r="R195" s="257"/>
      <c r="S195" s="257"/>
      <c r="T195" s="258"/>
      <c r="AT195" s="259" t="s">
        <v>1009</v>
      </c>
      <c r="AU195" s="259" t="s">
        <v>127</v>
      </c>
      <c r="AV195" s="11" t="s">
        <v>127</v>
      </c>
      <c r="AW195" s="11" t="s">
        <v>36</v>
      </c>
      <c r="AX195" s="11" t="s">
        <v>73</v>
      </c>
      <c r="AY195" s="259" t="s">
        <v>128</v>
      </c>
    </row>
    <row r="196" s="12" customFormat="1">
      <c r="B196" s="260"/>
      <c r="C196" s="261"/>
      <c r="D196" s="250" t="s">
        <v>1009</v>
      </c>
      <c r="E196" s="262" t="s">
        <v>21</v>
      </c>
      <c r="F196" s="263" t="s">
        <v>1012</v>
      </c>
      <c r="G196" s="261"/>
      <c r="H196" s="264">
        <v>50.363999999999997</v>
      </c>
      <c r="I196" s="265"/>
      <c r="J196" s="261"/>
      <c r="K196" s="261"/>
      <c r="L196" s="266"/>
      <c r="M196" s="267"/>
      <c r="N196" s="268"/>
      <c r="O196" s="268"/>
      <c r="P196" s="268"/>
      <c r="Q196" s="268"/>
      <c r="R196" s="268"/>
      <c r="S196" s="268"/>
      <c r="T196" s="269"/>
      <c r="AT196" s="270" t="s">
        <v>1009</v>
      </c>
      <c r="AU196" s="270" t="s">
        <v>127</v>
      </c>
      <c r="AV196" s="12" t="s">
        <v>150</v>
      </c>
      <c r="AW196" s="12" t="s">
        <v>36</v>
      </c>
      <c r="AX196" s="12" t="s">
        <v>81</v>
      </c>
      <c r="AY196" s="270" t="s">
        <v>128</v>
      </c>
    </row>
    <row r="197" s="1" customFormat="1" ht="16.5" customHeight="1">
      <c r="B197" s="44"/>
      <c r="C197" s="232" t="s">
        <v>282</v>
      </c>
      <c r="D197" s="232" t="s">
        <v>343</v>
      </c>
      <c r="E197" s="233" t="s">
        <v>1132</v>
      </c>
      <c r="F197" s="234" t="s">
        <v>1133</v>
      </c>
      <c r="G197" s="235" t="s">
        <v>631</v>
      </c>
      <c r="H197" s="236">
        <v>51.371000000000002</v>
      </c>
      <c r="I197" s="237"/>
      <c r="J197" s="238">
        <f>ROUND(I197*H197,2)</f>
        <v>0</v>
      </c>
      <c r="K197" s="234" t="s">
        <v>135</v>
      </c>
      <c r="L197" s="239"/>
      <c r="M197" s="240" t="s">
        <v>21</v>
      </c>
      <c r="N197" s="241" t="s">
        <v>45</v>
      </c>
      <c r="O197" s="45"/>
      <c r="P197" s="228">
        <f>O197*H197</f>
        <v>0</v>
      </c>
      <c r="Q197" s="228">
        <v>0.0018</v>
      </c>
      <c r="R197" s="228">
        <f>Q197*H197</f>
        <v>0.092467800000000003</v>
      </c>
      <c r="S197" s="228">
        <v>0</v>
      </c>
      <c r="T197" s="229">
        <f>S197*H197</f>
        <v>0</v>
      </c>
      <c r="AR197" s="22" t="s">
        <v>166</v>
      </c>
      <c r="AT197" s="22" t="s">
        <v>343</v>
      </c>
      <c r="AU197" s="22" t="s">
        <v>127</v>
      </c>
      <c r="AY197" s="22" t="s">
        <v>128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22" t="s">
        <v>127</v>
      </c>
      <c r="BK197" s="230">
        <f>ROUND(I197*H197,2)</f>
        <v>0</v>
      </c>
      <c r="BL197" s="22" t="s">
        <v>150</v>
      </c>
      <c r="BM197" s="22" t="s">
        <v>1134</v>
      </c>
    </row>
    <row r="198" s="11" customFormat="1">
      <c r="B198" s="248"/>
      <c r="C198" s="249"/>
      <c r="D198" s="250" t="s">
        <v>1009</v>
      </c>
      <c r="E198" s="249"/>
      <c r="F198" s="252" t="s">
        <v>1135</v>
      </c>
      <c r="G198" s="249"/>
      <c r="H198" s="253">
        <v>51.371000000000002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AT198" s="259" t="s">
        <v>1009</v>
      </c>
      <c r="AU198" s="259" t="s">
        <v>127</v>
      </c>
      <c r="AV198" s="11" t="s">
        <v>127</v>
      </c>
      <c r="AW198" s="11" t="s">
        <v>6</v>
      </c>
      <c r="AX198" s="11" t="s">
        <v>81</v>
      </c>
      <c r="AY198" s="259" t="s">
        <v>128</v>
      </c>
    </row>
    <row r="199" s="1" customFormat="1" ht="25.5" customHeight="1">
      <c r="B199" s="44"/>
      <c r="C199" s="219" t="s">
        <v>286</v>
      </c>
      <c r="D199" s="219" t="s">
        <v>131</v>
      </c>
      <c r="E199" s="220" t="s">
        <v>1136</v>
      </c>
      <c r="F199" s="221" t="s">
        <v>1137</v>
      </c>
      <c r="G199" s="222" t="s">
        <v>631</v>
      </c>
      <c r="H199" s="223">
        <v>46.700000000000003</v>
      </c>
      <c r="I199" s="224"/>
      <c r="J199" s="225">
        <f>ROUND(I199*H199,2)</f>
        <v>0</v>
      </c>
      <c r="K199" s="221" t="s">
        <v>135</v>
      </c>
      <c r="L199" s="70"/>
      <c r="M199" s="226" t="s">
        <v>21</v>
      </c>
      <c r="N199" s="227" t="s">
        <v>45</v>
      </c>
      <c r="O199" s="45"/>
      <c r="P199" s="228">
        <f>O199*H199</f>
        <v>0</v>
      </c>
      <c r="Q199" s="228">
        <v>0.0085000000000000006</v>
      </c>
      <c r="R199" s="228">
        <f>Q199*H199</f>
        <v>0.39695000000000003</v>
      </c>
      <c r="S199" s="228">
        <v>0</v>
      </c>
      <c r="T199" s="229">
        <f>S199*H199</f>
        <v>0</v>
      </c>
      <c r="AR199" s="22" t="s">
        <v>150</v>
      </c>
      <c r="AT199" s="22" t="s">
        <v>131</v>
      </c>
      <c r="AU199" s="22" t="s">
        <v>127</v>
      </c>
      <c r="AY199" s="22" t="s">
        <v>128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2" t="s">
        <v>127</v>
      </c>
      <c r="BK199" s="230">
        <f>ROUND(I199*H199,2)</f>
        <v>0</v>
      </c>
      <c r="BL199" s="22" t="s">
        <v>150</v>
      </c>
      <c r="BM199" s="22" t="s">
        <v>1138</v>
      </c>
    </row>
    <row r="200" s="11" customFormat="1">
      <c r="B200" s="248"/>
      <c r="C200" s="249"/>
      <c r="D200" s="250" t="s">
        <v>1009</v>
      </c>
      <c r="E200" s="251" t="s">
        <v>21</v>
      </c>
      <c r="F200" s="252" t="s">
        <v>919</v>
      </c>
      <c r="G200" s="249"/>
      <c r="H200" s="253">
        <v>5.1210000000000004</v>
      </c>
      <c r="I200" s="254"/>
      <c r="J200" s="249"/>
      <c r="K200" s="249"/>
      <c r="L200" s="255"/>
      <c r="M200" s="256"/>
      <c r="N200" s="257"/>
      <c r="O200" s="257"/>
      <c r="P200" s="257"/>
      <c r="Q200" s="257"/>
      <c r="R200" s="257"/>
      <c r="S200" s="257"/>
      <c r="T200" s="258"/>
      <c r="AT200" s="259" t="s">
        <v>1009</v>
      </c>
      <c r="AU200" s="259" t="s">
        <v>127</v>
      </c>
      <c r="AV200" s="11" t="s">
        <v>127</v>
      </c>
      <c r="AW200" s="11" t="s">
        <v>36</v>
      </c>
      <c r="AX200" s="11" t="s">
        <v>73</v>
      </c>
      <c r="AY200" s="259" t="s">
        <v>128</v>
      </c>
    </row>
    <row r="201" s="11" customFormat="1">
      <c r="B201" s="248"/>
      <c r="C201" s="249"/>
      <c r="D201" s="250" t="s">
        <v>1009</v>
      </c>
      <c r="E201" s="251" t="s">
        <v>21</v>
      </c>
      <c r="F201" s="252" t="s">
        <v>922</v>
      </c>
      <c r="G201" s="249"/>
      <c r="H201" s="253">
        <v>41.579000000000001</v>
      </c>
      <c r="I201" s="254"/>
      <c r="J201" s="249"/>
      <c r="K201" s="249"/>
      <c r="L201" s="255"/>
      <c r="M201" s="256"/>
      <c r="N201" s="257"/>
      <c r="O201" s="257"/>
      <c r="P201" s="257"/>
      <c r="Q201" s="257"/>
      <c r="R201" s="257"/>
      <c r="S201" s="257"/>
      <c r="T201" s="258"/>
      <c r="AT201" s="259" t="s">
        <v>1009</v>
      </c>
      <c r="AU201" s="259" t="s">
        <v>127</v>
      </c>
      <c r="AV201" s="11" t="s">
        <v>127</v>
      </c>
      <c r="AW201" s="11" t="s">
        <v>36</v>
      </c>
      <c r="AX201" s="11" t="s">
        <v>73</v>
      </c>
      <c r="AY201" s="259" t="s">
        <v>128</v>
      </c>
    </row>
    <row r="202" s="12" customFormat="1">
      <c r="B202" s="260"/>
      <c r="C202" s="261"/>
      <c r="D202" s="250" t="s">
        <v>1009</v>
      </c>
      <c r="E202" s="262" t="s">
        <v>21</v>
      </c>
      <c r="F202" s="263" t="s">
        <v>1012</v>
      </c>
      <c r="G202" s="261"/>
      <c r="H202" s="264">
        <v>46.700000000000003</v>
      </c>
      <c r="I202" s="265"/>
      <c r="J202" s="261"/>
      <c r="K202" s="261"/>
      <c r="L202" s="266"/>
      <c r="M202" s="267"/>
      <c r="N202" s="268"/>
      <c r="O202" s="268"/>
      <c r="P202" s="268"/>
      <c r="Q202" s="268"/>
      <c r="R202" s="268"/>
      <c r="S202" s="268"/>
      <c r="T202" s="269"/>
      <c r="AT202" s="270" t="s">
        <v>1009</v>
      </c>
      <c r="AU202" s="270" t="s">
        <v>127</v>
      </c>
      <c r="AV202" s="12" t="s">
        <v>150</v>
      </c>
      <c r="AW202" s="12" t="s">
        <v>36</v>
      </c>
      <c r="AX202" s="12" t="s">
        <v>81</v>
      </c>
      <c r="AY202" s="270" t="s">
        <v>128</v>
      </c>
    </row>
    <row r="203" s="1" customFormat="1" ht="16.5" customHeight="1">
      <c r="B203" s="44"/>
      <c r="C203" s="232" t="s">
        <v>290</v>
      </c>
      <c r="D203" s="232" t="s">
        <v>343</v>
      </c>
      <c r="E203" s="233" t="s">
        <v>1139</v>
      </c>
      <c r="F203" s="234" t="s">
        <v>1140</v>
      </c>
      <c r="G203" s="235" t="s">
        <v>631</v>
      </c>
      <c r="H203" s="236">
        <v>42.411000000000001</v>
      </c>
      <c r="I203" s="237"/>
      <c r="J203" s="238">
        <f>ROUND(I203*H203,2)</f>
        <v>0</v>
      </c>
      <c r="K203" s="234" t="s">
        <v>135</v>
      </c>
      <c r="L203" s="239"/>
      <c r="M203" s="240" t="s">
        <v>21</v>
      </c>
      <c r="N203" s="241" t="s">
        <v>45</v>
      </c>
      <c r="O203" s="45"/>
      <c r="P203" s="228">
        <f>O203*H203</f>
        <v>0</v>
      </c>
      <c r="Q203" s="228">
        <v>0.0027200000000000002</v>
      </c>
      <c r="R203" s="228">
        <f>Q203*H203</f>
        <v>0.11535792000000002</v>
      </c>
      <c r="S203" s="228">
        <v>0</v>
      </c>
      <c r="T203" s="229">
        <f>S203*H203</f>
        <v>0</v>
      </c>
      <c r="AR203" s="22" t="s">
        <v>166</v>
      </c>
      <c r="AT203" s="22" t="s">
        <v>343</v>
      </c>
      <c r="AU203" s="22" t="s">
        <v>127</v>
      </c>
      <c r="AY203" s="22" t="s">
        <v>128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2" t="s">
        <v>127</v>
      </c>
      <c r="BK203" s="230">
        <f>ROUND(I203*H203,2)</f>
        <v>0</v>
      </c>
      <c r="BL203" s="22" t="s">
        <v>150</v>
      </c>
      <c r="BM203" s="22" t="s">
        <v>1141</v>
      </c>
    </row>
    <row r="204" s="11" customFormat="1">
      <c r="B204" s="248"/>
      <c r="C204" s="249"/>
      <c r="D204" s="250" t="s">
        <v>1009</v>
      </c>
      <c r="E204" s="251" t="s">
        <v>21</v>
      </c>
      <c r="F204" s="252" t="s">
        <v>922</v>
      </c>
      <c r="G204" s="249"/>
      <c r="H204" s="253">
        <v>41.579000000000001</v>
      </c>
      <c r="I204" s="254"/>
      <c r="J204" s="249"/>
      <c r="K204" s="249"/>
      <c r="L204" s="255"/>
      <c r="M204" s="256"/>
      <c r="N204" s="257"/>
      <c r="O204" s="257"/>
      <c r="P204" s="257"/>
      <c r="Q204" s="257"/>
      <c r="R204" s="257"/>
      <c r="S204" s="257"/>
      <c r="T204" s="258"/>
      <c r="AT204" s="259" t="s">
        <v>1009</v>
      </c>
      <c r="AU204" s="259" t="s">
        <v>127</v>
      </c>
      <c r="AV204" s="11" t="s">
        <v>127</v>
      </c>
      <c r="AW204" s="11" t="s">
        <v>36</v>
      </c>
      <c r="AX204" s="11" t="s">
        <v>81</v>
      </c>
      <c r="AY204" s="259" t="s">
        <v>128</v>
      </c>
    </row>
    <row r="205" s="11" customFormat="1">
      <c r="B205" s="248"/>
      <c r="C205" s="249"/>
      <c r="D205" s="250" t="s">
        <v>1009</v>
      </c>
      <c r="E205" s="249"/>
      <c r="F205" s="252" t="s">
        <v>1142</v>
      </c>
      <c r="G205" s="249"/>
      <c r="H205" s="253">
        <v>42.411000000000001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AT205" s="259" t="s">
        <v>1009</v>
      </c>
      <c r="AU205" s="259" t="s">
        <v>127</v>
      </c>
      <c r="AV205" s="11" t="s">
        <v>127</v>
      </c>
      <c r="AW205" s="11" t="s">
        <v>6</v>
      </c>
      <c r="AX205" s="11" t="s">
        <v>81</v>
      </c>
      <c r="AY205" s="259" t="s">
        <v>128</v>
      </c>
    </row>
    <row r="206" s="1" customFormat="1" ht="16.5" customHeight="1">
      <c r="B206" s="44"/>
      <c r="C206" s="232" t="s">
        <v>294</v>
      </c>
      <c r="D206" s="232" t="s">
        <v>343</v>
      </c>
      <c r="E206" s="233" t="s">
        <v>1143</v>
      </c>
      <c r="F206" s="234" t="s">
        <v>1144</v>
      </c>
      <c r="G206" s="235" t="s">
        <v>631</v>
      </c>
      <c r="H206" s="236">
        <v>5.2229999999999999</v>
      </c>
      <c r="I206" s="237"/>
      <c r="J206" s="238">
        <f>ROUND(I206*H206,2)</f>
        <v>0</v>
      </c>
      <c r="K206" s="234" t="s">
        <v>135</v>
      </c>
      <c r="L206" s="239"/>
      <c r="M206" s="240" t="s">
        <v>21</v>
      </c>
      <c r="N206" s="241" t="s">
        <v>45</v>
      </c>
      <c r="O206" s="45"/>
      <c r="P206" s="228">
        <f>O206*H206</f>
        <v>0</v>
      </c>
      <c r="Q206" s="228">
        <v>0.0047999999999999996</v>
      </c>
      <c r="R206" s="228">
        <f>Q206*H206</f>
        <v>0.025070399999999996</v>
      </c>
      <c r="S206" s="228">
        <v>0</v>
      </c>
      <c r="T206" s="229">
        <f>S206*H206</f>
        <v>0</v>
      </c>
      <c r="AR206" s="22" t="s">
        <v>166</v>
      </c>
      <c r="AT206" s="22" t="s">
        <v>343</v>
      </c>
      <c r="AU206" s="22" t="s">
        <v>127</v>
      </c>
      <c r="AY206" s="22" t="s">
        <v>128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2" t="s">
        <v>127</v>
      </c>
      <c r="BK206" s="230">
        <f>ROUND(I206*H206,2)</f>
        <v>0</v>
      </c>
      <c r="BL206" s="22" t="s">
        <v>150</v>
      </c>
      <c r="BM206" s="22" t="s">
        <v>1145</v>
      </c>
    </row>
    <row r="207" s="11" customFormat="1">
      <c r="B207" s="248"/>
      <c r="C207" s="249"/>
      <c r="D207" s="250" t="s">
        <v>1009</v>
      </c>
      <c r="E207" s="251" t="s">
        <v>21</v>
      </c>
      <c r="F207" s="252" t="s">
        <v>919</v>
      </c>
      <c r="G207" s="249"/>
      <c r="H207" s="253">
        <v>5.1210000000000004</v>
      </c>
      <c r="I207" s="254"/>
      <c r="J207" s="249"/>
      <c r="K207" s="249"/>
      <c r="L207" s="255"/>
      <c r="M207" s="256"/>
      <c r="N207" s="257"/>
      <c r="O207" s="257"/>
      <c r="P207" s="257"/>
      <c r="Q207" s="257"/>
      <c r="R207" s="257"/>
      <c r="S207" s="257"/>
      <c r="T207" s="258"/>
      <c r="AT207" s="259" t="s">
        <v>1009</v>
      </c>
      <c r="AU207" s="259" t="s">
        <v>127</v>
      </c>
      <c r="AV207" s="11" t="s">
        <v>127</v>
      </c>
      <c r="AW207" s="11" t="s">
        <v>36</v>
      </c>
      <c r="AX207" s="11" t="s">
        <v>81</v>
      </c>
      <c r="AY207" s="259" t="s">
        <v>128</v>
      </c>
    </row>
    <row r="208" s="11" customFormat="1">
      <c r="B208" s="248"/>
      <c r="C208" s="249"/>
      <c r="D208" s="250" t="s">
        <v>1009</v>
      </c>
      <c r="E208" s="249"/>
      <c r="F208" s="252" t="s">
        <v>1146</v>
      </c>
      <c r="G208" s="249"/>
      <c r="H208" s="253">
        <v>5.2229999999999999</v>
      </c>
      <c r="I208" s="254"/>
      <c r="J208" s="249"/>
      <c r="K208" s="249"/>
      <c r="L208" s="255"/>
      <c r="M208" s="256"/>
      <c r="N208" s="257"/>
      <c r="O208" s="257"/>
      <c r="P208" s="257"/>
      <c r="Q208" s="257"/>
      <c r="R208" s="257"/>
      <c r="S208" s="257"/>
      <c r="T208" s="258"/>
      <c r="AT208" s="259" t="s">
        <v>1009</v>
      </c>
      <c r="AU208" s="259" t="s">
        <v>127</v>
      </c>
      <c r="AV208" s="11" t="s">
        <v>127</v>
      </c>
      <c r="AW208" s="11" t="s">
        <v>6</v>
      </c>
      <c r="AX208" s="11" t="s">
        <v>81</v>
      </c>
      <c r="AY208" s="259" t="s">
        <v>128</v>
      </c>
    </row>
    <row r="209" s="1" customFormat="1" ht="25.5" customHeight="1">
      <c r="B209" s="44"/>
      <c r="C209" s="219" t="s">
        <v>299</v>
      </c>
      <c r="D209" s="219" t="s">
        <v>131</v>
      </c>
      <c r="E209" s="220" t="s">
        <v>1147</v>
      </c>
      <c r="F209" s="221" t="s">
        <v>1148</v>
      </c>
      <c r="G209" s="222" t="s">
        <v>134</v>
      </c>
      <c r="H209" s="223">
        <v>32.454999999999998</v>
      </c>
      <c r="I209" s="224"/>
      <c r="J209" s="225">
        <f>ROUND(I209*H209,2)</f>
        <v>0</v>
      </c>
      <c r="K209" s="221" t="s">
        <v>135</v>
      </c>
      <c r="L209" s="70"/>
      <c r="M209" s="226" t="s">
        <v>21</v>
      </c>
      <c r="N209" s="227" t="s">
        <v>45</v>
      </c>
      <c r="O209" s="45"/>
      <c r="P209" s="228">
        <f>O209*H209</f>
        <v>0</v>
      </c>
      <c r="Q209" s="228">
        <v>0.0016800000000000001</v>
      </c>
      <c r="R209" s="228">
        <f>Q209*H209</f>
        <v>0.054524400000000001</v>
      </c>
      <c r="S209" s="228">
        <v>0</v>
      </c>
      <c r="T209" s="229">
        <f>S209*H209</f>
        <v>0</v>
      </c>
      <c r="AR209" s="22" t="s">
        <v>150</v>
      </c>
      <c r="AT209" s="22" t="s">
        <v>131</v>
      </c>
      <c r="AU209" s="22" t="s">
        <v>127</v>
      </c>
      <c r="AY209" s="22" t="s">
        <v>128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2" t="s">
        <v>127</v>
      </c>
      <c r="BK209" s="230">
        <f>ROUND(I209*H209,2)</f>
        <v>0</v>
      </c>
      <c r="BL209" s="22" t="s">
        <v>150</v>
      </c>
      <c r="BM209" s="22" t="s">
        <v>1149</v>
      </c>
    </row>
    <row r="210" s="11" customFormat="1">
      <c r="B210" s="248"/>
      <c r="C210" s="249"/>
      <c r="D210" s="250" t="s">
        <v>1009</v>
      </c>
      <c r="E210" s="251" t="s">
        <v>21</v>
      </c>
      <c r="F210" s="252" t="s">
        <v>925</v>
      </c>
      <c r="G210" s="249"/>
      <c r="H210" s="253">
        <v>32.454999999999998</v>
      </c>
      <c r="I210" s="254"/>
      <c r="J210" s="249"/>
      <c r="K210" s="249"/>
      <c r="L210" s="255"/>
      <c r="M210" s="256"/>
      <c r="N210" s="257"/>
      <c r="O210" s="257"/>
      <c r="P210" s="257"/>
      <c r="Q210" s="257"/>
      <c r="R210" s="257"/>
      <c r="S210" s="257"/>
      <c r="T210" s="258"/>
      <c r="AT210" s="259" t="s">
        <v>1009</v>
      </c>
      <c r="AU210" s="259" t="s">
        <v>127</v>
      </c>
      <c r="AV210" s="11" t="s">
        <v>127</v>
      </c>
      <c r="AW210" s="11" t="s">
        <v>36</v>
      </c>
      <c r="AX210" s="11" t="s">
        <v>81</v>
      </c>
      <c r="AY210" s="259" t="s">
        <v>128</v>
      </c>
    </row>
    <row r="211" s="1" customFormat="1" ht="16.5" customHeight="1">
      <c r="B211" s="44"/>
      <c r="C211" s="232" t="s">
        <v>303</v>
      </c>
      <c r="D211" s="232" t="s">
        <v>343</v>
      </c>
      <c r="E211" s="233" t="s">
        <v>1150</v>
      </c>
      <c r="F211" s="234" t="s">
        <v>1151</v>
      </c>
      <c r="G211" s="235" t="s">
        <v>631</v>
      </c>
      <c r="H211" s="236">
        <v>5.8419999999999996</v>
      </c>
      <c r="I211" s="237"/>
      <c r="J211" s="238">
        <f>ROUND(I211*H211,2)</f>
        <v>0</v>
      </c>
      <c r="K211" s="234" t="s">
        <v>135</v>
      </c>
      <c r="L211" s="239"/>
      <c r="M211" s="240" t="s">
        <v>21</v>
      </c>
      <c r="N211" s="241" t="s">
        <v>45</v>
      </c>
      <c r="O211" s="45"/>
      <c r="P211" s="228">
        <f>O211*H211</f>
        <v>0</v>
      </c>
      <c r="Q211" s="228">
        <v>0.00034000000000000002</v>
      </c>
      <c r="R211" s="228">
        <f>Q211*H211</f>
        <v>0.00198628</v>
      </c>
      <c r="S211" s="228">
        <v>0</v>
      </c>
      <c r="T211" s="229">
        <f>S211*H211</f>
        <v>0</v>
      </c>
      <c r="AR211" s="22" t="s">
        <v>166</v>
      </c>
      <c r="AT211" s="22" t="s">
        <v>343</v>
      </c>
      <c r="AU211" s="22" t="s">
        <v>127</v>
      </c>
      <c r="AY211" s="22" t="s">
        <v>128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22" t="s">
        <v>127</v>
      </c>
      <c r="BK211" s="230">
        <f>ROUND(I211*H211,2)</f>
        <v>0</v>
      </c>
      <c r="BL211" s="22" t="s">
        <v>150</v>
      </c>
      <c r="BM211" s="22" t="s">
        <v>1152</v>
      </c>
    </row>
    <row r="212" s="11" customFormat="1">
      <c r="B212" s="248"/>
      <c r="C212" s="249"/>
      <c r="D212" s="250" t="s">
        <v>1009</v>
      </c>
      <c r="E212" s="249"/>
      <c r="F212" s="252" t="s">
        <v>1153</v>
      </c>
      <c r="G212" s="249"/>
      <c r="H212" s="253">
        <v>5.8419999999999996</v>
      </c>
      <c r="I212" s="254"/>
      <c r="J212" s="249"/>
      <c r="K212" s="249"/>
      <c r="L212" s="255"/>
      <c r="M212" s="256"/>
      <c r="N212" s="257"/>
      <c r="O212" s="257"/>
      <c r="P212" s="257"/>
      <c r="Q212" s="257"/>
      <c r="R212" s="257"/>
      <c r="S212" s="257"/>
      <c r="T212" s="258"/>
      <c r="AT212" s="259" t="s">
        <v>1009</v>
      </c>
      <c r="AU212" s="259" t="s">
        <v>127</v>
      </c>
      <c r="AV212" s="11" t="s">
        <v>127</v>
      </c>
      <c r="AW212" s="11" t="s">
        <v>6</v>
      </c>
      <c r="AX212" s="11" t="s">
        <v>81</v>
      </c>
      <c r="AY212" s="259" t="s">
        <v>128</v>
      </c>
    </row>
    <row r="213" s="1" customFormat="1" ht="25.5" customHeight="1">
      <c r="B213" s="44"/>
      <c r="C213" s="219" t="s">
        <v>307</v>
      </c>
      <c r="D213" s="219" t="s">
        <v>131</v>
      </c>
      <c r="E213" s="220" t="s">
        <v>1154</v>
      </c>
      <c r="F213" s="221" t="s">
        <v>1155</v>
      </c>
      <c r="G213" s="222" t="s">
        <v>134</v>
      </c>
      <c r="H213" s="223">
        <v>32.454999999999998</v>
      </c>
      <c r="I213" s="224"/>
      <c r="J213" s="225">
        <f>ROUND(I213*H213,2)</f>
        <v>0</v>
      </c>
      <c r="K213" s="221" t="s">
        <v>135</v>
      </c>
      <c r="L213" s="70"/>
      <c r="M213" s="226" t="s">
        <v>21</v>
      </c>
      <c r="N213" s="227" t="s">
        <v>45</v>
      </c>
      <c r="O213" s="45"/>
      <c r="P213" s="228">
        <f>O213*H213</f>
        <v>0</v>
      </c>
      <c r="Q213" s="228">
        <v>0.00025000000000000001</v>
      </c>
      <c r="R213" s="228">
        <f>Q213*H213</f>
        <v>0.0081137499999999994</v>
      </c>
      <c r="S213" s="228">
        <v>0</v>
      </c>
      <c r="T213" s="229">
        <f>S213*H213</f>
        <v>0</v>
      </c>
      <c r="AR213" s="22" t="s">
        <v>150</v>
      </c>
      <c r="AT213" s="22" t="s">
        <v>131</v>
      </c>
      <c r="AU213" s="22" t="s">
        <v>127</v>
      </c>
      <c r="AY213" s="22" t="s">
        <v>128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2" t="s">
        <v>127</v>
      </c>
      <c r="BK213" s="230">
        <f>ROUND(I213*H213,2)</f>
        <v>0</v>
      </c>
      <c r="BL213" s="22" t="s">
        <v>150</v>
      </c>
      <c r="BM213" s="22" t="s">
        <v>1156</v>
      </c>
    </row>
    <row r="214" s="11" customFormat="1">
      <c r="B214" s="248"/>
      <c r="C214" s="249"/>
      <c r="D214" s="250" t="s">
        <v>1009</v>
      </c>
      <c r="E214" s="251" t="s">
        <v>21</v>
      </c>
      <c r="F214" s="252" t="s">
        <v>928</v>
      </c>
      <c r="G214" s="249"/>
      <c r="H214" s="253">
        <v>58.420000000000002</v>
      </c>
      <c r="I214" s="254"/>
      <c r="J214" s="249"/>
      <c r="K214" s="249"/>
      <c r="L214" s="255"/>
      <c r="M214" s="256"/>
      <c r="N214" s="257"/>
      <c r="O214" s="257"/>
      <c r="P214" s="257"/>
      <c r="Q214" s="257"/>
      <c r="R214" s="257"/>
      <c r="S214" s="257"/>
      <c r="T214" s="258"/>
      <c r="AT214" s="259" t="s">
        <v>1009</v>
      </c>
      <c r="AU214" s="259" t="s">
        <v>127</v>
      </c>
      <c r="AV214" s="11" t="s">
        <v>127</v>
      </c>
      <c r="AW214" s="11" t="s">
        <v>36</v>
      </c>
      <c r="AX214" s="11" t="s">
        <v>73</v>
      </c>
      <c r="AY214" s="259" t="s">
        <v>128</v>
      </c>
    </row>
    <row r="215" s="11" customFormat="1">
      <c r="B215" s="248"/>
      <c r="C215" s="249"/>
      <c r="D215" s="250" t="s">
        <v>1009</v>
      </c>
      <c r="E215" s="251" t="s">
        <v>21</v>
      </c>
      <c r="F215" s="252" t="s">
        <v>925</v>
      </c>
      <c r="G215" s="249"/>
      <c r="H215" s="253">
        <v>32.454999999999998</v>
      </c>
      <c r="I215" s="254"/>
      <c r="J215" s="249"/>
      <c r="K215" s="249"/>
      <c r="L215" s="255"/>
      <c r="M215" s="256"/>
      <c r="N215" s="257"/>
      <c r="O215" s="257"/>
      <c r="P215" s="257"/>
      <c r="Q215" s="257"/>
      <c r="R215" s="257"/>
      <c r="S215" s="257"/>
      <c r="T215" s="258"/>
      <c r="AT215" s="259" t="s">
        <v>1009</v>
      </c>
      <c r="AU215" s="259" t="s">
        <v>127</v>
      </c>
      <c r="AV215" s="11" t="s">
        <v>127</v>
      </c>
      <c r="AW215" s="11" t="s">
        <v>36</v>
      </c>
      <c r="AX215" s="11" t="s">
        <v>81</v>
      </c>
      <c r="AY215" s="259" t="s">
        <v>128</v>
      </c>
    </row>
    <row r="216" s="1" customFormat="1" ht="16.5" customHeight="1">
      <c r="B216" s="44"/>
      <c r="C216" s="232" t="s">
        <v>311</v>
      </c>
      <c r="D216" s="232" t="s">
        <v>343</v>
      </c>
      <c r="E216" s="233" t="s">
        <v>1157</v>
      </c>
      <c r="F216" s="234" t="s">
        <v>1158</v>
      </c>
      <c r="G216" s="235" t="s">
        <v>134</v>
      </c>
      <c r="H216" s="236">
        <v>61.341000000000001</v>
      </c>
      <c r="I216" s="237"/>
      <c r="J216" s="238">
        <f>ROUND(I216*H216,2)</f>
        <v>0</v>
      </c>
      <c r="K216" s="234" t="s">
        <v>135</v>
      </c>
      <c r="L216" s="239"/>
      <c r="M216" s="240" t="s">
        <v>21</v>
      </c>
      <c r="N216" s="241" t="s">
        <v>45</v>
      </c>
      <c r="O216" s="45"/>
      <c r="P216" s="228">
        <f>O216*H216</f>
        <v>0</v>
      </c>
      <c r="Q216" s="228">
        <v>3.0000000000000001E-05</v>
      </c>
      <c r="R216" s="228">
        <f>Q216*H216</f>
        <v>0.00184023</v>
      </c>
      <c r="S216" s="228">
        <v>0</v>
      </c>
      <c r="T216" s="229">
        <f>S216*H216</f>
        <v>0</v>
      </c>
      <c r="AR216" s="22" t="s">
        <v>166</v>
      </c>
      <c r="AT216" s="22" t="s">
        <v>343</v>
      </c>
      <c r="AU216" s="22" t="s">
        <v>127</v>
      </c>
      <c r="AY216" s="22" t="s">
        <v>128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2" t="s">
        <v>127</v>
      </c>
      <c r="BK216" s="230">
        <f>ROUND(I216*H216,2)</f>
        <v>0</v>
      </c>
      <c r="BL216" s="22" t="s">
        <v>150</v>
      </c>
      <c r="BM216" s="22" t="s">
        <v>1159</v>
      </c>
    </row>
    <row r="217" s="11" customFormat="1">
      <c r="B217" s="248"/>
      <c r="C217" s="249"/>
      <c r="D217" s="250" t="s">
        <v>1009</v>
      </c>
      <c r="E217" s="251" t="s">
        <v>21</v>
      </c>
      <c r="F217" s="252" t="s">
        <v>925</v>
      </c>
      <c r="G217" s="249"/>
      <c r="H217" s="253">
        <v>32.454999999999998</v>
      </c>
      <c r="I217" s="254"/>
      <c r="J217" s="249"/>
      <c r="K217" s="249"/>
      <c r="L217" s="255"/>
      <c r="M217" s="256"/>
      <c r="N217" s="257"/>
      <c r="O217" s="257"/>
      <c r="P217" s="257"/>
      <c r="Q217" s="257"/>
      <c r="R217" s="257"/>
      <c r="S217" s="257"/>
      <c r="T217" s="258"/>
      <c r="AT217" s="259" t="s">
        <v>1009</v>
      </c>
      <c r="AU217" s="259" t="s">
        <v>127</v>
      </c>
      <c r="AV217" s="11" t="s">
        <v>127</v>
      </c>
      <c r="AW217" s="11" t="s">
        <v>36</v>
      </c>
      <c r="AX217" s="11" t="s">
        <v>73</v>
      </c>
      <c r="AY217" s="259" t="s">
        <v>128</v>
      </c>
    </row>
    <row r="218" s="11" customFormat="1">
      <c r="B218" s="248"/>
      <c r="C218" s="249"/>
      <c r="D218" s="250" t="s">
        <v>1009</v>
      </c>
      <c r="E218" s="251" t="s">
        <v>21</v>
      </c>
      <c r="F218" s="252" t="s">
        <v>513</v>
      </c>
      <c r="G218" s="249"/>
      <c r="H218" s="253">
        <v>3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AT218" s="259" t="s">
        <v>1009</v>
      </c>
      <c r="AU218" s="259" t="s">
        <v>127</v>
      </c>
      <c r="AV218" s="11" t="s">
        <v>127</v>
      </c>
      <c r="AW218" s="11" t="s">
        <v>36</v>
      </c>
      <c r="AX218" s="11" t="s">
        <v>73</v>
      </c>
      <c r="AY218" s="259" t="s">
        <v>128</v>
      </c>
    </row>
    <row r="219" s="11" customFormat="1">
      <c r="B219" s="248"/>
      <c r="C219" s="249"/>
      <c r="D219" s="250" t="s">
        <v>1009</v>
      </c>
      <c r="E219" s="251" t="s">
        <v>21</v>
      </c>
      <c r="F219" s="252" t="s">
        <v>513</v>
      </c>
      <c r="G219" s="249"/>
      <c r="H219" s="253">
        <v>3</v>
      </c>
      <c r="I219" s="254"/>
      <c r="J219" s="249"/>
      <c r="K219" s="249"/>
      <c r="L219" s="255"/>
      <c r="M219" s="256"/>
      <c r="N219" s="257"/>
      <c r="O219" s="257"/>
      <c r="P219" s="257"/>
      <c r="Q219" s="257"/>
      <c r="R219" s="257"/>
      <c r="S219" s="257"/>
      <c r="T219" s="258"/>
      <c r="AT219" s="259" t="s">
        <v>1009</v>
      </c>
      <c r="AU219" s="259" t="s">
        <v>127</v>
      </c>
      <c r="AV219" s="11" t="s">
        <v>127</v>
      </c>
      <c r="AW219" s="11" t="s">
        <v>36</v>
      </c>
      <c r="AX219" s="11" t="s">
        <v>73</v>
      </c>
      <c r="AY219" s="259" t="s">
        <v>128</v>
      </c>
    </row>
    <row r="220" s="11" customFormat="1">
      <c r="B220" s="248"/>
      <c r="C220" s="249"/>
      <c r="D220" s="250" t="s">
        <v>1009</v>
      </c>
      <c r="E220" s="251" t="s">
        <v>21</v>
      </c>
      <c r="F220" s="252" t="s">
        <v>931</v>
      </c>
      <c r="G220" s="249"/>
      <c r="H220" s="253">
        <v>5.4649999999999999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AT220" s="259" t="s">
        <v>1009</v>
      </c>
      <c r="AU220" s="259" t="s">
        <v>127</v>
      </c>
      <c r="AV220" s="11" t="s">
        <v>127</v>
      </c>
      <c r="AW220" s="11" t="s">
        <v>36</v>
      </c>
      <c r="AX220" s="11" t="s">
        <v>73</v>
      </c>
      <c r="AY220" s="259" t="s">
        <v>128</v>
      </c>
    </row>
    <row r="221" s="11" customFormat="1">
      <c r="B221" s="248"/>
      <c r="C221" s="249"/>
      <c r="D221" s="250" t="s">
        <v>1009</v>
      </c>
      <c r="E221" s="251" t="s">
        <v>21</v>
      </c>
      <c r="F221" s="252" t="s">
        <v>1160</v>
      </c>
      <c r="G221" s="249"/>
      <c r="H221" s="253">
        <v>14.5</v>
      </c>
      <c r="I221" s="254"/>
      <c r="J221" s="249"/>
      <c r="K221" s="249"/>
      <c r="L221" s="255"/>
      <c r="M221" s="256"/>
      <c r="N221" s="257"/>
      <c r="O221" s="257"/>
      <c r="P221" s="257"/>
      <c r="Q221" s="257"/>
      <c r="R221" s="257"/>
      <c r="S221" s="257"/>
      <c r="T221" s="258"/>
      <c r="AT221" s="259" t="s">
        <v>1009</v>
      </c>
      <c r="AU221" s="259" t="s">
        <v>127</v>
      </c>
      <c r="AV221" s="11" t="s">
        <v>127</v>
      </c>
      <c r="AW221" s="11" t="s">
        <v>36</v>
      </c>
      <c r="AX221" s="11" t="s">
        <v>73</v>
      </c>
      <c r="AY221" s="259" t="s">
        <v>128</v>
      </c>
    </row>
    <row r="222" s="12" customFormat="1">
      <c r="B222" s="260"/>
      <c r="C222" s="261"/>
      <c r="D222" s="250" t="s">
        <v>1009</v>
      </c>
      <c r="E222" s="262" t="s">
        <v>928</v>
      </c>
      <c r="F222" s="263" t="s">
        <v>1012</v>
      </c>
      <c r="G222" s="261"/>
      <c r="H222" s="264">
        <v>58.420000000000002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AT222" s="270" t="s">
        <v>1009</v>
      </c>
      <c r="AU222" s="270" t="s">
        <v>127</v>
      </c>
      <c r="AV222" s="12" t="s">
        <v>150</v>
      </c>
      <c r="AW222" s="12" t="s">
        <v>36</v>
      </c>
      <c r="AX222" s="12" t="s">
        <v>81</v>
      </c>
      <c r="AY222" s="270" t="s">
        <v>128</v>
      </c>
    </row>
    <row r="223" s="11" customFormat="1">
      <c r="B223" s="248"/>
      <c r="C223" s="249"/>
      <c r="D223" s="250" t="s">
        <v>1009</v>
      </c>
      <c r="E223" s="249"/>
      <c r="F223" s="252" t="s">
        <v>1161</v>
      </c>
      <c r="G223" s="249"/>
      <c r="H223" s="253">
        <v>61.341000000000001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AT223" s="259" t="s">
        <v>1009</v>
      </c>
      <c r="AU223" s="259" t="s">
        <v>127</v>
      </c>
      <c r="AV223" s="11" t="s">
        <v>127</v>
      </c>
      <c r="AW223" s="11" t="s">
        <v>6</v>
      </c>
      <c r="AX223" s="11" t="s">
        <v>81</v>
      </c>
      <c r="AY223" s="259" t="s">
        <v>128</v>
      </c>
    </row>
    <row r="224" s="1" customFormat="1" ht="16.5" customHeight="1">
      <c r="B224" s="44"/>
      <c r="C224" s="232" t="s">
        <v>315</v>
      </c>
      <c r="D224" s="232" t="s">
        <v>343</v>
      </c>
      <c r="E224" s="233" t="s">
        <v>1162</v>
      </c>
      <c r="F224" s="234" t="s">
        <v>1163</v>
      </c>
      <c r="G224" s="235" t="s">
        <v>134</v>
      </c>
      <c r="H224" s="236">
        <v>34.078000000000003</v>
      </c>
      <c r="I224" s="237"/>
      <c r="J224" s="238">
        <f>ROUND(I224*H224,2)</f>
        <v>0</v>
      </c>
      <c r="K224" s="234" t="s">
        <v>135</v>
      </c>
      <c r="L224" s="239"/>
      <c r="M224" s="240" t="s">
        <v>21</v>
      </c>
      <c r="N224" s="241" t="s">
        <v>45</v>
      </c>
      <c r="O224" s="45"/>
      <c r="P224" s="228">
        <f>O224*H224</f>
        <v>0</v>
      </c>
      <c r="Q224" s="228">
        <v>3.0000000000000001E-05</v>
      </c>
      <c r="R224" s="228">
        <f>Q224*H224</f>
        <v>0.0010223400000000001</v>
      </c>
      <c r="S224" s="228">
        <v>0</v>
      </c>
      <c r="T224" s="229">
        <f>S224*H224</f>
        <v>0</v>
      </c>
      <c r="AR224" s="22" t="s">
        <v>166</v>
      </c>
      <c r="AT224" s="22" t="s">
        <v>343</v>
      </c>
      <c r="AU224" s="22" t="s">
        <v>127</v>
      </c>
      <c r="AY224" s="22" t="s">
        <v>128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22" t="s">
        <v>127</v>
      </c>
      <c r="BK224" s="230">
        <f>ROUND(I224*H224,2)</f>
        <v>0</v>
      </c>
      <c r="BL224" s="22" t="s">
        <v>150</v>
      </c>
      <c r="BM224" s="22" t="s">
        <v>1164</v>
      </c>
    </row>
    <row r="225" s="11" customFormat="1">
      <c r="B225" s="248"/>
      <c r="C225" s="249"/>
      <c r="D225" s="250" t="s">
        <v>1009</v>
      </c>
      <c r="E225" s="251" t="s">
        <v>21</v>
      </c>
      <c r="F225" s="252" t="s">
        <v>1165</v>
      </c>
      <c r="G225" s="249"/>
      <c r="H225" s="253">
        <v>5.4000000000000004</v>
      </c>
      <c r="I225" s="254"/>
      <c r="J225" s="249"/>
      <c r="K225" s="249"/>
      <c r="L225" s="255"/>
      <c r="M225" s="256"/>
      <c r="N225" s="257"/>
      <c r="O225" s="257"/>
      <c r="P225" s="257"/>
      <c r="Q225" s="257"/>
      <c r="R225" s="257"/>
      <c r="S225" s="257"/>
      <c r="T225" s="258"/>
      <c r="AT225" s="259" t="s">
        <v>1009</v>
      </c>
      <c r="AU225" s="259" t="s">
        <v>127</v>
      </c>
      <c r="AV225" s="11" t="s">
        <v>127</v>
      </c>
      <c r="AW225" s="11" t="s">
        <v>36</v>
      </c>
      <c r="AX225" s="11" t="s">
        <v>73</v>
      </c>
      <c r="AY225" s="259" t="s">
        <v>128</v>
      </c>
    </row>
    <row r="226" s="11" customFormat="1">
      <c r="B226" s="248"/>
      <c r="C226" s="249"/>
      <c r="D226" s="250" t="s">
        <v>1009</v>
      </c>
      <c r="E226" s="251" t="s">
        <v>21</v>
      </c>
      <c r="F226" s="252" t="s">
        <v>1166</v>
      </c>
      <c r="G226" s="249"/>
      <c r="H226" s="253">
        <v>5.29</v>
      </c>
      <c r="I226" s="254"/>
      <c r="J226" s="249"/>
      <c r="K226" s="249"/>
      <c r="L226" s="255"/>
      <c r="M226" s="256"/>
      <c r="N226" s="257"/>
      <c r="O226" s="257"/>
      <c r="P226" s="257"/>
      <c r="Q226" s="257"/>
      <c r="R226" s="257"/>
      <c r="S226" s="257"/>
      <c r="T226" s="258"/>
      <c r="AT226" s="259" t="s">
        <v>1009</v>
      </c>
      <c r="AU226" s="259" t="s">
        <v>127</v>
      </c>
      <c r="AV226" s="11" t="s">
        <v>127</v>
      </c>
      <c r="AW226" s="11" t="s">
        <v>36</v>
      </c>
      <c r="AX226" s="11" t="s">
        <v>73</v>
      </c>
      <c r="AY226" s="259" t="s">
        <v>128</v>
      </c>
    </row>
    <row r="227" s="11" customFormat="1">
      <c r="B227" s="248"/>
      <c r="C227" s="249"/>
      <c r="D227" s="250" t="s">
        <v>1009</v>
      </c>
      <c r="E227" s="251" t="s">
        <v>21</v>
      </c>
      <c r="F227" s="252" t="s">
        <v>1167</v>
      </c>
      <c r="G227" s="249"/>
      <c r="H227" s="253">
        <v>4.2649999999999997</v>
      </c>
      <c r="I227" s="254"/>
      <c r="J227" s="249"/>
      <c r="K227" s="249"/>
      <c r="L227" s="255"/>
      <c r="M227" s="256"/>
      <c r="N227" s="257"/>
      <c r="O227" s="257"/>
      <c r="P227" s="257"/>
      <c r="Q227" s="257"/>
      <c r="R227" s="257"/>
      <c r="S227" s="257"/>
      <c r="T227" s="258"/>
      <c r="AT227" s="259" t="s">
        <v>1009</v>
      </c>
      <c r="AU227" s="259" t="s">
        <v>127</v>
      </c>
      <c r="AV227" s="11" t="s">
        <v>127</v>
      </c>
      <c r="AW227" s="11" t="s">
        <v>36</v>
      </c>
      <c r="AX227" s="11" t="s">
        <v>73</v>
      </c>
      <c r="AY227" s="259" t="s">
        <v>128</v>
      </c>
    </row>
    <row r="228" s="11" customFormat="1">
      <c r="B228" s="248"/>
      <c r="C228" s="249"/>
      <c r="D228" s="250" t="s">
        <v>1009</v>
      </c>
      <c r="E228" s="251" t="s">
        <v>21</v>
      </c>
      <c r="F228" s="252" t="s">
        <v>1168</v>
      </c>
      <c r="G228" s="249"/>
      <c r="H228" s="253">
        <v>5.4500000000000002</v>
      </c>
      <c r="I228" s="254"/>
      <c r="J228" s="249"/>
      <c r="K228" s="249"/>
      <c r="L228" s="255"/>
      <c r="M228" s="256"/>
      <c r="N228" s="257"/>
      <c r="O228" s="257"/>
      <c r="P228" s="257"/>
      <c r="Q228" s="257"/>
      <c r="R228" s="257"/>
      <c r="S228" s="257"/>
      <c r="T228" s="258"/>
      <c r="AT228" s="259" t="s">
        <v>1009</v>
      </c>
      <c r="AU228" s="259" t="s">
        <v>127</v>
      </c>
      <c r="AV228" s="11" t="s">
        <v>127</v>
      </c>
      <c r="AW228" s="11" t="s">
        <v>36</v>
      </c>
      <c r="AX228" s="11" t="s">
        <v>73</v>
      </c>
      <c r="AY228" s="259" t="s">
        <v>128</v>
      </c>
    </row>
    <row r="229" s="11" customFormat="1">
      <c r="B229" s="248"/>
      <c r="C229" s="249"/>
      <c r="D229" s="250" t="s">
        <v>1009</v>
      </c>
      <c r="E229" s="251" t="s">
        <v>21</v>
      </c>
      <c r="F229" s="252" t="s">
        <v>1169</v>
      </c>
      <c r="G229" s="249"/>
      <c r="H229" s="253">
        <v>4.2000000000000002</v>
      </c>
      <c r="I229" s="254"/>
      <c r="J229" s="249"/>
      <c r="K229" s="249"/>
      <c r="L229" s="255"/>
      <c r="M229" s="256"/>
      <c r="N229" s="257"/>
      <c r="O229" s="257"/>
      <c r="P229" s="257"/>
      <c r="Q229" s="257"/>
      <c r="R229" s="257"/>
      <c r="S229" s="257"/>
      <c r="T229" s="258"/>
      <c r="AT229" s="259" t="s">
        <v>1009</v>
      </c>
      <c r="AU229" s="259" t="s">
        <v>127</v>
      </c>
      <c r="AV229" s="11" t="s">
        <v>127</v>
      </c>
      <c r="AW229" s="11" t="s">
        <v>36</v>
      </c>
      <c r="AX229" s="11" t="s">
        <v>73</v>
      </c>
      <c r="AY229" s="259" t="s">
        <v>128</v>
      </c>
    </row>
    <row r="230" s="11" customFormat="1">
      <c r="B230" s="248"/>
      <c r="C230" s="249"/>
      <c r="D230" s="250" t="s">
        <v>1009</v>
      </c>
      <c r="E230" s="251" t="s">
        <v>21</v>
      </c>
      <c r="F230" s="252" t="s">
        <v>1170</v>
      </c>
      <c r="G230" s="249"/>
      <c r="H230" s="253">
        <v>5.4500000000000002</v>
      </c>
      <c r="I230" s="254"/>
      <c r="J230" s="249"/>
      <c r="K230" s="249"/>
      <c r="L230" s="255"/>
      <c r="M230" s="256"/>
      <c r="N230" s="257"/>
      <c r="O230" s="257"/>
      <c r="P230" s="257"/>
      <c r="Q230" s="257"/>
      <c r="R230" s="257"/>
      <c r="S230" s="257"/>
      <c r="T230" s="258"/>
      <c r="AT230" s="259" t="s">
        <v>1009</v>
      </c>
      <c r="AU230" s="259" t="s">
        <v>127</v>
      </c>
      <c r="AV230" s="11" t="s">
        <v>127</v>
      </c>
      <c r="AW230" s="11" t="s">
        <v>36</v>
      </c>
      <c r="AX230" s="11" t="s">
        <v>73</v>
      </c>
      <c r="AY230" s="259" t="s">
        <v>128</v>
      </c>
    </row>
    <row r="231" s="11" customFormat="1">
      <c r="B231" s="248"/>
      <c r="C231" s="249"/>
      <c r="D231" s="250" t="s">
        <v>1009</v>
      </c>
      <c r="E231" s="251" t="s">
        <v>21</v>
      </c>
      <c r="F231" s="252" t="s">
        <v>1171</v>
      </c>
      <c r="G231" s="249"/>
      <c r="H231" s="253">
        <v>2.3999999999999999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AT231" s="259" t="s">
        <v>1009</v>
      </c>
      <c r="AU231" s="259" t="s">
        <v>127</v>
      </c>
      <c r="AV231" s="11" t="s">
        <v>127</v>
      </c>
      <c r="AW231" s="11" t="s">
        <v>36</v>
      </c>
      <c r="AX231" s="11" t="s">
        <v>73</v>
      </c>
      <c r="AY231" s="259" t="s">
        <v>128</v>
      </c>
    </row>
    <row r="232" s="12" customFormat="1">
      <c r="B232" s="260"/>
      <c r="C232" s="261"/>
      <c r="D232" s="250" t="s">
        <v>1009</v>
      </c>
      <c r="E232" s="262" t="s">
        <v>925</v>
      </c>
      <c r="F232" s="263" t="s">
        <v>1012</v>
      </c>
      <c r="G232" s="261"/>
      <c r="H232" s="264">
        <v>32.454999999999998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AT232" s="270" t="s">
        <v>1009</v>
      </c>
      <c r="AU232" s="270" t="s">
        <v>127</v>
      </c>
      <c r="AV232" s="12" t="s">
        <v>150</v>
      </c>
      <c r="AW232" s="12" t="s">
        <v>36</v>
      </c>
      <c r="AX232" s="12" t="s">
        <v>81</v>
      </c>
      <c r="AY232" s="270" t="s">
        <v>128</v>
      </c>
    </row>
    <row r="233" s="11" customFormat="1">
      <c r="B233" s="248"/>
      <c r="C233" s="249"/>
      <c r="D233" s="250" t="s">
        <v>1009</v>
      </c>
      <c r="E233" s="249"/>
      <c r="F233" s="252" t="s">
        <v>1172</v>
      </c>
      <c r="G233" s="249"/>
      <c r="H233" s="253">
        <v>34.078000000000003</v>
      </c>
      <c r="I233" s="254"/>
      <c r="J233" s="249"/>
      <c r="K233" s="249"/>
      <c r="L233" s="255"/>
      <c r="M233" s="256"/>
      <c r="N233" s="257"/>
      <c r="O233" s="257"/>
      <c r="P233" s="257"/>
      <c r="Q233" s="257"/>
      <c r="R233" s="257"/>
      <c r="S233" s="257"/>
      <c r="T233" s="258"/>
      <c r="AT233" s="259" t="s">
        <v>1009</v>
      </c>
      <c r="AU233" s="259" t="s">
        <v>127</v>
      </c>
      <c r="AV233" s="11" t="s">
        <v>127</v>
      </c>
      <c r="AW233" s="11" t="s">
        <v>6</v>
      </c>
      <c r="AX233" s="11" t="s">
        <v>81</v>
      </c>
      <c r="AY233" s="259" t="s">
        <v>128</v>
      </c>
    </row>
    <row r="234" s="1" customFormat="1" ht="25.5" customHeight="1">
      <c r="B234" s="44"/>
      <c r="C234" s="219" t="s">
        <v>319</v>
      </c>
      <c r="D234" s="219" t="s">
        <v>131</v>
      </c>
      <c r="E234" s="220" t="s">
        <v>1173</v>
      </c>
      <c r="F234" s="221" t="s">
        <v>1174</v>
      </c>
      <c r="G234" s="222" t="s">
        <v>631</v>
      </c>
      <c r="H234" s="223">
        <v>6.3860000000000001</v>
      </c>
      <c r="I234" s="224"/>
      <c r="J234" s="225">
        <f>ROUND(I234*H234,2)</f>
        <v>0</v>
      </c>
      <c r="K234" s="221" t="s">
        <v>135</v>
      </c>
      <c r="L234" s="70"/>
      <c r="M234" s="226" t="s">
        <v>21</v>
      </c>
      <c r="N234" s="227" t="s">
        <v>45</v>
      </c>
      <c r="O234" s="45"/>
      <c r="P234" s="228">
        <f>O234*H234</f>
        <v>0</v>
      </c>
      <c r="Q234" s="228">
        <v>0.0315</v>
      </c>
      <c r="R234" s="228">
        <f>Q234*H234</f>
        <v>0.201159</v>
      </c>
      <c r="S234" s="228">
        <v>0</v>
      </c>
      <c r="T234" s="229">
        <f>S234*H234</f>
        <v>0</v>
      </c>
      <c r="AR234" s="22" t="s">
        <v>150</v>
      </c>
      <c r="AT234" s="22" t="s">
        <v>131</v>
      </c>
      <c r="AU234" s="22" t="s">
        <v>127</v>
      </c>
      <c r="AY234" s="22" t="s">
        <v>128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2" t="s">
        <v>127</v>
      </c>
      <c r="BK234" s="230">
        <f>ROUND(I234*H234,2)</f>
        <v>0</v>
      </c>
      <c r="BL234" s="22" t="s">
        <v>150</v>
      </c>
      <c r="BM234" s="22" t="s">
        <v>1175</v>
      </c>
    </row>
    <row r="235" s="11" customFormat="1">
      <c r="B235" s="248"/>
      <c r="C235" s="249"/>
      <c r="D235" s="250" t="s">
        <v>1009</v>
      </c>
      <c r="E235" s="251" t="s">
        <v>21</v>
      </c>
      <c r="F235" s="252" t="s">
        <v>919</v>
      </c>
      <c r="G235" s="249"/>
      <c r="H235" s="253">
        <v>5.1210000000000004</v>
      </c>
      <c r="I235" s="254"/>
      <c r="J235" s="249"/>
      <c r="K235" s="249"/>
      <c r="L235" s="255"/>
      <c r="M235" s="256"/>
      <c r="N235" s="257"/>
      <c r="O235" s="257"/>
      <c r="P235" s="257"/>
      <c r="Q235" s="257"/>
      <c r="R235" s="257"/>
      <c r="S235" s="257"/>
      <c r="T235" s="258"/>
      <c r="AT235" s="259" t="s">
        <v>1009</v>
      </c>
      <c r="AU235" s="259" t="s">
        <v>127</v>
      </c>
      <c r="AV235" s="11" t="s">
        <v>127</v>
      </c>
      <c r="AW235" s="11" t="s">
        <v>36</v>
      </c>
      <c r="AX235" s="11" t="s">
        <v>73</v>
      </c>
      <c r="AY235" s="259" t="s">
        <v>128</v>
      </c>
    </row>
    <row r="236" s="11" customFormat="1">
      <c r="B236" s="248"/>
      <c r="C236" s="249"/>
      <c r="D236" s="250" t="s">
        <v>1009</v>
      </c>
      <c r="E236" s="251" t="s">
        <v>21</v>
      </c>
      <c r="F236" s="252" t="s">
        <v>1078</v>
      </c>
      <c r="G236" s="249"/>
      <c r="H236" s="253">
        <v>1.2649999999999999</v>
      </c>
      <c r="I236" s="254"/>
      <c r="J236" s="249"/>
      <c r="K236" s="249"/>
      <c r="L236" s="255"/>
      <c r="M236" s="256"/>
      <c r="N236" s="257"/>
      <c r="O236" s="257"/>
      <c r="P236" s="257"/>
      <c r="Q236" s="257"/>
      <c r="R236" s="257"/>
      <c r="S236" s="257"/>
      <c r="T236" s="258"/>
      <c r="AT236" s="259" t="s">
        <v>1009</v>
      </c>
      <c r="AU236" s="259" t="s">
        <v>127</v>
      </c>
      <c r="AV236" s="11" t="s">
        <v>127</v>
      </c>
      <c r="AW236" s="11" t="s">
        <v>36</v>
      </c>
      <c r="AX236" s="11" t="s">
        <v>73</v>
      </c>
      <c r="AY236" s="259" t="s">
        <v>128</v>
      </c>
    </row>
    <row r="237" s="12" customFormat="1">
      <c r="B237" s="260"/>
      <c r="C237" s="261"/>
      <c r="D237" s="250" t="s">
        <v>1009</v>
      </c>
      <c r="E237" s="262" t="s">
        <v>21</v>
      </c>
      <c r="F237" s="263" t="s">
        <v>1012</v>
      </c>
      <c r="G237" s="261"/>
      <c r="H237" s="264">
        <v>6.3860000000000001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AT237" s="270" t="s">
        <v>1009</v>
      </c>
      <c r="AU237" s="270" t="s">
        <v>127</v>
      </c>
      <c r="AV237" s="12" t="s">
        <v>150</v>
      </c>
      <c r="AW237" s="12" t="s">
        <v>36</v>
      </c>
      <c r="AX237" s="12" t="s">
        <v>81</v>
      </c>
      <c r="AY237" s="270" t="s">
        <v>128</v>
      </c>
    </row>
    <row r="238" s="1" customFormat="1" ht="25.5" customHeight="1">
      <c r="B238" s="44"/>
      <c r="C238" s="219" t="s">
        <v>584</v>
      </c>
      <c r="D238" s="219" t="s">
        <v>131</v>
      </c>
      <c r="E238" s="220" t="s">
        <v>1176</v>
      </c>
      <c r="F238" s="221" t="s">
        <v>1177</v>
      </c>
      <c r="G238" s="222" t="s">
        <v>631</v>
      </c>
      <c r="H238" s="223">
        <v>5.4089999999999998</v>
      </c>
      <c r="I238" s="224"/>
      <c r="J238" s="225">
        <f>ROUND(I238*H238,2)</f>
        <v>0</v>
      </c>
      <c r="K238" s="221" t="s">
        <v>135</v>
      </c>
      <c r="L238" s="70"/>
      <c r="M238" s="226" t="s">
        <v>21</v>
      </c>
      <c r="N238" s="227" t="s">
        <v>45</v>
      </c>
      <c r="O238" s="45"/>
      <c r="P238" s="228">
        <f>O238*H238</f>
        <v>0</v>
      </c>
      <c r="Q238" s="228">
        <v>0.00628</v>
      </c>
      <c r="R238" s="228">
        <f>Q238*H238</f>
        <v>0.033968520000000002</v>
      </c>
      <c r="S238" s="228">
        <v>0</v>
      </c>
      <c r="T238" s="229">
        <f>S238*H238</f>
        <v>0</v>
      </c>
      <c r="AR238" s="22" t="s">
        <v>150</v>
      </c>
      <c r="AT238" s="22" t="s">
        <v>131</v>
      </c>
      <c r="AU238" s="22" t="s">
        <v>127</v>
      </c>
      <c r="AY238" s="22" t="s">
        <v>128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2" t="s">
        <v>127</v>
      </c>
      <c r="BK238" s="230">
        <f>ROUND(I238*H238,2)</f>
        <v>0</v>
      </c>
      <c r="BL238" s="22" t="s">
        <v>150</v>
      </c>
      <c r="BM238" s="22" t="s">
        <v>1178</v>
      </c>
    </row>
    <row r="239" s="11" customFormat="1">
      <c r="B239" s="248"/>
      <c r="C239" s="249"/>
      <c r="D239" s="250" t="s">
        <v>1009</v>
      </c>
      <c r="E239" s="251" t="s">
        <v>21</v>
      </c>
      <c r="F239" s="252" t="s">
        <v>919</v>
      </c>
      <c r="G239" s="249"/>
      <c r="H239" s="253">
        <v>5.1210000000000004</v>
      </c>
      <c r="I239" s="254"/>
      <c r="J239" s="249"/>
      <c r="K239" s="249"/>
      <c r="L239" s="255"/>
      <c r="M239" s="256"/>
      <c r="N239" s="257"/>
      <c r="O239" s="257"/>
      <c r="P239" s="257"/>
      <c r="Q239" s="257"/>
      <c r="R239" s="257"/>
      <c r="S239" s="257"/>
      <c r="T239" s="258"/>
      <c r="AT239" s="259" t="s">
        <v>1009</v>
      </c>
      <c r="AU239" s="259" t="s">
        <v>127</v>
      </c>
      <c r="AV239" s="11" t="s">
        <v>127</v>
      </c>
      <c r="AW239" s="11" t="s">
        <v>36</v>
      </c>
      <c r="AX239" s="11" t="s">
        <v>73</v>
      </c>
      <c r="AY239" s="259" t="s">
        <v>128</v>
      </c>
    </row>
    <row r="240" s="11" customFormat="1">
      <c r="B240" s="248"/>
      <c r="C240" s="249"/>
      <c r="D240" s="250" t="s">
        <v>1009</v>
      </c>
      <c r="E240" s="251" t="s">
        <v>21</v>
      </c>
      <c r="F240" s="252" t="s">
        <v>1179</v>
      </c>
      <c r="G240" s="249"/>
      <c r="H240" s="253">
        <v>0.28799999999999998</v>
      </c>
      <c r="I240" s="254"/>
      <c r="J240" s="249"/>
      <c r="K240" s="249"/>
      <c r="L240" s="255"/>
      <c r="M240" s="256"/>
      <c r="N240" s="257"/>
      <c r="O240" s="257"/>
      <c r="P240" s="257"/>
      <c r="Q240" s="257"/>
      <c r="R240" s="257"/>
      <c r="S240" s="257"/>
      <c r="T240" s="258"/>
      <c r="AT240" s="259" t="s">
        <v>1009</v>
      </c>
      <c r="AU240" s="259" t="s">
        <v>127</v>
      </c>
      <c r="AV240" s="11" t="s">
        <v>127</v>
      </c>
      <c r="AW240" s="11" t="s">
        <v>36</v>
      </c>
      <c r="AX240" s="11" t="s">
        <v>73</v>
      </c>
      <c r="AY240" s="259" t="s">
        <v>128</v>
      </c>
    </row>
    <row r="241" s="12" customFormat="1">
      <c r="B241" s="260"/>
      <c r="C241" s="261"/>
      <c r="D241" s="250" t="s">
        <v>1009</v>
      </c>
      <c r="E241" s="262" t="s">
        <v>21</v>
      </c>
      <c r="F241" s="263" t="s">
        <v>1012</v>
      </c>
      <c r="G241" s="261"/>
      <c r="H241" s="264">
        <v>5.4089999999999998</v>
      </c>
      <c r="I241" s="265"/>
      <c r="J241" s="261"/>
      <c r="K241" s="261"/>
      <c r="L241" s="266"/>
      <c r="M241" s="267"/>
      <c r="N241" s="268"/>
      <c r="O241" s="268"/>
      <c r="P241" s="268"/>
      <c r="Q241" s="268"/>
      <c r="R241" s="268"/>
      <c r="S241" s="268"/>
      <c r="T241" s="269"/>
      <c r="AT241" s="270" t="s">
        <v>1009</v>
      </c>
      <c r="AU241" s="270" t="s">
        <v>127</v>
      </c>
      <c r="AV241" s="12" t="s">
        <v>150</v>
      </c>
      <c r="AW241" s="12" t="s">
        <v>36</v>
      </c>
      <c r="AX241" s="12" t="s">
        <v>81</v>
      </c>
      <c r="AY241" s="270" t="s">
        <v>128</v>
      </c>
    </row>
    <row r="242" s="1" customFormat="1" ht="25.5" customHeight="1">
      <c r="B242" s="44"/>
      <c r="C242" s="219" t="s">
        <v>545</v>
      </c>
      <c r="D242" s="219" t="s">
        <v>131</v>
      </c>
      <c r="E242" s="220" t="s">
        <v>1180</v>
      </c>
      <c r="F242" s="221" t="s">
        <v>1181</v>
      </c>
      <c r="G242" s="222" t="s">
        <v>631</v>
      </c>
      <c r="H242" s="223">
        <v>46.447000000000003</v>
      </c>
      <c r="I242" s="224"/>
      <c r="J242" s="225">
        <f>ROUND(I242*H242,2)</f>
        <v>0</v>
      </c>
      <c r="K242" s="221" t="s">
        <v>135</v>
      </c>
      <c r="L242" s="70"/>
      <c r="M242" s="226" t="s">
        <v>21</v>
      </c>
      <c r="N242" s="227" t="s">
        <v>45</v>
      </c>
      <c r="O242" s="45"/>
      <c r="P242" s="228">
        <f>O242*H242</f>
        <v>0</v>
      </c>
      <c r="Q242" s="228">
        <v>0.0026800000000000001</v>
      </c>
      <c r="R242" s="228">
        <f>Q242*H242</f>
        <v>0.12447796000000001</v>
      </c>
      <c r="S242" s="228">
        <v>0</v>
      </c>
      <c r="T242" s="229">
        <f>S242*H242</f>
        <v>0</v>
      </c>
      <c r="AR242" s="22" t="s">
        <v>150</v>
      </c>
      <c r="AT242" s="22" t="s">
        <v>131</v>
      </c>
      <c r="AU242" s="22" t="s">
        <v>127</v>
      </c>
      <c r="AY242" s="22" t="s">
        <v>128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2" t="s">
        <v>127</v>
      </c>
      <c r="BK242" s="230">
        <f>ROUND(I242*H242,2)</f>
        <v>0</v>
      </c>
      <c r="BL242" s="22" t="s">
        <v>150</v>
      </c>
      <c r="BM242" s="22" t="s">
        <v>1182</v>
      </c>
    </row>
    <row r="243" s="11" customFormat="1">
      <c r="B243" s="248"/>
      <c r="C243" s="249"/>
      <c r="D243" s="250" t="s">
        <v>1009</v>
      </c>
      <c r="E243" s="251" t="s">
        <v>21</v>
      </c>
      <c r="F243" s="252" t="s">
        <v>922</v>
      </c>
      <c r="G243" s="249"/>
      <c r="H243" s="253">
        <v>41.579000000000001</v>
      </c>
      <c r="I243" s="254"/>
      <c r="J243" s="249"/>
      <c r="K243" s="249"/>
      <c r="L243" s="255"/>
      <c r="M243" s="256"/>
      <c r="N243" s="257"/>
      <c r="O243" s="257"/>
      <c r="P243" s="257"/>
      <c r="Q243" s="257"/>
      <c r="R243" s="257"/>
      <c r="S243" s="257"/>
      <c r="T243" s="258"/>
      <c r="AT243" s="259" t="s">
        <v>1009</v>
      </c>
      <c r="AU243" s="259" t="s">
        <v>127</v>
      </c>
      <c r="AV243" s="11" t="s">
        <v>127</v>
      </c>
      <c r="AW243" s="11" t="s">
        <v>36</v>
      </c>
      <c r="AX243" s="11" t="s">
        <v>73</v>
      </c>
      <c r="AY243" s="259" t="s">
        <v>128</v>
      </c>
    </row>
    <row r="244" s="11" customFormat="1">
      <c r="B244" s="248"/>
      <c r="C244" s="249"/>
      <c r="D244" s="250" t="s">
        <v>1009</v>
      </c>
      <c r="E244" s="251" t="s">
        <v>21</v>
      </c>
      <c r="F244" s="252" t="s">
        <v>1183</v>
      </c>
      <c r="G244" s="249"/>
      <c r="H244" s="253">
        <v>4.8680000000000003</v>
      </c>
      <c r="I244" s="254"/>
      <c r="J244" s="249"/>
      <c r="K244" s="249"/>
      <c r="L244" s="255"/>
      <c r="M244" s="256"/>
      <c r="N244" s="257"/>
      <c r="O244" s="257"/>
      <c r="P244" s="257"/>
      <c r="Q244" s="257"/>
      <c r="R244" s="257"/>
      <c r="S244" s="257"/>
      <c r="T244" s="258"/>
      <c r="AT244" s="259" t="s">
        <v>1009</v>
      </c>
      <c r="AU244" s="259" t="s">
        <v>127</v>
      </c>
      <c r="AV244" s="11" t="s">
        <v>127</v>
      </c>
      <c r="AW244" s="11" t="s">
        <v>36</v>
      </c>
      <c r="AX244" s="11" t="s">
        <v>73</v>
      </c>
      <c r="AY244" s="259" t="s">
        <v>128</v>
      </c>
    </row>
    <row r="245" s="12" customFormat="1">
      <c r="B245" s="260"/>
      <c r="C245" s="261"/>
      <c r="D245" s="250" t="s">
        <v>1009</v>
      </c>
      <c r="E245" s="262" t="s">
        <v>21</v>
      </c>
      <c r="F245" s="263" t="s">
        <v>1012</v>
      </c>
      <c r="G245" s="261"/>
      <c r="H245" s="264">
        <v>46.447000000000003</v>
      </c>
      <c r="I245" s="265"/>
      <c r="J245" s="261"/>
      <c r="K245" s="261"/>
      <c r="L245" s="266"/>
      <c r="M245" s="267"/>
      <c r="N245" s="268"/>
      <c r="O245" s="268"/>
      <c r="P245" s="268"/>
      <c r="Q245" s="268"/>
      <c r="R245" s="268"/>
      <c r="S245" s="268"/>
      <c r="T245" s="269"/>
      <c r="AT245" s="270" t="s">
        <v>1009</v>
      </c>
      <c r="AU245" s="270" t="s">
        <v>127</v>
      </c>
      <c r="AV245" s="12" t="s">
        <v>150</v>
      </c>
      <c r="AW245" s="12" t="s">
        <v>36</v>
      </c>
      <c r="AX245" s="12" t="s">
        <v>81</v>
      </c>
      <c r="AY245" s="270" t="s">
        <v>128</v>
      </c>
    </row>
    <row r="246" s="1" customFormat="1" ht="25.5" customHeight="1">
      <c r="B246" s="44"/>
      <c r="C246" s="219" t="s">
        <v>333</v>
      </c>
      <c r="D246" s="219" t="s">
        <v>131</v>
      </c>
      <c r="E246" s="220" t="s">
        <v>1184</v>
      </c>
      <c r="F246" s="221" t="s">
        <v>1185</v>
      </c>
      <c r="G246" s="222" t="s">
        <v>631</v>
      </c>
      <c r="H246" s="223">
        <v>50.654000000000003</v>
      </c>
      <c r="I246" s="224"/>
      <c r="J246" s="225">
        <f>ROUND(I246*H246,2)</f>
        <v>0</v>
      </c>
      <c r="K246" s="221" t="s">
        <v>21</v>
      </c>
      <c r="L246" s="70"/>
      <c r="M246" s="226" t="s">
        <v>21</v>
      </c>
      <c r="N246" s="227" t="s">
        <v>45</v>
      </c>
      <c r="O246" s="45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AR246" s="22" t="s">
        <v>150</v>
      </c>
      <c r="AT246" s="22" t="s">
        <v>131</v>
      </c>
      <c r="AU246" s="22" t="s">
        <v>127</v>
      </c>
      <c r="AY246" s="22" t="s">
        <v>128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2" t="s">
        <v>127</v>
      </c>
      <c r="BK246" s="230">
        <f>ROUND(I246*H246,2)</f>
        <v>0</v>
      </c>
      <c r="BL246" s="22" t="s">
        <v>150</v>
      </c>
      <c r="BM246" s="22" t="s">
        <v>1186</v>
      </c>
    </row>
    <row r="247" s="11" customFormat="1">
      <c r="B247" s="248"/>
      <c r="C247" s="249"/>
      <c r="D247" s="250" t="s">
        <v>1009</v>
      </c>
      <c r="E247" s="251" t="s">
        <v>21</v>
      </c>
      <c r="F247" s="252" t="s">
        <v>915</v>
      </c>
      <c r="G247" s="249"/>
      <c r="H247" s="253">
        <v>9.0749999999999993</v>
      </c>
      <c r="I247" s="254"/>
      <c r="J247" s="249"/>
      <c r="K247" s="249"/>
      <c r="L247" s="255"/>
      <c r="M247" s="256"/>
      <c r="N247" s="257"/>
      <c r="O247" s="257"/>
      <c r="P247" s="257"/>
      <c r="Q247" s="257"/>
      <c r="R247" s="257"/>
      <c r="S247" s="257"/>
      <c r="T247" s="258"/>
      <c r="AT247" s="259" t="s">
        <v>1009</v>
      </c>
      <c r="AU247" s="259" t="s">
        <v>127</v>
      </c>
      <c r="AV247" s="11" t="s">
        <v>127</v>
      </c>
      <c r="AW247" s="11" t="s">
        <v>36</v>
      </c>
      <c r="AX247" s="11" t="s">
        <v>73</v>
      </c>
      <c r="AY247" s="259" t="s">
        <v>128</v>
      </c>
    </row>
    <row r="248" s="11" customFormat="1">
      <c r="B248" s="248"/>
      <c r="C248" s="249"/>
      <c r="D248" s="250" t="s">
        <v>1009</v>
      </c>
      <c r="E248" s="251" t="s">
        <v>21</v>
      </c>
      <c r="F248" s="252" t="s">
        <v>922</v>
      </c>
      <c r="G248" s="249"/>
      <c r="H248" s="253">
        <v>41.579000000000001</v>
      </c>
      <c r="I248" s="254"/>
      <c r="J248" s="249"/>
      <c r="K248" s="249"/>
      <c r="L248" s="255"/>
      <c r="M248" s="256"/>
      <c r="N248" s="257"/>
      <c r="O248" s="257"/>
      <c r="P248" s="257"/>
      <c r="Q248" s="257"/>
      <c r="R248" s="257"/>
      <c r="S248" s="257"/>
      <c r="T248" s="258"/>
      <c r="AT248" s="259" t="s">
        <v>1009</v>
      </c>
      <c r="AU248" s="259" t="s">
        <v>127</v>
      </c>
      <c r="AV248" s="11" t="s">
        <v>127</v>
      </c>
      <c r="AW248" s="11" t="s">
        <v>36</v>
      </c>
      <c r="AX248" s="11" t="s">
        <v>73</v>
      </c>
      <c r="AY248" s="259" t="s">
        <v>128</v>
      </c>
    </row>
    <row r="249" s="12" customFormat="1">
      <c r="B249" s="260"/>
      <c r="C249" s="261"/>
      <c r="D249" s="250" t="s">
        <v>1009</v>
      </c>
      <c r="E249" s="262" t="s">
        <v>21</v>
      </c>
      <c r="F249" s="263" t="s">
        <v>1012</v>
      </c>
      <c r="G249" s="261"/>
      <c r="H249" s="264">
        <v>50.654000000000003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AT249" s="270" t="s">
        <v>1009</v>
      </c>
      <c r="AU249" s="270" t="s">
        <v>127</v>
      </c>
      <c r="AV249" s="12" t="s">
        <v>150</v>
      </c>
      <c r="AW249" s="12" t="s">
        <v>36</v>
      </c>
      <c r="AX249" s="12" t="s">
        <v>81</v>
      </c>
      <c r="AY249" s="270" t="s">
        <v>128</v>
      </c>
    </row>
    <row r="250" s="1" customFormat="1" ht="25.5" customHeight="1">
      <c r="B250" s="44"/>
      <c r="C250" s="219" t="s">
        <v>338</v>
      </c>
      <c r="D250" s="219" t="s">
        <v>131</v>
      </c>
      <c r="E250" s="220" t="s">
        <v>1187</v>
      </c>
      <c r="F250" s="221" t="s">
        <v>1188</v>
      </c>
      <c r="G250" s="222" t="s">
        <v>134</v>
      </c>
      <c r="H250" s="223">
        <v>5.4649999999999999</v>
      </c>
      <c r="I250" s="224"/>
      <c r="J250" s="225">
        <f>ROUND(I250*H250,2)</f>
        <v>0</v>
      </c>
      <c r="K250" s="221" t="s">
        <v>135</v>
      </c>
      <c r="L250" s="70"/>
      <c r="M250" s="226" t="s">
        <v>21</v>
      </c>
      <c r="N250" s="227" t="s">
        <v>45</v>
      </c>
      <c r="O250" s="45"/>
      <c r="P250" s="228">
        <f>O250*H250</f>
        <v>0</v>
      </c>
      <c r="Q250" s="228">
        <v>0.020650000000000002</v>
      </c>
      <c r="R250" s="228">
        <f>Q250*H250</f>
        <v>0.11285225</v>
      </c>
      <c r="S250" s="228">
        <v>0</v>
      </c>
      <c r="T250" s="229">
        <f>S250*H250</f>
        <v>0</v>
      </c>
      <c r="AR250" s="22" t="s">
        <v>150</v>
      </c>
      <c r="AT250" s="22" t="s">
        <v>131</v>
      </c>
      <c r="AU250" s="22" t="s">
        <v>127</v>
      </c>
      <c r="AY250" s="22" t="s">
        <v>128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22" t="s">
        <v>127</v>
      </c>
      <c r="BK250" s="230">
        <f>ROUND(I250*H250,2)</f>
        <v>0</v>
      </c>
      <c r="BL250" s="22" t="s">
        <v>150</v>
      </c>
      <c r="BM250" s="22" t="s">
        <v>1189</v>
      </c>
    </row>
    <row r="251" s="11" customFormat="1">
      <c r="B251" s="248"/>
      <c r="C251" s="249"/>
      <c r="D251" s="250" t="s">
        <v>1009</v>
      </c>
      <c r="E251" s="251" t="s">
        <v>21</v>
      </c>
      <c r="F251" s="252" t="s">
        <v>931</v>
      </c>
      <c r="G251" s="249"/>
      <c r="H251" s="253">
        <v>5.4649999999999999</v>
      </c>
      <c r="I251" s="254"/>
      <c r="J251" s="249"/>
      <c r="K251" s="249"/>
      <c r="L251" s="255"/>
      <c r="M251" s="256"/>
      <c r="N251" s="257"/>
      <c r="O251" s="257"/>
      <c r="P251" s="257"/>
      <c r="Q251" s="257"/>
      <c r="R251" s="257"/>
      <c r="S251" s="257"/>
      <c r="T251" s="258"/>
      <c r="AT251" s="259" t="s">
        <v>1009</v>
      </c>
      <c r="AU251" s="259" t="s">
        <v>127</v>
      </c>
      <c r="AV251" s="11" t="s">
        <v>127</v>
      </c>
      <c r="AW251" s="11" t="s">
        <v>36</v>
      </c>
      <c r="AX251" s="11" t="s">
        <v>81</v>
      </c>
      <c r="AY251" s="259" t="s">
        <v>128</v>
      </c>
    </row>
    <row r="252" s="1" customFormat="1" ht="25.5" customHeight="1">
      <c r="B252" s="44"/>
      <c r="C252" s="219" t="s">
        <v>342</v>
      </c>
      <c r="D252" s="219" t="s">
        <v>131</v>
      </c>
      <c r="E252" s="220" t="s">
        <v>1190</v>
      </c>
      <c r="F252" s="221" t="s">
        <v>1191</v>
      </c>
      <c r="G252" s="222" t="s">
        <v>631</v>
      </c>
      <c r="H252" s="223">
        <v>30.920000000000002</v>
      </c>
      <c r="I252" s="224"/>
      <c r="J252" s="225">
        <f>ROUND(I252*H252,2)</f>
        <v>0</v>
      </c>
      <c r="K252" s="221" t="s">
        <v>135</v>
      </c>
      <c r="L252" s="70"/>
      <c r="M252" s="226" t="s">
        <v>21</v>
      </c>
      <c r="N252" s="227" t="s">
        <v>45</v>
      </c>
      <c r="O252" s="45"/>
      <c r="P252" s="228">
        <f>O252*H252</f>
        <v>0</v>
      </c>
      <c r="Q252" s="228">
        <v>0.00012</v>
      </c>
      <c r="R252" s="228">
        <f>Q252*H252</f>
        <v>0.0037104000000000004</v>
      </c>
      <c r="S252" s="228">
        <v>0</v>
      </c>
      <c r="T252" s="229">
        <f>S252*H252</f>
        <v>0</v>
      </c>
      <c r="AR252" s="22" t="s">
        <v>150</v>
      </c>
      <c r="AT252" s="22" t="s">
        <v>131</v>
      </c>
      <c r="AU252" s="22" t="s">
        <v>127</v>
      </c>
      <c r="AY252" s="22" t="s">
        <v>128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22" t="s">
        <v>127</v>
      </c>
      <c r="BK252" s="230">
        <f>ROUND(I252*H252,2)</f>
        <v>0</v>
      </c>
      <c r="BL252" s="22" t="s">
        <v>150</v>
      </c>
      <c r="BM252" s="22" t="s">
        <v>1192</v>
      </c>
    </row>
    <row r="253" s="11" customFormat="1">
      <c r="B253" s="248"/>
      <c r="C253" s="249"/>
      <c r="D253" s="250" t="s">
        <v>1009</v>
      </c>
      <c r="E253" s="251" t="s">
        <v>21</v>
      </c>
      <c r="F253" s="252" t="s">
        <v>1193</v>
      </c>
      <c r="G253" s="249"/>
      <c r="H253" s="253">
        <v>30.920000000000002</v>
      </c>
      <c r="I253" s="254"/>
      <c r="J253" s="249"/>
      <c r="K253" s="249"/>
      <c r="L253" s="255"/>
      <c r="M253" s="256"/>
      <c r="N253" s="257"/>
      <c r="O253" s="257"/>
      <c r="P253" s="257"/>
      <c r="Q253" s="257"/>
      <c r="R253" s="257"/>
      <c r="S253" s="257"/>
      <c r="T253" s="258"/>
      <c r="AT253" s="259" t="s">
        <v>1009</v>
      </c>
      <c r="AU253" s="259" t="s">
        <v>127</v>
      </c>
      <c r="AV253" s="11" t="s">
        <v>127</v>
      </c>
      <c r="AW253" s="11" t="s">
        <v>36</v>
      </c>
      <c r="AX253" s="11" t="s">
        <v>81</v>
      </c>
      <c r="AY253" s="259" t="s">
        <v>128</v>
      </c>
    </row>
    <row r="254" s="1" customFormat="1" ht="16.5" customHeight="1">
      <c r="B254" s="44"/>
      <c r="C254" s="219" t="s">
        <v>355</v>
      </c>
      <c r="D254" s="219" t="s">
        <v>131</v>
      </c>
      <c r="E254" s="220" t="s">
        <v>1194</v>
      </c>
      <c r="F254" s="221" t="s">
        <v>1195</v>
      </c>
      <c r="G254" s="222" t="s">
        <v>631</v>
      </c>
      <c r="H254" s="223">
        <v>50.654000000000003</v>
      </c>
      <c r="I254" s="224"/>
      <c r="J254" s="225">
        <f>ROUND(I254*H254,2)</f>
        <v>0</v>
      </c>
      <c r="K254" s="221" t="s">
        <v>135</v>
      </c>
      <c r="L254" s="70"/>
      <c r="M254" s="226" t="s">
        <v>21</v>
      </c>
      <c r="N254" s="227" t="s">
        <v>45</v>
      </c>
      <c r="O254" s="45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AR254" s="22" t="s">
        <v>150</v>
      </c>
      <c r="AT254" s="22" t="s">
        <v>131</v>
      </c>
      <c r="AU254" s="22" t="s">
        <v>127</v>
      </c>
      <c r="AY254" s="22" t="s">
        <v>128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2" t="s">
        <v>127</v>
      </c>
      <c r="BK254" s="230">
        <f>ROUND(I254*H254,2)</f>
        <v>0</v>
      </c>
      <c r="BL254" s="22" t="s">
        <v>150</v>
      </c>
      <c r="BM254" s="22" t="s">
        <v>1196</v>
      </c>
    </row>
    <row r="255" s="11" customFormat="1">
      <c r="B255" s="248"/>
      <c r="C255" s="249"/>
      <c r="D255" s="250" t="s">
        <v>1009</v>
      </c>
      <c r="E255" s="251" t="s">
        <v>21</v>
      </c>
      <c r="F255" s="252" t="s">
        <v>922</v>
      </c>
      <c r="G255" s="249"/>
      <c r="H255" s="253">
        <v>41.579000000000001</v>
      </c>
      <c r="I255" s="254"/>
      <c r="J255" s="249"/>
      <c r="K255" s="249"/>
      <c r="L255" s="255"/>
      <c r="M255" s="256"/>
      <c r="N255" s="257"/>
      <c r="O255" s="257"/>
      <c r="P255" s="257"/>
      <c r="Q255" s="257"/>
      <c r="R255" s="257"/>
      <c r="S255" s="257"/>
      <c r="T255" s="258"/>
      <c r="AT255" s="259" t="s">
        <v>1009</v>
      </c>
      <c r="AU255" s="259" t="s">
        <v>127</v>
      </c>
      <c r="AV255" s="11" t="s">
        <v>127</v>
      </c>
      <c r="AW255" s="11" t="s">
        <v>36</v>
      </c>
      <c r="AX255" s="11" t="s">
        <v>73</v>
      </c>
      <c r="AY255" s="259" t="s">
        <v>128</v>
      </c>
    </row>
    <row r="256" s="11" customFormat="1">
      <c r="B256" s="248"/>
      <c r="C256" s="249"/>
      <c r="D256" s="250" t="s">
        <v>1009</v>
      </c>
      <c r="E256" s="251" t="s">
        <v>21</v>
      </c>
      <c r="F256" s="252" t="s">
        <v>915</v>
      </c>
      <c r="G256" s="249"/>
      <c r="H256" s="253">
        <v>9.0749999999999993</v>
      </c>
      <c r="I256" s="254"/>
      <c r="J256" s="249"/>
      <c r="K256" s="249"/>
      <c r="L256" s="255"/>
      <c r="M256" s="256"/>
      <c r="N256" s="257"/>
      <c r="O256" s="257"/>
      <c r="P256" s="257"/>
      <c r="Q256" s="257"/>
      <c r="R256" s="257"/>
      <c r="S256" s="257"/>
      <c r="T256" s="258"/>
      <c r="AT256" s="259" t="s">
        <v>1009</v>
      </c>
      <c r="AU256" s="259" t="s">
        <v>127</v>
      </c>
      <c r="AV256" s="11" t="s">
        <v>127</v>
      </c>
      <c r="AW256" s="11" t="s">
        <v>36</v>
      </c>
      <c r="AX256" s="11" t="s">
        <v>73</v>
      </c>
      <c r="AY256" s="259" t="s">
        <v>128</v>
      </c>
    </row>
    <row r="257" s="12" customFormat="1">
      <c r="B257" s="260"/>
      <c r="C257" s="261"/>
      <c r="D257" s="250" t="s">
        <v>1009</v>
      </c>
      <c r="E257" s="262" t="s">
        <v>21</v>
      </c>
      <c r="F257" s="263" t="s">
        <v>1012</v>
      </c>
      <c r="G257" s="261"/>
      <c r="H257" s="264">
        <v>50.654000000000003</v>
      </c>
      <c r="I257" s="265"/>
      <c r="J257" s="261"/>
      <c r="K257" s="261"/>
      <c r="L257" s="266"/>
      <c r="M257" s="267"/>
      <c r="N257" s="268"/>
      <c r="O257" s="268"/>
      <c r="P257" s="268"/>
      <c r="Q257" s="268"/>
      <c r="R257" s="268"/>
      <c r="S257" s="268"/>
      <c r="T257" s="269"/>
      <c r="AT257" s="270" t="s">
        <v>1009</v>
      </c>
      <c r="AU257" s="270" t="s">
        <v>127</v>
      </c>
      <c r="AV257" s="12" t="s">
        <v>150</v>
      </c>
      <c r="AW257" s="12" t="s">
        <v>36</v>
      </c>
      <c r="AX257" s="12" t="s">
        <v>81</v>
      </c>
      <c r="AY257" s="270" t="s">
        <v>128</v>
      </c>
    </row>
    <row r="258" s="1" customFormat="1" ht="25.5" customHeight="1">
      <c r="B258" s="44"/>
      <c r="C258" s="219" t="s">
        <v>359</v>
      </c>
      <c r="D258" s="219" t="s">
        <v>131</v>
      </c>
      <c r="E258" s="220" t="s">
        <v>1197</v>
      </c>
      <c r="F258" s="221" t="s">
        <v>1198</v>
      </c>
      <c r="G258" s="222" t="s">
        <v>148</v>
      </c>
      <c r="H258" s="223">
        <v>5</v>
      </c>
      <c r="I258" s="224"/>
      <c r="J258" s="225">
        <f>ROUND(I258*H258,2)</f>
        <v>0</v>
      </c>
      <c r="K258" s="221" t="s">
        <v>135</v>
      </c>
      <c r="L258" s="70"/>
      <c r="M258" s="226" t="s">
        <v>21</v>
      </c>
      <c r="N258" s="227" t="s">
        <v>45</v>
      </c>
      <c r="O258" s="45"/>
      <c r="P258" s="228">
        <f>O258*H258</f>
        <v>0</v>
      </c>
      <c r="Q258" s="228">
        <v>0.016979999999999999</v>
      </c>
      <c r="R258" s="228">
        <f>Q258*H258</f>
        <v>0.084899999999999989</v>
      </c>
      <c r="S258" s="228">
        <v>0</v>
      </c>
      <c r="T258" s="229">
        <f>S258*H258</f>
        <v>0</v>
      </c>
      <c r="AR258" s="22" t="s">
        <v>150</v>
      </c>
      <c r="AT258" s="22" t="s">
        <v>131</v>
      </c>
      <c r="AU258" s="22" t="s">
        <v>127</v>
      </c>
      <c r="AY258" s="22" t="s">
        <v>128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22" t="s">
        <v>127</v>
      </c>
      <c r="BK258" s="230">
        <f>ROUND(I258*H258,2)</f>
        <v>0</v>
      </c>
      <c r="BL258" s="22" t="s">
        <v>150</v>
      </c>
      <c r="BM258" s="22" t="s">
        <v>1199</v>
      </c>
    </row>
    <row r="259" s="11" customFormat="1">
      <c r="B259" s="248"/>
      <c r="C259" s="249"/>
      <c r="D259" s="250" t="s">
        <v>1009</v>
      </c>
      <c r="E259" s="251" t="s">
        <v>21</v>
      </c>
      <c r="F259" s="252" t="s">
        <v>154</v>
      </c>
      <c r="G259" s="249"/>
      <c r="H259" s="253">
        <v>5</v>
      </c>
      <c r="I259" s="254"/>
      <c r="J259" s="249"/>
      <c r="K259" s="249"/>
      <c r="L259" s="255"/>
      <c r="M259" s="256"/>
      <c r="N259" s="257"/>
      <c r="O259" s="257"/>
      <c r="P259" s="257"/>
      <c r="Q259" s="257"/>
      <c r="R259" s="257"/>
      <c r="S259" s="257"/>
      <c r="T259" s="258"/>
      <c r="AT259" s="259" t="s">
        <v>1009</v>
      </c>
      <c r="AU259" s="259" t="s">
        <v>127</v>
      </c>
      <c r="AV259" s="11" t="s">
        <v>127</v>
      </c>
      <c r="AW259" s="11" t="s">
        <v>36</v>
      </c>
      <c r="AX259" s="11" t="s">
        <v>81</v>
      </c>
      <c r="AY259" s="259" t="s">
        <v>128</v>
      </c>
    </row>
    <row r="260" s="1" customFormat="1" ht="16.5" customHeight="1">
      <c r="B260" s="44"/>
      <c r="C260" s="232" t="s">
        <v>395</v>
      </c>
      <c r="D260" s="232" t="s">
        <v>343</v>
      </c>
      <c r="E260" s="233" t="s">
        <v>1200</v>
      </c>
      <c r="F260" s="234" t="s">
        <v>1201</v>
      </c>
      <c r="G260" s="235" t="s">
        <v>148</v>
      </c>
      <c r="H260" s="236">
        <v>4</v>
      </c>
      <c r="I260" s="237"/>
      <c r="J260" s="238">
        <f>ROUND(I260*H260,2)</f>
        <v>0</v>
      </c>
      <c r="K260" s="234" t="s">
        <v>135</v>
      </c>
      <c r="L260" s="239"/>
      <c r="M260" s="240" t="s">
        <v>21</v>
      </c>
      <c r="N260" s="241" t="s">
        <v>45</v>
      </c>
      <c r="O260" s="45"/>
      <c r="P260" s="228">
        <f>O260*H260</f>
        <v>0</v>
      </c>
      <c r="Q260" s="228">
        <v>0.0121</v>
      </c>
      <c r="R260" s="228">
        <f>Q260*H260</f>
        <v>0.048399999999999999</v>
      </c>
      <c r="S260" s="228">
        <v>0</v>
      </c>
      <c r="T260" s="229">
        <f>S260*H260</f>
        <v>0</v>
      </c>
      <c r="AR260" s="22" t="s">
        <v>166</v>
      </c>
      <c r="AT260" s="22" t="s">
        <v>343</v>
      </c>
      <c r="AU260" s="22" t="s">
        <v>127</v>
      </c>
      <c r="AY260" s="22" t="s">
        <v>128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22" t="s">
        <v>127</v>
      </c>
      <c r="BK260" s="230">
        <f>ROUND(I260*H260,2)</f>
        <v>0</v>
      </c>
      <c r="BL260" s="22" t="s">
        <v>150</v>
      </c>
      <c r="BM260" s="22" t="s">
        <v>1202</v>
      </c>
    </row>
    <row r="261" s="1" customFormat="1" ht="16.5" customHeight="1">
      <c r="B261" s="44"/>
      <c r="C261" s="232" t="s">
        <v>399</v>
      </c>
      <c r="D261" s="232" t="s">
        <v>343</v>
      </c>
      <c r="E261" s="233" t="s">
        <v>1203</v>
      </c>
      <c r="F261" s="234" t="s">
        <v>1204</v>
      </c>
      <c r="G261" s="235" t="s">
        <v>148</v>
      </c>
      <c r="H261" s="236">
        <v>1</v>
      </c>
      <c r="I261" s="237"/>
      <c r="J261" s="238">
        <f>ROUND(I261*H261,2)</f>
        <v>0</v>
      </c>
      <c r="K261" s="234" t="s">
        <v>135</v>
      </c>
      <c r="L261" s="239"/>
      <c r="M261" s="240" t="s">
        <v>21</v>
      </c>
      <c r="N261" s="241" t="s">
        <v>45</v>
      </c>
      <c r="O261" s="45"/>
      <c r="P261" s="228">
        <f>O261*H261</f>
        <v>0</v>
      </c>
      <c r="Q261" s="228">
        <v>0.011599999999999999</v>
      </c>
      <c r="R261" s="228">
        <f>Q261*H261</f>
        <v>0.011599999999999999</v>
      </c>
      <c r="S261" s="228">
        <v>0</v>
      </c>
      <c r="T261" s="229">
        <f>S261*H261</f>
        <v>0</v>
      </c>
      <c r="AR261" s="22" t="s">
        <v>166</v>
      </c>
      <c r="AT261" s="22" t="s">
        <v>343</v>
      </c>
      <c r="AU261" s="22" t="s">
        <v>127</v>
      </c>
      <c r="AY261" s="22" t="s">
        <v>128</v>
      </c>
      <c r="BE261" s="230">
        <f>IF(N261="základní",J261,0)</f>
        <v>0</v>
      </c>
      <c r="BF261" s="230">
        <f>IF(N261="snížená",J261,0)</f>
        <v>0</v>
      </c>
      <c r="BG261" s="230">
        <f>IF(N261="zákl. přenesená",J261,0)</f>
        <v>0</v>
      </c>
      <c r="BH261" s="230">
        <f>IF(N261="sníž. přenesená",J261,0)</f>
        <v>0</v>
      </c>
      <c r="BI261" s="230">
        <f>IF(N261="nulová",J261,0)</f>
        <v>0</v>
      </c>
      <c r="BJ261" s="22" t="s">
        <v>127</v>
      </c>
      <c r="BK261" s="230">
        <f>ROUND(I261*H261,2)</f>
        <v>0</v>
      </c>
      <c r="BL261" s="22" t="s">
        <v>150</v>
      </c>
      <c r="BM261" s="22" t="s">
        <v>1205</v>
      </c>
    </row>
    <row r="262" s="10" customFormat="1" ht="29.88" customHeight="1">
      <c r="B262" s="203"/>
      <c r="C262" s="204"/>
      <c r="D262" s="205" t="s">
        <v>72</v>
      </c>
      <c r="E262" s="217" t="s">
        <v>170</v>
      </c>
      <c r="F262" s="217" t="s">
        <v>1206</v>
      </c>
      <c r="G262" s="204"/>
      <c r="H262" s="204"/>
      <c r="I262" s="207"/>
      <c r="J262" s="218">
        <f>BK262</f>
        <v>0</v>
      </c>
      <c r="K262" s="204"/>
      <c r="L262" s="209"/>
      <c r="M262" s="210"/>
      <c r="N262" s="211"/>
      <c r="O262" s="211"/>
      <c r="P262" s="212">
        <f>SUM(P263:P332)</f>
        <v>0</v>
      </c>
      <c r="Q262" s="211"/>
      <c r="R262" s="212">
        <f>SUM(R263:R332)</f>
        <v>0.054372999999999998</v>
      </c>
      <c r="S262" s="211"/>
      <c r="T262" s="213">
        <f>SUM(T263:T332)</f>
        <v>15.074612999999998</v>
      </c>
      <c r="AR262" s="214" t="s">
        <v>81</v>
      </c>
      <c r="AT262" s="215" t="s">
        <v>72</v>
      </c>
      <c r="AU262" s="215" t="s">
        <v>81</v>
      </c>
      <c r="AY262" s="214" t="s">
        <v>128</v>
      </c>
      <c r="BK262" s="216">
        <f>SUM(BK263:BK332)</f>
        <v>0</v>
      </c>
    </row>
    <row r="263" s="1" customFormat="1" ht="38.25" customHeight="1">
      <c r="B263" s="44"/>
      <c r="C263" s="219" t="s">
        <v>403</v>
      </c>
      <c r="D263" s="219" t="s">
        <v>131</v>
      </c>
      <c r="E263" s="220" t="s">
        <v>1207</v>
      </c>
      <c r="F263" s="221" t="s">
        <v>1208</v>
      </c>
      <c r="G263" s="222" t="s">
        <v>631</v>
      </c>
      <c r="H263" s="223">
        <v>86.099999999999994</v>
      </c>
      <c r="I263" s="224"/>
      <c r="J263" s="225">
        <f>ROUND(I263*H263,2)</f>
        <v>0</v>
      </c>
      <c r="K263" s="221" t="s">
        <v>135</v>
      </c>
      <c r="L263" s="70"/>
      <c r="M263" s="226" t="s">
        <v>21</v>
      </c>
      <c r="N263" s="227" t="s">
        <v>45</v>
      </c>
      <c r="O263" s="45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AR263" s="22" t="s">
        <v>150</v>
      </c>
      <c r="AT263" s="22" t="s">
        <v>131</v>
      </c>
      <c r="AU263" s="22" t="s">
        <v>127</v>
      </c>
      <c r="AY263" s="22" t="s">
        <v>128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22" t="s">
        <v>127</v>
      </c>
      <c r="BK263" s="230">
        <f>ROUND(I263*H263,2)</f>
        <v>0</v>
      </c>
      <c r="BL263" s="22" t="s">
        <v>150</v>
      </c>
      <c r="BM263" s="22" t="s">
        <v>1209</v>
      </c>
    </row>
    <row r="264" s="11" customFormat="1">
      <c r="B264" s="248"/>
      <c r="C264" s="249"/>
      <c r="D264" s="250" t="s">
        <v>1009</v>
      </c>
      <c r="E264" s="251" t="s">
        <v>937</v>
      </c>
      <c r="F264" s="252" t="s">
        <v>1210</v>
      </c>
      <c r="G264" s="249"/>
      <c r="H264" s="253">
        <v>86.099999999999994</v>
      </c>
      <c r="I264" s="254"/>
      <c r="J264" s="249"/>
      <c r="K264" s="249"/>
      <c r="L264" s="255"/>
      <c r="M264" s="256"/>
      <c r="N264" s="257"/>
      <c r="O264" s="257"/>
      <c r="P264" s="257"/>
      <c r="Q264" s="257"/>
      <c r="R264" s="257"/>
      <c r="S264" s="257"/>
      <c r="T264" s="258"/>
      <c r="AT264" s="259" t="s">
        <v>1009</v>
      </c>
      <c r="AU264" s="259" t="s">
        <v>127</v>
      </c>
      <c r="AV264" s="11" t="s">
        <v>127</v>
      </c>
      <c r="AW264" s="11" t="s">
        <v>36</v>
      </c>
      <c r="AX264" s="11" t="s">
        <v>81</v>
      </c>
      <c r="AY264" s="259" t="s">
        <v>128</v>
      </c>
    </row>
    <row r="265" s="1" customFormat="1" ht="38.25" customHeight="1">
      <c r="B265" s="44"/>
      <c r="C265" s="219" t="s">
        <v>541</v>
      </c>
      <c r="D265" s="219" t="s">
        <v>131</v>
      </c>
      <c r="E265" s="220" t="s">
        <v>1211</v>
      </c>
      <c r="F265" s="221" t="s">
        <v>1212</v>
      </c>
      <c r="G265" s="222" t="s">
        <v>631</v>
      </c>
      <c r="H265" s="223">
        <v>2583</v>
      </c>
      <c r="I265" s="224"/>
      <c r="J265" s="225">
        <f>ROUND(I265*H265,2)</f>
        <v>0</v>
      </c>
      <c r="K265" s="221" t="s">
        <v>135</v>
      </c>
      <c r="L265" s="70"/>
      <c r="M265" s="226" t="s">
        <v>21</v>
      </c>
      <c r="N265" s="227" t="s">
        <v>45</v>
      </c>
      <c r="O265" s="45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AR265" s="22" t="s">
        <v>150</v>
      </c>
      <c r="AT265" s="22" t="s">
        <v>131</v>
      </c>
      <c r="AU265" s="22" t="s">
        <v>127</v>
      </c>
      <c r="AY265" s="22" t="s">
        <v>128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22" t="s">
        <v>127</v>
      </c>
      <c r="BK265" s="230">
        <f>ROUND(I265*H265,2)</f>
        <v>0</v>
      </c>
      <c r="BL265" s="22" t="s">
        <v>150</v>
      </c>
      <c r="BM265" s="22" t="s">
        <v>1213</v>
      </c>
    </row>
    <row r="266" s="11" customFormat="1">
      <c r="B266" s="248"/>
      <c r="C266" s="249"/>
      <c r="D266" s="250" t="s">
        <v>1009</v>
      </c>
      <c r="E266" s="251" t="s">
        <v>21</v>
      </c>
      <c r="F266" s="252" t="s">
        <v>937</v>
      </c>
      <c r="G266" s="249"/>
      <c r="H266" s="253">
        <v>86.099999999999994</v>
      </c>
      <c r="I266" s="254"/>
      <c r="J266" s="249"/>
      <c r="K266" s="249"/>
      <c r="L266" s="255"/>
      <c r="M266" s="256"/>
      <c r="N266" s="257"/>
      <c r="O266" s="257"/>
      <c r="P266" s="257"/>
      <c r="Q266" s="257"/>
      <c r="R266" s="257"/>
      <c r="S266" s="257"/>
      <c r="T266" s="258"/>
      <c r="AT266" s="259" t="s">
        <v>1009</v>
      </c>
      <c r="AU266" s="259" t="s">
        <v>127</v>
      </c>
      <c r="AV266" s="11" t="s">
        <v>127</v>
      </c>
      <c r="AW266" s="11" t="s">
        <v>36</v>
      </c>
      <c r="AX266" s="11" t="s">
        <v>81</v>
      </c>
      <c r="AY266" s="259" t="s">
        <v>128</v>
      </c>
    </row>
    <row r="267" s="11" customFormat="1">
      <c r="B267" s="248"/>
      <c r="C267" s="249"/>
      <c r="D267" s="250" t="s">
        <v>1009</v>
      </c>
      <c r="E267" s="249"/>
      <c r="F267" s="252" t="s">
        <v>1214</v>
      </c>
      <c r="G267" s="249"/>
      <c r="H267" s="253">
        <v>2583</v>
      </c>
      <c r="I267" s="254"/>
      <c r="J267" s="249"/>
      <c r="K267" s="249"/>
      <c r="L267" s="255"/>
      <c r="M267" s="256"/>
      <c r="N267" s="257"/>
      <c r="O267" s="257"/>
      <c r="P267" s="257"/>
      <c r="Q267" s="257"/>
      <c r="R267" s="257"/>
      <c r="S267" s="257"/>
      <c r="T267" s="258"/>
      <c r="AT267" s="259" t="s">
        <v>1009</v>
      </c>
      <c r="AU267" s="259" t="s">
        <v>127</v>
      </c>
      <c r="AV267" s="11" t="s">
        <v>127</v>
      </c>
      <c r="AW267" s="11" t="s">
        <v>6</v>
      </c>
      <c r="AX267" s="11" t="s">
        <v>81</v>
      </c>
      <c r="AY267" s="259" t="s">
        <v>128</v>
      </c>
    </row>
    <row r="268" s="1" customFormat="1" ht="38.25" customHeight="1">
      <c r="B268" s="44"/>
      <c r="C268" s="219" t="s">
        <v>423</v>
      </c>
      <c r="D268" s="219" t="s">
        <v>131</v>
      </c>
      <c r="E268" s="220" t="s">
        <v>1215</v>
      </c>
      <c r="F268" s="221" t="s">
        <v>1216</v>
      </c>
      <c r="G268" s="222" t="s">
        <v>631</v>
      </c>
      <c r="H268" s="223">
        <v>86.099999999999994</v>
      </c>
      <c r="I268" s="224"/>
      <c r="J268" s="225">
        <f>ROUND(I268*H268,2)</f>
        <v>0</v>
      </c>
      <c r="K268" s="221" t="s">
        <v>135</v>
      </c>
      <c r="L268" s="70"/>
      <c r="M268" s="226" t="s">
        <v>21</v>
      </c>
      <c r="N268" s="227" t="s">
        <v>45</v>
      </c>
      <c r="O268" s="45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AR268" s="22" t="s">
        <v>150</v>
      </c>
      <c r="AT268" s="22" t="s">
        <v>131</v>
      </c>
      <c r="AU268" s="22" t="s">
        <v>127</v>
      </c>
      <c r="AY268" s="22" t="s">
        <v>128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22" t="s">
        <v>127</v>
      </c>
      <c r="BK268" s="230">
        <f>ROUND(I268*H268,2)</f>
        <v>0</v>
      </c>
      <c r="BL268" s="22" t="s">
        <v>150</v>
      </c>
      <c r="BM268" s="22" t="s">
        <v>1217</v>
      </c>
    </row>
    <row r="269" s="11" customFormat="1">
      <c r="B269" s="248"/>
      <c r="C269" s="249"/>
      <c r="D269" s="250" t="s">
        <v>1009</v>
      </c>
      <c r="E269" s="251" t="s">
        <v>21</v>
      </c>
      <c r="F269" s="252" t="s">
        <v>937</v>
      </c>
      <c r="G269" s="249"/>
      <c r="H269" s="253">
        <v>86.099999999999994</v>
      </c>
      <c r="I269" s="254"/>
      <c r="J269" s="249"/>
      <c r="K269" s="249"/>
      <c r="L269" s="255"/>
      <c r="M269" s="256"/>
      <c r="N269" s="257"/>
      <c r="O269" s="257"/>
      <c r="P269" s="257"/>
      <c r="Q269" s="257"/>
      <c r="R269" s="257"/>
      <c r="S269" s="257"/>
      <c r="T269" s="258"/>
      <c r="AT269" s="259" t="s">
        <v>1009</v>
      </c>
      <c r="AU269" s="259" t="s">
        <v>127</v>
      </c>
      <c r="AV269" s="11" t="s">
        <v>127</v>
      </c>
      <c r="AW269" s="11" t="s">
        <v>36</v>
      </c>
      <c r="AX269" s="11" t="s">
        <v>81</v>
      </c>
      <c r="AY269" s="259" t="s">
        <v>128</v>
      </c>
    </row>
    <row r="270" s="1" customFormat="1" ht="25.5" customHeight="1">
      <c r="B270" s="44"/>
      <c r="C270" s="219" t="s">
        <v>427</v>
      </c>
      <c r="D270" s="219" t="s">
        <v>131</v>
      </c>
      <c r="E270" s="220" t="s">
        <v>1218</v>
      </c>
      <c r="F270" s="221" t="s">
        <v>1219</v>
      </c>
      <c r="G270" s="222" t="s">
        <v>631</v>
      </c>
      <c r="H270" s="223">
        <v>86.099999999999994</v>
      </c>
      <c r="I270" s="224"/>
      <c r="J270" s="225">
        <f>ROUND(I270*H270,2)</f>
        <v>0</v>
      </c>
      <c r="K270" s="221" t="s">
        <v>135</v>
      </c>
      <c r="L270" s="70"/>
      <c r="M270" s="226" t="s">
        <v>21</v>
      </c>
      <c r="N270" s="227" t="s">
        <v>45</v>
      </c>
      <c r="O270" s="45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AR270" s="22" t="s">
        <v>150</v>
      </c>
      <c r="AT270" s="22" t="s">
        <v>131</v>
      </c>
      <c r="AU270" s="22" t="s">
        <v>127</v>
      </c>
      <c r="AY270" s="22" t="s">
        <v>128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22" t="s">
        <v>127</v>
      </c>
      <c r="BK270" s="230">
        <f>ROUND(I270*H270,2)</f>
        <v>0</v>
      </c>
      <c r="BL270" s="22" t="s">
        <v>150</v>
      </c>
      <c r="BM270" s="22" t="s">
        <v>1220</v>
      </c>
    </row>
    <row r="271" s="11" customFormat="1">
      <c r="B271" s="248"/>
      <c r="C271" s="249"/>
      <c r="D271" s="250" t="s">
        <v>1009</v>
      </c>
      <c r="E271" s="251" t="s">
        <v>21</v>
      </c>
      <c r="F271" s="252" t="s">
        <v>937</v>
      </c>
      <c r="G271" s="249"/>
      <c r="H271" s="253">
        <v>86.099999999999994</v>
      </c>
      <c r="I271" s="254"/>
      <c r="J271" s="249"/>
      <c r="K271" s="249"/>
      <c r="L271" s="255"/>
      <c r="M271" s="256"/>
      <c r="N271" s="257"/>
      <c r="O271" s="257"/>
      <c r="P271" s="257"/>
      <c r="Q271" s="257"/>
      <c r="R271" s="257"/>
      <c r="S271" s="257"/>
      <c r="T271" s="258"/>
      <c r="AT271" s="259" t="s">
        <v>1009</v>
      </c>
      <c r="AU271" s="259" t="s">
        <v>127</v>
      </c>
      <c r="AV271" s="11" t="s">
        <v>127</v>
      </c>
      <c r="AW271" s="11" t="s">
        <v>36</v>
      </c>
      <c r="AX271" s="11" t="s">
        <v>81</v>
      </c>
      <c r="AY271" s="259" t="s">
        <v>128</v>
      </c>
    </row>
    <row r="272" s="1" customFormat="1" ht="25.5" customHeight="1">
      <c r="B272" s="44"/>
      <c r="C272" s="219" t="s">
        <v>431</v>
      </c>
      <c r="D272" s="219" t="s">
        <v>131</v>
      </c>
      <c r="E272" s="220" t="s">
        <v>1221</v>
      </c>
      <c r="F272" s="221" t="s">
        <v>1222</v>
      </c>
      <c r="G272" s="222" t="s">
        <v>631</v>
      </c>
      <c r="H272" s="223">
        <v>2583</v>
      </c>
      <c r="I272" s="224"/>
      <c r="J272" s="225">
        <f>ROUND(I272*H272,2)</f>
        <v>0</v>
      </c>
      <c r="K272" s="221" t="s">
        <v>135</v>
      </c>
      <c r="L272" s="70"/>
      <c r="M272" s="226" t="s">
        <v>21</v>
      </c>
      <c r="N272" s="227" t="s">
        <v>45</v>
      </c>
      <c r="O272" s="45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AR272" s="22" t="s">
        <v>150</v>
      </c>
      <c r="AT272" s="22" t="s">
        <v>131</v>
      </c>
      <c r="AU272" s="22" t="s">
        <v>127</v>
      </c>
      <c r="AY272" s="22" t="s">
        <v>128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22" t="s">
        <v>127</v>
      </c>
      <c r="BK272" s="230">
        <f>ROUND(I272*H272,2)</f>
        <v>0</v>
      </c>
      <c r="BL272" s="22" t="s">
        <v>150</v>
      </c>
      <c r="BM272" s="22" t="s">
        <v>1223</v>
      </c>
    </row>
    <row r="273" s="11" customFormat="1">
      <c r="B273" s="248"/>
      <c r="C273" s="249"/>
      <c r="D273" s="250" t="s">
        <v>1009</v>
      </c>
      <c r="E273" s="251" t="s">
        <v>21</v>
      </c>
      <c r="F273" s="252" t="s">
        <v>937</v>
      </c>
      <c r="G273" s="249"/>
      <c r="H273" s="253">
        <v>86.099999999999994</v>
      </c>
      <c r="I273" s="254"/>
      <c r="J273" s="249"/>
      <c r="K273" s="249"/>
      <c r="L273" s="255"/>
      <c r="M273" s="256"/>
      <c r="N273" s="257"/>
      <c r="O273" s="257"/>
      <c r="P273" s="257"/>
      <c r="Q273" s="257"/>
      <c r="R273" s="257"/>
      <c r="S273" s="257"/>
      <c r="T273" s="258"/>
      <c r="AT273" s="259" t="s">
        <v>1009</v>
      </c>
      <c r="AU273" s="259" t="s">
        <v>127</v>
      </c>
      <c r="AV273" s="11" t="s">
        <v>127</v>
      </c>
      <c r="AW273" s="11" t="s">
        <v>36</v>
      </c>
      <c r="AX273" s="11" t="s">
        <v>81</v>
      </c>
      <c r="AY273" s="259" t="s">
        <v>128</v>
      </c>
    </row>
    <row r="274" s="11" customFormat="1">
      <c r="B274" s="248"/>
      <c r="C274" s="249"/>
      <c r="D274" s="250" t="s">
        <v>1009</v>
      </c>
      <c r="E274" s="249"/>
      <c r="F274" s="252" t="s">
        <v>1214</v>
      </c>
      <c r="G274" s="249"/>
      <c r="H274" s="253">
        <v>2583</v>
      </c>
      <c r="I274" s="254"/>
      <c r="J274" s="249"/>
      <c r="K274" s="249"/>
      <c r="L274" s="255"/>
      <c r="M274" s="256"/>
      <c r="N274" s="257"/>
      <c r="O274" s="257"/>
      <c r="P274" s="257"/>
      <c r="Q274" s="257"/>
      <c r="R274" s="257"/>
      <c r="S274" s="257"/>
      <c r="T274" s="258"/>
      <c r="AT274" s="259" t="s">
        <v>1009</v>
      </c>
      <c r="AU274" s="259" t="s">
        <v>127</v>
      </c>
      <c r="AV274" s="11" t="s">
        <v>127</v>
      </c>
      <c r="AW274" s="11" t="s">
        <v>6</v>
      </c>
      <c r="AX274" s="11" t="s">
        <v>81</v>
      </c>
      <c r="AY274" s="259" t="s">
        <v>128</v>
      </c>
    </row>
    <row r="275" s="1" customFormat="1" ht="25.5" customHeight="1">
      <c r="B275" s="44"/>
      <c r="C275" s="219" t="s">
        <v>435</v>
      </c>
      <c r="D275" s="219" t="s">
        <v>131</v>
      </c>
      <c r="E275" s="220" t="s">
        <v>1224</v>
      </c>
      <c r="F275" s="221" t="s">
        <v>1225</v>
      </c>
      <c r="G275" s="222" t="s">
        <v>631</v>
      </c>
      <c r="H275" s="223">
        <v>86.099999999999994</v>
      </c>
      <c r="I275" s="224"/>
      <c r="J275" s="225">
        <f>ROUND(I275*H275,2)</f>
        <v>0</v>
      </c>
      <c r="K275" s="221" t="s">
        <v>135</v>
      </c>
      <c r="L275" s="70"/>
      <c r="M275" s="226" t="s">
        <v>21</v>
      </c>
      <c r="N275" s="227" t="s">
        <v>45</v>
      </c>
      <c r="O275" s="45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AR275" s="22" t="s">
        <v>150</v>
      </c>
      <c r="AT275" s="22" t="s">
        <v>131</v>
      </c>
      <c r="AU275" s="22" t="s">
        <v>127</v>
      </c>
      <c r="AY275" s="22" t="s">
        <v>128</v>
      </c>
      <c r="BE275" s="230">
        <f>IF(N275="základní",J275,0)</f>
        <v>0</v>
      </c>
      <c r="BF275" s="230">
        <f>IF(N275="snížená",J275,0)</f>
        <v>0</v>
      </c>
      <c r="BG275" s="230">
        <f>IF(N275="zákl. přenesená",J275,0)</f>
        <v>0</v>
      </c>
      <c r="BH275" s="230">
        <f>IF(N275="sníž. přenesená",J275,0)</f>
        <v>0</v>
      </c>
      <c r="BI275" s="230">
        <f>IF(N275="nulová",J275,0)</f>
        <v>0</v>
      </c>
      <c r="BJ275" s="22" t="s">
        <v>127</v>
      </c>
      <c r="BK275" s="230">
        <f>ROUND(I275*H275,2)</f>
        <v>0</v>
      </c>
      <c r="BL275" s="22" t="s">
        <v>150</v>
      </c>
      <c r="BM275" s="22" t="s">
        <v>1226</v>
      </c>
    </row>
    <row r="276" s="11" customFormat="1">
      <c r="B276" s="248"/>
      <c r="C276" s="249"/>
      <c r="D276" s="250" t="s">
        <v>1009</v>
      </c>
      <c r="E276" s="251" t="s">
        <v>21</v>
      </c>
      <c r="F276" s="252" t="s">
        <v>937</v>
      </c>
      <c r="G276" s="249"/>
      <c r="H276" s="253">
        <v>86.099999999999994</v>
      </c>
      <c r="I276" s="254"/>
      <c r="J276" s="249"/>
      <c r="K276" s="249"/>
      <c r="L276" s="255"/>
      <c r="M276" s="256"/>
      <c r="N276" s="257"/>
      <c r="O276" s="257"/>
      <c r="P276" s="257"/>
      <c r="Q276" s="257"/>
      <c r="R276" s="257"/>
      <c r="S276" s="257"/>
      <c r="T276" s="258"/>
      <c r="AT276" s="259" t="s">
        <v>1009</v>
      </c>
      <c r="AU276" s="259" t="s">
        <v>127</v>
      </c>
      <c r="AV276" s="11" t="s">
        <v>127</v>
      </c>
      <c r="AW276" s="11" t="s">
        <v>36</v>
      </c>
      <c r="AX276" s="11" t="s">
        <v>81</v>
      </c>
      <c r="AY276" s="259" t="s">
        <v>128</v>
      </c>
    </row>
    <row r="277" s="1" customFormat="1" ht="25.5" customHeight="1">
      <c r="B277" s="44"/>
      <c r="C277" s="219" t="s">
        <v>439</v>
      </c>
      <c r="D277" s="219" t="s">
        <v>131</v>
      </c>
      <c r="E277" s="220" t="s">
        <v>1227</v>
      </c>
      <c r="F277" s="221" t="s">
        <v>1228</v>
      </c>
      <c r="G277" s="222" t="s">
        <v>631</v>
      </c>
      <c r="H277" s="223">
        <v>91.700000000000003</v>
      </c>
      <c r="I277" s="224"/>
      <c r="J277" s="225">
        <f>ROUND(I277*H277,2)</f>
        <v>0</v>
      </c>
      <c r="K277" s="221" t="s">
        <v>21</v>
      </c>
      <c r="L277" s="70"/>
      <c r="M277" s="226" t="s">
        <v>21</v>
      </c>
      <c r="N277" s="227" t="s">
        <v>45</v>
      </c>
      <c r="O277" s="45"/>
      <c r="P277" s="228">
        <f>O277*H277</f>
        <v>0</v>
      </c>
      <c r="Q277" s="228">
        <v>0.00012999999999999999</v>
      </c>
      <c r="R277" s="228">
        <f>Q277*H277</f>
        <v>0.011920999999999999</v>
      </c>
      <c r="S277" s="228">
        <v>0</v>
      </c>
      <c r="T277" s="229">
        <f>S277*H277</f>
        <v>0</v>
      </c>
      <c r="AR277" s="22" t="s">
        <v>150</v>
      </c>
      <c r="AT277" s="22" t="s">
        <v>131</v>
      </c>
      <c r="AU277" s="22" t="s">
        <v>127</v>
      </c>
      <c r="AY277" s="22" t="s">
        <v>128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22" t="s">
        <v>127</v>
      </c>
      <c r="BK277" s="230">
        <f>ROUND(I277*H277,2)</f>
        <v>0</v>
      </c>
      <c r="BL277" s="22" t="s">
        <v>150</v>
      </c>
      <c r="BM277" s="22" t="s">
        <v>1229</v>
      </c>
    </row>
    <row r="278" s="11" customFormat="1">
      <c r="B278" s="248"/>
      <c r="C278" s="249"/>
      <c r="D278" s="250" t="s">
        <v>1009</v>
      </c>
      <c r="E278" s="251" t="s">
        <v>21</v>
      </c>
      <c r="F278" s="252" t="s">
        <v>940</v>
      </c>
      <c r="G278" s="249"/>
      <c r="H278" s="253">
        <v>91.700000000000003</v>
      </c>
      <c r="I278" s="254"/>
      <c r="J278" s="249"/>
      <c r="K278" s="249"/>
      <c r="L278" s="255"/>
      <c r="M278" s="256"/>
      <c r="N278" s="257"/>
      <c r="O278" s="257"/>
      <c r="P278" s="257"/>
      <c r="Q278" s="257"/>
      <c r="R278" s="257"/>
      <c r="S278" s="257"/>
      <c r="T278" s="258"/>
      <c r="AT278" s="259" t="s">
        <v>1009</v>
      </c>
      <c r="AU278" s="259" t="s">
        <v>127</v>
      </c>
      <c r="AV278" s="11" t="s">
        <v>127</v>
      </c>
      <c r="AW278" s="11" t="s">
        <v>36</v>
      </c>
      <c r="AX278" s="11" t="s">
        <v>81</v>
      </c>
      <c r="AY278" s="259" t="s">
        <v>128</v>
      </c>
    </row>
    <row r="279" s="1" customFormat="1" ht="16.5" customHeight="1">
      <c r="B279" s="44"/>
      <c r="C279" s="219" t="s">
        <v>443</v>
      </c>
      <c r="D279" s="219" t="s">
        <v>131</v>
      </c>
      <c r="E279" s="220" t="s">
        <v>1230</v>
      </c>
      <c r="F279" s="221" t="s">
        <v>1231</v>
      </c>
      <c r="G279" s="222" t="s">
        <v>631</v>
      </c>
      <c r="H279" s="223">
        <v>91.700000000000003</v>
      </c>
      <c r="I279" s="224"/>
      <c r="J279" s="225">
        <f>ROUND(I279*H279,2)</f>
        <v>0</v>
      </c>
      <c r="K279" s="221" t="s">
        <v>21</v>
      </c>
      <c r="L279" s="70"/>
      <c r="M279" s="226" t="s">
        <v>21</v>
      </c>
      <c r="N279" s="227" t="s">
        <v>45</v>
      </c>
      <c r="O279" s="45"/>
      <c r="P279" s="228">
        <f>O279*H279</f>
        <v>0</v>
      </c>
      <c r="Q279" s="228">
        <v>4.0000000000000003E-05</v>
      </c>
      <c r="R279" s="228">
        <f>Q279*H279</f>
        <v>0.0036680000000000003</v>
      </c>
      <c r="S279" s="228">
        <v>0</v>
      </c>
      <c r="T279" s="229">
        <f>S279*H279</f>
        <v>0</v>
      </c>
      <c r="AR279" s="22" t="s">
        <v>150</v>
      </c>
      <c r="AT279" s="22" t="s">
        <v>131</v>
      </c>
      <c r="AU279" s="22" t="s">
        <v>127</v>
      </c>
      <c r="AY279" s="22" t="s">
        <v>128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2" t="s">
        <v>127</v>
      </c>
      <c r="BK279" s="230">
        <f>ROUND(I279*H279,2)</f>
        <v>0</v>
      </c>
      <c r="BL279" s="22" t="s">
        <v>150</v>
      </c>
      <c r="BM279" s="22" t="s">
        <v>1232</v>
      </c>
    </row>
    <row r="280" s="11" customFormat="1">
      <c r="B280" s="248"/>
      <c r="C280" s="249"/>
      <c r="D280" s="250" t="s">
        <v>1009</v>
      </c>
      <c r="E280" s="251" t="s">
        <v>21</v>
      </c>
      <c r="F280" s="252" t="s">
        <v>940</v>
      </c>
      <c r="G280" s="249"/>
      <c r="H280" s="253">
        <v>91.700000000000003</v>
      </c>
      <c r="I280" s="254"/>
      <c r="J280" s="249"/>
      <c r="K280" s="249"/>
      <c r="L280" s="255"/>
      <c r="M280" s="256"/>
      <c r="N280" s="257"/>
      <c r="O280" s="257"/>
      <c r="P280" s="257"/>
      <c r="Q280" s="257"/>
      <c r="R280" s="257"/>
      <c r="S280" s="257"/>
      <c r="T280" s="258"/>
      <c r="AT280" s="259" t="s">
        <v>1009</v>
      </c>
      <c r="AU280" s="259" t="s">
        <v>127</v>
      </c>
      <c r="AV280" s="11" t="s">
        <v>127</v>
      </c>
      <c r="AW280" s="11" t="s">
        <v>36</v>
      </c>
      <c r="AX280" s="11" t="s">
        <v>81</v>
      </c>
      <c r="AY280" s="259" t="s">
        <v>128</v>
      </c>
    </row>
    <row r="281" s="1" customFormat="1" ht="38.25" customHeight="1">
      <c r="B281" s="44"/>
      <c r="C281" s="219" t="s">
        <v>447</v>
      </c>
      <c r="D281" s="219" t="s">
        <v>131</v>
      </c>
      <c r="E281" s="220" t="s">
        <v>1233</v>
      </c>
      <c r="F281" s="221" t="s">
        <v>1234</v>
      </c>
      <c r="G281" s="222" t="s">
        <v>134</v>
      </c>
      <c r="H281" s="223">
        <v>2.3999999999999999</v>
      </c>
      <c r="I281" s="224"/>
      <c r="J281" s="225">
        <f>ROUND(I281*H281,2)</f>
        <v>0</v>
      </c>
      <c r="K281" s="221" t="s">
        <v>135</v>
      </c>
      <c r="L281" s="70"/>
      <c r="M281" s="226" t="s">
        <v>21</v>
      </c>
      <c r="N281" s="227" t="s">
        <v>45</v>
      </c>
      <c r="O281" s="45"/>
      <c r="P281" s="228">
        <f>O281*H281</f>
        <v>0</v>
      </c>
      <c r="Q281" s="228">
        <v>0.016160000000000001</v>
      </c>
      <c r="R281" s="228">
        <f>Q281*H281</f>
        <v>0.038783999999999999</v>
      </c>
      <c r="S281" s="228">
        <v>0</v>
      </c>
      <c r="T281" s="229">
        <f>S281*H281</f>
        <v>0</v>
      </c>
      <c r="AR281" s="22" t="s">
        <v>150</v>
      </c>
      <c r="AT281" s="22" t="s">
        <v>131</v>
      </c>
      <c r="AU281" s="22" t="s">
        <v>127</v>
      </c>
      <c r="AY281" s="22" t="s">
        <v>128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22" t="s">
        <v>127</v>
      </c>
      <c r="BK281" s="230">
        <f>ROUND(I281*H281,2)</f>
        <v>0</v>
      </c>
      <c r="BL281" s="22" t="s">
        <v>150</v>
      </c>
      <c r="BM281" s="22" t="s">
        <v>1235</v>
      </c>
    </row>
    <row r="282" s="11" customFormat="1">
      <c r="B282" s="248"/>
      <c r="C282" s="249"/>
      <c r="D282" s="250" t="s">
        <v>1009</v>
      </c>
      <c r="E282" s="251" t="s">
        <v>21</v>
      </c>
      <c r="F282" s="252" t="s">
        <v>1236</v>
      </c>
      <c r="G282" s="249"/>
      <c r="H282" s="253">
        <v>2.3999999999999999</v>
      </c>
      <c r="I282" s="254"/>
      <c r="J282" s="249"/>
      <c r="K282" s="249"/>
      <c r="L282" s="255"/>
      <c r="M282" s="256"/>
      <c r="N282" s="257"/>
      <c r="O282" s="257"/>
      <c r="P282" s="257"/>
      <c r="Q282" s="257"/>
      <c r="R282" s="257"/>
      <c r="S282" s="257"/>
      <c r="T282" s="258"/>
      <c r="AT282" s="259" t="s">
        <v>1009</v>
      </c>
      <c r="AU282" s="259" t="s">
        <v>127</v>
      </c>
      <c r="AV282" s="11" t="s">
        <v>127</v>
      </c>
      <c r="AW282" s="11" t="s">
        <v>36</v>
      </c>
      <c r="AX282" s="11" t="s">
        <v>81</v>
      </c>
      <c r="AY282" s="259" t="s">
        <v>128</v>
      </c>
    </row>
    <row r="283" s="1" customFormat="1" ht="38.25" customHeight="1">
      <c r="B283" s="44"/>
      <c r="C283" s="219" t="s">
        <v>451</v>
      </c>
      <c r="D283" s="219" t="s">
        <v>131</v>
      </c>
      <c r="E283" s="220" t="s">
        <v>1237</v>
      </c>
      <c r="F283" s="221" t="s">
        <v>1238</v>
      </c>
      <c r="G283" s="222" t="s">
        <v>631</v>
      </c>
      <c r="H283" s="223">
        <v>18.637</v>
      </c>
      <c r="I283" s="224"/>
      <c r="J283" s="225">
        <f>ROUND(I283*H283,2)</f>
        <v>0</v>
      </c>
      <c r="K283" s="221" t="s">
        <v>1007</v>
      </c>
      <c r="L283" s="70"/>
      <c r="M283" s="226" t="s">
        <v>21</v>
      </c>
      <c r="N283" s="227" t="s">
        <v>45</v>
      </c>
      <c r="O283" s="45"/>
      <c r="P283" s="228">
        <f>O283*H283</f>
        <v>0</v>
      </c>
      <c r="Q283" s="228">
        <v>0</v>
      </c>
      <c r="R283" s="228">
        <f>Q283*H283</f>
        <v>0</v>
      </c>
      <c r="S283" s="228">
        <v>0.055</v>
      </c>
      <c r="T283" s="229">
        <f>S283*H283</f>
        <v>1.0250350000000001</v>
      </c>
      <c r="AR283" s="22" t="s">
        <v>150</v>
      </c>
      <c r="AT283" s="22" t="s">
        <v>131</v>
      </c>
      <c r="AU283" s="22" t="s">
        <v>127</v>
      </c>
      <c r="AY283" s="22" t="s">
        <v>128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22" t="s">
        <v>127</v>
      </c>
      <c r="BK283" s="230">
        <f>ROUND(I283*H283,2)</f>
        <v>0</v>
      </c>
      <c r="BL283" s="22" t="s">
        <v>150</v>
      </c>
      <c r="BM283" s="22" t="s">
        <v>1239</v>
      </c>
    </row>
    <row r="284" s="11" customFormat="1">
      <c r="B284" s="248"/>
      <c r="C284" s="249"/>
      <c r="D284" s="250" t="s">
        <v>1009</v>
      </c>
      <c r="E284" s="251" t="s">
        <v>21</v>
      </c>
      <c r="F284" s="252" t="s">
        <v>897</v>
      </c>
      <c r="G284" s="249"/>
      <c r="H284" s="253">
        <v>18.637</v>
      </c>
      <c r="I284" s="254"/>
      <c r="J284" s="249"/>
      <c r="K284" s="249"/>
      <c r="L284" s="255"/>
      <c r="M284" s="256"/>
      <c r="N284" s="257"/>
      <c r="O284" s="257"/>
      <c r="P284" s="257"/>
      <c r="Q284" s="257"/>
      <c r="R284" s="257"/>
      <c r="S284" s="257"/>
      <c r="T284" s="258"/>
      <c r="AT284" s="259" t="s">
        <v>1009</v>
      </c>
      <c r="AU284" s="259" t="s">
        <v>127</v>
      </c>
      <c r="AV284" s="11" t="s">
        <v>127</v>
      </c>
      <c r="AW284" s="11" t="s">
        <v>36</v>
      </c>
      <c r="AX284" s="11" t="s">
        <v>81</v>
      </c>
      <c r="AY284" s="259" t="s">
        <v>128</v>
      </c>
    </row>
    <row r="285" s="1" customFormat="1" ht="25.5" customHeight="1">
      <c r="B285" s="44"/>
      <c r="C285" s="219" t="s">
        <v>459</v>
      </c>
      <c r="D285" s="219" t="s">
        <v>131</v>
      </c>
      <c r="E285" s="220" t="s">
        <v>1240</v>
      </c>
      <c r="F285" s="221" t="s">
        <v>1241</v>
      </c>
      <c r="G285" s="222" t="s">
        <v>631</v>
      </c>
      <c r="H285" s="223">
        <v>0.54000000000000004</v>
      </c>
      <c r="I285" s="224"/>
      <c r="J285" s="225">
        <f>ROUND(I285*H285,2)</f>
        <v>0</v>
      </c>
      <c r="K285" s="221" t="s">
        <v>135</v>
      </c>
      <c r="L285" s="70"/>
      <c r="M285" s="226" t="s">
        <v>21</v>
      </c>
      <c r="N285" s="227" t="s">
        <v>45</v>
      </c>
      <c r="O285" s="45"/>
      <c r="P285" s="228">
        <f>O285*H285</f>
        <v>0</v>
      </c>
      <c r="Q285" s="228">
        <v>0</v>
      </c>
      <c r="R285" s="228">
        <f>Q285*H285</f>
        <v>0</v>
      </c>
      <c r="S285" s="228">
        <v>0.074999999999999997</v>
      </c>
      <c r="T285" s="229">
        <f>S285*H285</f>
        <v>0.040500000000000001</v>
      </c>
      <c r="AR285" s="22" t="s">
        <v>150</v>
      </c>
      <c r="AT285" s="22" t="s">
        <v>131</v>
      </c>
      <c r="AU285" s="22" t="s">
        <v>127</v>
      </c>
      <c r="AY285" s="22" t="s">
        <v>128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22" t="s">
        <v>127</v>
      </c>
      <c r="BK285" s="230">
        <f>ROUND(I285*H285,2)</f>
        <v>0</v>
      </c>
      <c r="BL285" s="22" t="s">
        <v>150</v>
      </c>
      <c r="BM285" s="22" t="s">
        <v>1242</v>
      </c>
    </row>
    <row r="286" s="11" customFormat="1">
      <c r="B286" s="248"/>
      <c r="C286" s="249"/>
      <c r="D286" s="250" t="s">
        <v>1009</v>
      </c>
      <c r="E286" s="251" t="s">
        <v>21</v>
      </c>
      <c r="F286" s="252" t="s">
        <v>1243</v>
      </c>
      <c r="G286" s="249"/>
      <c r="H286" s="253">
        <v>0.54000000000000004</v>
      </c>
      <c r="I286" s="254"/>
      <c r="J286" s="249"/>
      <c r="K286" s="249"/>
      <c r="L286" s="255"/>
      <c r="M286" s="256"/>
      <c r="N286" s="257"/>
      <c r="O286" s="257"/>
      <c r="P286" s="257"/>
      <c r="Q286" s="257"/>
      <c r="R286" s="257"/>
      <c r="S286" s="257"/>
      <c r="T286" s="258"/>
      <c r="AT286" s="259" t="s">
        <v>1009</v>
      </c>
      <c r="AU286" s="259" t="s">
        <v>127</v>
      </c>
      <c r="AV286" s="11" t="s">
        <v>127</v>
      </c>
      <c r="AW286" s="11" t="s">
        <v>36</v>
      </c>
      <c r="AX286" s="11" t="s">
        <v>81</v>
      </c>
      <c r="AY286" s="259" t="s">
        <v>128</v>
      </c>
    </row>
    <row r="287" s="1" customFormat="1" ht="25.5" customHeight="1">
      <c r="B287" s="44"/>
      <c r="C287" s="219" t="s">
        <v>463</v>
      </c>
      <c r="D287" s="219" t="s">
        <v>131</v>
      </c>
      <c r="E287" s="220" t="s">
        <v>1244</v>
      </c>
      <c r="F287" s="221" t="s">
        <v>1245</v>
      </c>
      <c r="G287" s="222" t="s">
        <v>631</v>
      </c>
      <c r="H287" s="223">
        <v>4.9749999999999996</v>
      </c>
      <c r="I287" s="224"/>
      <c r="J287" s="225">
        <f>ROUND(I287*H287,2)</f>
        <v>0</v>
      </c>
      <c r="K287" s="221" t="s">
        <v>135</v>
      </c>
      <c r="L287" s="70"/>
      <c r="M287" s="226" t="s">
        <v>21</v>
      </c>
      <c r="N287" s="227" t="s">
        <v>45</v>
      </c>
      <c r="O287" s="45"/>
      <c r="P287" s="228">
        <f>O287*H287</f>
        <v>0</v>
      </c>
      <c r="Q287" s="228">
        <v>0</v>
      </c>
      <c r="R287" s="228">
        <f>Q287*H287</f>
        <v>0</v>
      </c>
      <c r="S287" s="228">
        <v>0.062</v>
      </c>
      <c r="T287" s="229">
        <f>S287*H287</f>
        <v>0.30845</v>
      </c>
      <c r="AR287" s="22" t="s">
        <v>150</v>
      </c>
      <c r="AT287" s="22" t="s">
        <v>131</v>
      </c>
      <c r="AU287" s="22" t="s">
        <v>127</v>
      </c>
      <c r="AY287" s="22" t="s">
        <v>128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22" t="s">
        <v>127</v>
      </c>
      <c r="BK287" s="230">
        <f>ROUND(I287*H287,2)</f>
        <v>0</v>
      </c>
      <c r="BL287" s="22" t="s">
        <v>150</v>
      </c>
      <c r="BM287" s="22" t="s">
        <v>1246</v>
      </c>
    </row>
    <row r="288" s="11" customFormat="1">
      <c r="B288" s="248"/>
      <c r="C288" s="249"/>
      <c r="D288" s="250" t="s">
        <v>1009</v>
      </c>
      <c r="E288" s="251" t="s">
        <v>21</v>
      </c>
      <c r="F288" s="252" t="s">
        <v>1247</v>
      </c>
      <c r="G288" s="249"/>
      <c r="H288" s="253">
        <v>1.8</v>
      </c>
      <c r="I288" s="254"/>
      <c r="J288" s="249"/>
      <c r="K288" s="249"/>
      <c r="L288" s="255"/>
      <c r="M288" s="256"/>
      <c r="N288" s="257"/>
      <c r="O288" s="257"/>
      <c r="P288" s="257"/>
      <c r="Q288" s="257"/>
      <c r="R288" s="257"/>
      <c r="S288" s="257"/>
      <c r="T288" s="258"/>
      <c r="AT288" s="259" t="s">
        <v>1009</v>
      </c>
      <c r="AU288" s="259" t="s">
        <v>127</v>
      </c>
      <c r="AV288" s="11" t="s">
        <v>127</v>
      </c>
      <c r="AW288" s="11" t="s">
        <v>36</v>
      </c>
      <c r="AX288" s="11" t="s">
        <v>73</v>
      </c>
      <c r="AY288" s="259" t="s">
        <v>128</v>
      </c>
    </row>
    <row r="289" s="11" customFormat="1">
      <c r="B289" s="248"/>
      <c r="C289" s="249"/>
      <c r="D289" s="250" t="s">
        <v>1009</v>
      </c>
      <c r="E289" s="251" t="s">
        <v>21</v>
      </c>
      <c r="F289" s="252" t="s">
        <v>1248</v>
      </c>
      <c r="G289" s="249"/>
      <c r="H289" s="253">
        <v>1.2769999999999999</v>
      </c>
      <c r="I289" s="254"/>
      <c r="J289" s="249"/>
      <c r="K289" s="249"/>
      <c r="L289" s="255"/>
      <c r="M289" s="256"/>
      <c r="N289" s="257"/>
      <c r="O289" s="257"/>
      <c r="P289" s="257"/>
      <c r="Q289" s="257"/>
      <c r="R289" s="257"/>
      <c r="S289" s="257"/>
      <c r="T289" s="258"/>
      <c r="AT289" s="259" t="s">
        <v>1009</v>
      </c>
      <c r="AU289" s="259" t="s">
        <v>127</v>
      </c>
      <c r="AV289" s="11" t="s">
        <v>127</v>
      </c>
      <c r="AW289" s="11" t="s">
        <v>36</v>
      </c>
      <c r="AX289" s="11" t="s">
        <v>73</v>
      </c>
      <c r="AY289" s="259" t="s">
        <v>128</v>
      </c>
    </row>
    <row r="290" s="11" customFormat="1">
      <c r="B290" s="248"/>
      <c r="C290" s="249"/>
      <c r="D290" s="250" t="s">
        <v>1009</v>
      </c>
      <c r="E290" s="251" t="s">
        <v>21</v>
      </c>
      <c r="F290" s="252" t="s">
        <v>1249</v>
      </c>
      <c r="G290" s="249"/>
      <c r="H290" s="253">
        <v>1.8979999999999999</v>
      </c>
      <c r="I290" s="254"/>
      <c r="J290" s="249"/>
      <c r="K290" s="249"/>
      <c r="L290" s="255"/>
      <c r="M290" s="256"/>
      <c r="N290" s="257"/>
      <c r="O290" s="257"/>
      <c r="P290" s="257"/>
      <c r="Q290" s="257"/>
      <c r="R290" s="257"/>
      <c r="S290" s="257"/>
      <c r="T290" s="258"/>
      <c r="AT290" s="259" t="s">
        <v>1009</v>
      </c>
      <c r="AU290" s="259" t="s">
        <v>127</v>
      </c>
      <c r="AV290" s="11" t="s">
        <v>127</v>
      </c>
      <c r="AW290" s="11" t="s">
        <v>36</v>
      </c>
      <c r="AX290" s="11" t="s">
        <v>73</v>
      </c>
      <c r="AY290" s="259" t="s">
        <v>128</v>
      </c>
    </row>
    <row r="291" s="12" customFormat="1">
      <c r="B291" s="260"/>
      <c r="C291" s="261"/>
      <c r="D291" s="250" t="s">
        <v>1009</v>
      </c>
      <c r="E291" s="262" t="s">
        <v>21</v>
      </c>
      <c r="F291" s="263" t="s">
        <v>1012</v>
      </c>
      <c r="G291" s="261"/>
      <c r="H291" s="264">
        <v>4.9749999999999996</v>
      </c>
      <c r="I291" s="265"/>
      <c r="J291" s="261"/>
      <c r="K291" s="261"/>
      <c r="L291" s="266"/>
      <c r="M291" s="267"/>
      <c r="N291" s="268"/>
      <c r="O291" s="268"/>
      <c r="P291" s="268"/>
      <c r="Q291" s="268"/>
      <c r="R291" s="268"/>
      <c r="S291" s="268"/>
      <c r="T291" s="269"/>
      <c r="AT291" s="270" t="s">
        <v>1009</v>
      </c>
      <c r="AU291" s="270" t="s">
        <v>127</v>
      </c>
      <c r="AV291" s="12" t="s">
        <v>150</v>
      </c>
      <c r="AW291" s="12" t="s">
        <v>36</v>
      </c>
      <c r="AX291" s="12" t="s">
        <v>81</v>
      </c>
      <c r="AY291" s="270" t="s">
        <v>128</v>
      </c>
    </row>
    <row r="292" s="1" customFormat="1" ht="25.5" customHeight="1">
      <c r="B292" s="44"/>
      <c r="C292" s="219" t="s">
        <v>471</v>
      </c>
      <c r="D292" s="219" t="s">
        <v>131</v>
      </c>
      <c r="E292" s="220" t="s">
        <v>1250</v>
      </c>
      <c r="F292" s="221" t="s">
        <v>1251</v>
      </c>
      <c r="G292" s="222" t="s">
        <v>631</v>
      </c>
      <c r="H292" s="223">
        <v>3.6000000000000001</v>
      </c>
      <c r="I292" s="224"/>
      <c r="J292" s="225">
        <f>ROUND(I292*H292,2)</f>
        <v>0</v>
      </c>
      <c r="K292" s="221" t="s">
        <v>135</v>
      </c>
      <c r="L292" s="70"/>
      <c r="M292" s="226" t="s">
        <v>21</v>
      </c>
      <c r="N292" s="227" t="s">
        <v>45</v>
      </c>
      <c r="O292" s="45"/>
      <c r="P292" s="228">
        <f>O292*H292</f>
        <v>0</v>
      </c>
      <c r="Q292" s="228">
        <v>0</v>
      </c>
      <c r="R292" s="228">
        <f>Q292*H292</f>
        <v>0</v>
      </c>
      <c r="S292" s="228">
        <v>0.053999999999999999</v>
      </c>
      <c r="T292" s="229">
        <f>S292*H292</f>
        <v>0.19439999999999999</v>
      </c>
      <c r="AR292" s="22" t="s">
        <v>150</v>
      </c>
      <c r="AT292" s="22" t="s">
        <v>131</v>
      </c>
      <c r="AU292" s="22" t="s">
        <v>127</v>
      </c>
      <c r="AY292" s="22" t="s">
        <v>128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22" t="s">
        <v>127</v>
      </c>
      <c r="BK292" s="230">
        <f>ROUND(I292*H292,2)</f>
        <v>0</v>
      </c>
      <c r="BL292" s="22" t="s">
        <v>150</v>
      </c>
      <c r="BM292" s="22" t="s">
        <v>1252</v>
      </c>
    </row>
    <row r="293" s="11" customFormat="1">
      <c r="B293" s="248"/>
      <c r="C293" s="249"/>
      <c r="D293" s="250" t="s">
        <v>1009</v>
      </c>
      <c r="E293" s="251" t="s">
        <v>21</v>
      </c>
      <c r="F293" s="252" t="s">
        <v>1253</v>
      </c>
      <c r="G293" s="249"/>
      <c r="H293" s="253">
        <v>3.6000000000000001</v>
      </c>
      <c r="I293" s="254"/>
      <c r="J293" s="249"/>
      <c r="K293" s="249"/>
      <c r="L293" s="255"/>
      <c r="M293" s="256"/>
      <c r="N293" s="257"/>
      <c r="O293" s="257"/>
      <c r="P293" s="257"/>
      <c r="Q293" s="257"/>
      <c r="R293" s="257"/>
      <c r="S293" s="257"/>
      <c r="T293" s="258"/>
      <c r="AT293" s="259" t="s">
        <v>1009</v>
      </c>
      <c r="AU293" s="259" t="s">
        <v>127</v>
      </c>
      <c r="AV293" s="11" t="s">
        <v>127</v>
      </c>
      <c r="AW293" s="11" t="s">
        <v>36</v>
      </c>
      <c r="AX293" s="11" t="s">
        <v>81</v>
      </c>
      <c r="AY293" s="259" t="s">
        <v>128</v>
      </c>
    </row>
    <row r="294" s="1" customFormat="1" ht="25.5" customHeight="1">
      <c r="B294" s="44"/>
      <c r="C294" s="219" t="s">
        <v>865</v>
      </c>
      <c r="D294" s="219" t="s">
        <v>131</v>
      </c>
      <c r="E294" s="220" t="s">
        <v>1254</v>
      </c>
      <c r="F294" s="221" t="s">
        <v>1255</v>
      </c>
      <c r="G294" s="222" t="s">
        <v>631</v>
      </c>
      <c r="H294" s="223">
        <v>6</v>
      </c>
      <c r="I294" s="224"/>
      <c r="J294" s="225">
        <f>ROUND(I294*H294,2)</f>
        <v>0</v>
      </c>
      <c r="K294" s="221" t="s">
        <v>135</v>
      </c>
      <c r="L294" s="70"/>
      <c r="M294" s="226" t="s">
        <v>21</v>
      </c>
      <c r="N294" s="227" t="s">
        <v>45</v>
      </c>
      <c r="O294" s="45"/>
      <c r="P294" s="228">
        <f>O294*H294</f>
        <v>0</v>
      </c>
      <c r="Q294" s="228">
        <v>0</v>
      </c>
      <c r="R294" s="228">
        <f>Q294*H294</f>
        <v>0</v>
      </c>
      <c r="S294" s="228">
        <v>0.075999999999999998</v>
      </c>
      <c r="T294" s="229">
        <f>S294*H294</f>
        <v>0.45599999999999996</v>
      </c>
      <c r="AR294" s="22" t="s">
        <v>150</v>
      </c>
      <c r="AT294" s="22" t="s">
        <v>131</v>
      </c>
      <c r="AU294" s="22" t="s">
        <v>127</v>
      </c>
      <c r="AY294" s="22" t="s">
        <v>128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22" t="s">
        <v>127</v>
      </c>
      <c r="BK294" s="230">
        <f>ROUND(I294*H294,2)</f>
        <v>0</v>
      </c>
      <c r="BL294" s="22" t="s">
        <v>150</v>
      </c>
      <c r="BM294" s="22" t="s">
        <v>1256</v>
      </c>
    </row>
    <row r="295" s="11" customFormat="1">
      <c r="B295" s="248"/>
      <c r="C295" s="249"/>
      <c r="D295" s="250" t="s">
        <v>1009</v>
      </c>
      <c r="E295" s="251" t="s">
        <v>21</v>
      </c>
      <c r="F295" s="252" t="s">
        <v>1257</v>
      </c>
      <c r="G295" s="249"/>
      <c r="H295" s="253">
        <v>3.2000000000000002</v>
      </c>
      <c r="I295" s="254"/>
      <c r="J295" s="249"/>
      <c r="K295" s="249"/>
      <c r="L295" s="255"/>
      <c r="M295" s="256"/>
      <c r="N295" s="257"/>
      <c r="O295" s="257"/>
      <c r="P295" s="257"/>
      <c r="Q295" s="257"/>
      <c r="R295" s="257"/>
      <c r="S295" s="257"/>
      <c r="T295" s="258"/>
      <c r="AT295" s="259" t="s">
        <v>1009</v>
      </c>
      <c r="AU295" s="259" t="s">
        <v>127</v>
      </c>
      <c r="AV295" s="11" t="s">
        <v>127</v>
      </c>
      <c r="AW295" s="11" t="s">
        <v>36</v>
      </c>
      <c r="AX295" s="11" t="s">
        <v>73</v>
      </c>
      <c r="AY295" s="259" t="s">
        <v>128</v>
      </c>
    </row>
    <row r="296" s="11" customFormat="1">
      <c r="B296" s="248"/>
      <c r="C296" s="249"/>
      <c r="D296" s="250" t="s">
        <v>1009</v>
      </c>
      <c r="E296" s="251" t="s">
        <v>21</v>
      </c>
      <c r="F296" s="252" t="s">
        <v>1258</v>
      </c>
      <c r="G296" s="249"/>
      <c r="H296" s="253">
        <v>1.2</v>
      </c>
      <c r="I296" s="254"/>
      <c r="J296" s="249"/>
      <c r="K296" s="249"/>
      <c r="L296" s="255"/>
      <c r="M296" s="256"/>
      <c r="N296" s="257"/>
      <c r="O296" s="257"/>
      <c r="P296" s="257"/>
      <c r="Q296" s="257"/>
      <c r="R296" s="257"/>
      <c r="S296" s="257"/>
      <c r="T296" s="258"/>
      <c r="AT296" s="259" t="s">
        <v>1009</v>
      </c>
      <c r="AU296" s="259" t="s">
        <v>127</v>
      </c>
      <c r="AV296" s="11" t="s">
        <v>127</v>
      </c>
      <c r="AW296" s="11" t="s">
        <v>36</v>
      </c>
      <c r="AX296" s="11" t="s">
        <v>73</v>
      </c>
      <c r="AY296" s="259" t="s">
        <v>128</v>
      </c>
    </row>
    <row r="297" s="11" customFormat="1">
      <c r="B297" s="248"/>
      <c r="C297" s="249"/>
      <c r="D297" s="250" t="s">
        <v>1009</v>
      </c>
      <c r="E297" s="251" t="s">
        <v>21</v>
      </c>
      <c r="F297" s="252" t="s">
        <v>1259</v>
      </c>
      <c r="G297" s="249"/>
      <c r="H297" s="253">
        <v>1.6000000000000001</v>
      </c>
      <c r="I297" s="254"/>
      <c r="J297" s="249"/>
      <c r="K297" s="249"/>
      <c r="L297" s="255"/>
      <c r="M297" s="256"/>
      <c r="N297" s="257"/>
      <c r="O297" s="257"/>
      <c r="P297" s="257"/>
      <c r="Q297" s="257"/>
      <c r="R297" s="257"/>
      <c r="S297" s="257"/>
      <c r="T297" s="258"/>
      <c r="AT297" s="259" t="s">
        <v>1009</v>
      </c>
      <c r="AU297" s="259" t="s">
        <v>127</v>
      </c>
      <c r="AV297" s="11" t="s">
        <v>127</v>
      </c>
      <c r="AW297" s="11" t="s">
        <v>36</v>
      </c>
      <c r="AX297" s="11" t="s">
        <v>73</v>
      </c>
      <c r="AY297" s="259" t="s">
        <v>128</v>
      </c>
    </row>
    <row r="298" s="12" customFormat="1">
      <c r="B298" s="260"/>
      <c r="C298" s="261"/>
      <c r="D298" s="250" t="s">
        <v>1009</v>
      </c>
      <c r="E298" s="262" t="s">
        <v>21</v>
      </c>
      <c r="F298" s="263" t="s">
        <v>1012</v>
      </c>
      <c r="G298" s="261"/>
      <c r="H298" s="264">
        <v>6</v>
      </c>
      <c r="I298" s="265"/>
      <c r="J298" s="261"/>
      <c r="K298" s="261"/>
      <c r="L298" s="266"/>
      <c r="M298" s="267"/>
      <c r="N298" s="268"/>
      <c r="O298" s="268"/>
      <c r="P298" s="268"/>
      <c r="Q298" s="268"/>
      <c r="R298" s="268"/>
      <c r="S298" s="268"/>
      <c r="T298" s="269"/>
      <c r="AT298" s="270" t="s">
        <v>1009</v>
      </c>
      <c r="AU298" s="270" t="s">
        <v>127</v>
      </c>
      <c r="AV298" s="12" t="s">
        <v>150</v>
      </c>
      <c r="AW298" s="12" t="s">
        <v>36</v>
      </c>
      <c r="AX298" s="12" t="s">
        <v>81</v>
      </c>
      <c r="AY298" s="270" t="s">
        <v>128</v>
      </c>
    </row>
    <row r="299" s="1" customFormat="1" ht="25.5" customHeight="1">
      <c r="B299" s="44"/>
      <c r="C299" s="219" t="s">
        <v>481</v>
      </c>
      <c r="D299" s="219" t="s">
        <v>131</v>
      </c>
      <c r="E299" s="220" t="s">
        <v>1260</v>
      </c>
      <c r="F299" s="221" t="s">
        <v>1261</v>
      </c>
      <c r="G299" s="222" t="s">
        <v>631</v>
      </c>
      <c r="H299" s="223">
        <v>5.5</v>
      </c>
      <c r="I299" s="224"/>
      <c r="J299" s="225">
        <f>ROUND(I299*H299,2)</f>
        <v>0</v>
      </c>
      <c r="K299" s="221" t="s">
        <v>135</v>
      </c>
      <c r="L299" s="70"/>
      <c r="M299" s="226" t="s">
        <v>21</v>
      </c>
      <c r="N299" s="227" t="s">
        <v>45</v>
      </c>
      <c r="O299" s="45"/>
      <c r="P299" s="228">
        <f>O299*H299</f>
        <v>0</v>
      </c>
      <c r="Q299" s="228">
        <v>0</v>
      </c>
      <c r="R299" s="228">
        <f>Q299*H299</f>
        <v>0</v>
      </c>
      <c r="S299" s="228">
        <v>0.063</v>
      </c>
      <c r="T299" s="229">
        <f>S299*H299</f>
        <v>0.34650000000000003</v>
      </c>
      <c r="AR299" s="22" t="s">
        <v>150</v>
      </c>
      <c r="AT299" s="22" t="s">
        <v>131</v>
      </c>
      <c r="AU299" s="22" t="s">
        <v>127</v>
      </c>
      <c r="AY299" s="22" t="s">
        <v>128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22" t="s">
        <v>127</v>
      </c>
      <c r="BK299" s="230">
        <f>ROUND(I299*H299,2)</f>
        <v>0</v>
      </c>
      <c r="BL299" s="22" t="s">
        <v>150</v>
      </c>
      <c r="BM299" s="22" t="s">
        <v>1262</v>
      </c>
    </row>
    <row r="300" s="11" customFormat="1">
      <c r="B300" s="248"/>
      <c r="C300" s="249"/>
      <c r="D300" s="250" t="s">
        <v>1009</v>
      </c>
      <c r="E300" s="251" t="s">
        <v>21</v>
      </c>
      <c r="F300" s="252" t="s">
        <v>1263</v>
      </c>
      <c r="G300" s="249"/>
      <c r="H300" s="253">
        <v>2.7999999999999998</v>
      </c>
      <c r="I300" s="254"/>
      <c r="J300" s="249"/>
      <c r="K300" s="249"/>
      <c r="L300" s="255"/>
      <c r="M300" s="256"/>
      <c r="N300" s="257"/>
      <c r="O300" s="257"/>
      <c r="P300" s="257"/>
      <c r="Q300" s="257"/>
      <c r="R300" s="257"/>
      <c r="S300" s="257"/>
      <c r="T300" s="258"/>
      <c r="AT300" s="259" t="s">
        <v>1009</v>
      </c>
      <c r="AU300" s="259" t="s">
        <v>127</v>
      </c>
      <c r="AV300" s="11" t="s">
        <v>127</v>
      </c>
      <c r="AW300" s="11" t="s">
        <v>36</v>
      </c>
      <c r="AX300" s="11" t="s">
        <v>73</v>
      </c>
      <c r="AY300" s="259" t="s">
        <v>128</v>
      </c>
    </row>
    <row r="301" s="11" customFormat="1">
      <c r="B301" s="248"/>
      <c r="C301" s="249"/>
      <c r="D301" s="250" t="s">
        <v>1009</v>
      </c>
      <c r="E301" s="251" t="s">
        <v>21</v>
      </c>
      <c r="F301" s="252" t="s">
        <v>1264</v>
      </c>
      <c r="G301" s="249"/>
      <c r="H301" s="253">
        <v>2.7000000000000002</v>
      </c>
      <c r="I301" s="254"/>
      <c r="J301" s="249"/>
      <c r="K301" s="249"/>
      <c r="L301" s="255"/>
      <c r="M301" s="256"/>
      <c r="N301" s="257"/>
      <c r="O301" s="257"/>
      <c r="P301" s="257"/>
      <c r="Q301" s="257"/>
      <c r="R301" s="257"/>
      <c r="S301" s="257"/>
      <c r="T301" s="258"/>
      <c r="AT301" s="259" t="s">
        <v>1009</v>
      </c>
      <c r="AU301" s="259" t="s">
        <v>127</v>
      </c>
      <c r="AV301" s="11" t="s">
        <v>127</v>
      </c>
      <c r="AW301" s="11" t="s">
        <v>36</v>
      </c>
      <c r="AX301" s="11" t="s">
        <v>73</v>
      </c>
      <c r="AY301" s="259" t="s">
        <v>128</v>
      </c>
    </row>
    <row r="302" s="12" customFormat="1">
      <c r="B302" s="260"/>
      <c r="C302" s="261"/>
      <c r="D302" s="250" t="s">
        <v>1009</v>
      </c>
      <c r="E302" s="262" t="s">
        <v>21</v>
      </c>
      <c r="F302" s="263" t="s">
        <v>1012</v>
      </c>
      <c r="G302" s="261"/>
      <c r="H302" s="264">
        <v>5.5</v>
      </c>
      <c r="I302" s="265"/>
      <c r="J302" s="261"/>
      <c r="K302" s="261"/>
      <c r="L302" s="266"/>
      <c r="M302" s="267"/>
      <c r="N302" s="268"/>
      <c r="O302" s="268"/>
      <c r="P302" s="268"/>
      <c r="Q302" s="268"/>
      <c r="R302" s="268"/>
      <c r="S302" s="268"/>
      <c r="T302" s="269"/>
      <c r="AT302" s="270" t="s">
        <v>1009</v>
      </c>
      <c r="AU302" s="270" t="s">
        <v>127</v>
      </c>
      <c r="AV302" s="12" t="s">
        <v>150</v>
      </c>
      <c r="AW302" s="12" t="s">
        <v>36</v>
      </c>
      <c r="AX302" s="12" t="s">
        <v>81</v>
      </c>
      <c r="AY302" s="270" t="s">
        <v>128</v>
      </c>
    </row>
    <row r="303" s="1" customFormat="1" ht="38.25" customHeight="1">
      <c r="B303" s="44"/>
      <c r="C303" s="219" t="s">
        <v>872</v>
      </c>
      <c r="D303" s="219" t="s">
        <v>131</v>
      </c>
      <c r="E303" s="220" t="s">
        <v>1265</v>
      </c>
      <c r="F303" s="221" t="s">
        <v>1266</v>
      </c>
      <c r="G303" s="222" t="s">
        <v>148</v>
      </c>
      <c r="H303" s="223">
        <v>24</v>
      </c>
      <c r="I303" s="224"/>
      <c r="J303" s="225">
        <f>ROUND(I303*H303,2)</f>
        <v>0</v>
      </c>
      <c r="K303" s="221" t="s">
        <v>135</v>
      </c>
      <c r="L303" s="70"/>
      <c r="M303" s="226" t="s">
        <v>21</v>
      </c>
      <c r="N303" s="227" t="s">
        <v>45</v>
      </c>
      <c r="O303" s="45"/>
      <c r="P303" s="228">
        <f>O303*H303</f>
        <v>0</v>
      </c>
      <c r="Q303" s="228">
        <v>0</v>
      </c>
      <c r="R303" s="228">
        <f>Q303*H303</f>
        <v>0</v>
      </c>
      <c r="S303" s="228">
        <v>0.0040000000000000001</v>
      </c>
      <c r="T303" s="229">
        <f>S303*H303</f>
        <v>0.096000000000000002</v>
      </c>
      <c r="AR303" s="22" t="s">
        <v>150</v>
      </c>
      <c r="AT303" s="22" t="s">
        <v>131</v>
      </c>
      <c r="AU303" s="22" t="s">
        <v>127</v>
      </c>
      <c r="AY303" s="22" t="s">
        <v>128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2" t="s">
        <v>127</v>
      </c>
      <c r="BK303" s="230">
        <f>ROUND(I303*H303,2)</f>
        <v>0</v>
      </c>
      <c r="BL303" s="22" t="s">
        <v>150</v>
      </c>
      <c r="BM303" s="22" t="s">
        <v>1267</v>
      </c>
    </row>
    <row r="304" s="1" customFormat="1" ht="38.25" customHeight="1">
      <c r="B304" s="44"/>
      <c r="C304" s="219" t="s">
        <v>491</v>
      </c>
      <c r="D304" s="219" t="s">
        <v>131</v>
      </c>
      <c r="E304" s="220" t="s">
        <v>1268</v>
      </c>
      <c r="F304" s="221" t="s">
        <v>1269</v>
      </c>
      <c r="G304" s="222" t="s">
        <v>148</v>
      </c>
      <c r="H304" s="223">
        <v>1</v>
      </c>
      <c r="I304" s="224"/>
      <c r="J304" s="225">
        <f>ROUND(I304*H304,2)</f>
        <v>0</v>
      </c>
      <c r="K304" s="221" t="s">
        <v>135</v>
      </c>
      <c r="L304" s="70"/>
      <c r="M304" s="226" t="s">
        <v>21</v>
      </c>
      <c r="N304" s="227" t="s">
        <v>45</v>
      </c>
      <c r="O304" s="45"/>
      <c r="P304" s="228">
        <f>O304*H304</f>
        <v>0</v>
      </c>
      <c r="Q304" s="228">
        <v>0</v>
      </c>
      <c r="R304" s="228">
        <f>Q304*H304</f>
        <v>0</v>
      </c>
      <c r="S304" s="228">
        <v>0.0080000000000000002</v>
      </c>
      <c r="T304" s="229">
        <f>S304*H304</f>
        <v>0.0080000000000000002</v>
      </c>
      <c r="AR304" s="22" t="s">
        <v>150</v>
      </c>
      <c r="AT304" s="22" t="s">
        <v>131</v>
      </c>
      <c r="AU304" s="22" t="s">
        <v>127</v>
      </c>
      <c r="AY304" s="22" t="s">
        <v>128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22" t="s">
        <v>127</v>
      </c>
      <c r="BK304" s="230">
        <f>ROUND(I304*H304,2)</f>
        <v>0</v>
      </c>
      <c r="BL304" s="22" t="s">
        <v>150</v>
      </c>
      <c r="BM304" s="22" t="s">
        <v>1270</v>
      </c>
    </row>
    <row r="305" s="1" customFormat="1" ht="38.25" customHeight="1">
      <c r="B305" s="44"/>
      <c r="C305" s="219" t="s">
        <v>141</v>
      </c>
      <c r="D305" s="219" t="s">
        <v>131</v>
      </c>
      <c r="E305" s="220" t="s">
        <v>1271</v>
      </c>
      <c r="F305" s="221" t="s">
        <v>1272</v>
      </c>
      <c r="G305" s="222" t="s">
        <v>148</v>
      </c>
      <c r="H305" s="223">
        <v>1</v>
      </c>
      <c r="I305" s="224"/>
      <c r="J305" s="225">
        <f>ROUND(I305*H305,2)</f>
        <v>0</v>
      </c>
      <c r="K305" s="221" t="s">
        <v>135</v>
      </c>
      <c r="L305" s="70"/>
      <c r="M305" s="226" t="s">
        <v>21</v>
      </c>
      <c r="N305" s="227" t="s">
        <v>45</v>
      </c>
      <c r="O305" s="45"/>
      <c r="P305" s="228">
        <f>O305*H305</f>
        <v>0</v>
      </c>
      <c r="Q305" s="228">
        <v>0</v>
      </c>
      <c r="R305" s="228">
        <f>Q305*H305</f>
        <v>0</v>
      </c>
      <c r="S305" s="228">
        <v>0.016</v>
      </c>
      <c r="T305" s="229">
        <f>S305*H305</f>
        <v>0.016</v>
      </c>
      <c r="AR305" s="22" t="s">
        <v>150</v>
      </c>
      <c r="AT305" s="22" t="s">
        <v>131</v>
      </c>
      <c r="AU305" s="22" t="s">
        <v>127</v>
      </c>
      <c r="AY305" s="22" t="s">
        <v>128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22" t="s">
        <v>127</v>
      </c>
      <c r="BK305" s="230">
        <f>ROUND(I305*H305,2)</f>
        <v>0</v>
      </c>
      <c r="BL305" s="22" t="s">
        <v>150</v>
      </c>
      <c r="BM305" s="22" t="s">
        <v>1273</v>
      </c>
    </row>
    <row r="306" s="1" customFormat="1" ht="38.25" customHeight="1">
      <c r="B306" s="44"/>
      <c r="C306" s="219" t="s">
        <v>145</v>
      </c>
      <c r="D306" s="219" t="s">
        <v>131</v>
      </c>
      <c r="E306" s="220" t="s">
        <v>1274</v>
      </c>
      <c r="F306" s="221" t="s">
        <v>1275</v>
      </c>
      <c r="G306" s="222" t="s">
        <v>1006</v>
      </c>
      <c r="H306" s="223">
        <v>1.2969999999999999</v>
      </c>
      <c r="I306" s="224"/>
      <c r="J306" s="225">
        <f>ROUND(I306*H306,2)</f>
        <v>0</v>
      </c>
      <c r="K306" s="221" t="s">
        <v>135</v>
      </c>
      <c r="L306" s="70"/>
      <c r="M306" s="226" t="s">
        <v>21</v>
      </c>
      <c r="N306" s="227" t="s">
        <v>45</v>
      </c>
      <c r="O306" s="45"/>
      <c r="P306" s="228">
        <f>O306*H306</f>
        <v>0</v>
      </c>
      <c r="Q306" s="228">
        <v>0</v>
      </c>
      <c r="R306" s="228">
        <f>Q306*H306</f>
        <v>0</v>
      </c>
      <c r="S306" s="228">
        <v>1.8</v>
      </c>
      <c r="T306" s="229">
        <f>S306*H306</f>
        <v>2.3346</v>
      </c>
      <c r="AR306" s="22" t="s">
        <v>150</v>
      </c>
      <c r="AT306" s="22" t="s">
        <v>131</v>
      </c>
      <c r="AU306" s="22" t="s">
        <v>127</v>
      </c>
      <c r="AY306" s="22" t="s">
        <v>128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22" t="s">
        <v>127</v>
      </c>
      <c r="BK306" s="230">
        <f>ROUND(I306*H306,2)</f>
        <v>0</v>
      </c>
      <c r="BL306" s="22" t="s">
        <v>150</v>
      </c>
      <c r="BM306" s="22" t="s">
        <v>1276</v>
      </c>
    </row>
    <row r="307" s="11" customFormat="1">
      <c r="B307" s="248"/>
      <c r="C307" s="249"/>
      <c r="D307" s="250" t="s">
        <v>1009</v>
      </c>
      <c r="E307" s="251" t="s">
        <v>21</v>
      </c>
      <c r="F307" s="252" t="s">
        <v>1277</v>
      </c>
      <c r="G307" s="249"/>
      <c r="H307" s="253">
        <v>0.0070000000000000001</v>
      </c>
      <c r="I307" s="254"/>
      <c r="J307" s="249"/>
      <c r="K307" s="249"/>
      <c r="L307" s="255"/>
      <c r="M307" s="256"/>
      <c r="N307" s="257"/>
      <c r="O307" s="257"/>
      <c r="P307" s="257"/>
      <c r="Q307" s="257"/>
      <c r="R307" s="257"/>
      <c r="S307" s="257"/>
      <c r="T307" s="258"/>
      <c r="AT307" s="259" t="s">
        <v>1009</v>
      </c>
      <c r="AU307" s="259" t="s">
        <v>127</v>
      </c>
      <c r="AV307" s="11" t="s">
        <v>127</v>
      </c>
      <c r="AW307" s="11" t="s">
        <v>36</v>
      </c>
      <c r="AX307" s="11" t="s">
        <v>73</v>
      </c>
      <c r="AY307" s="259" t="s">
        <v>128</v>
      </c>
    </row>
    <row r="308" s="11" customFormat="1">
      <c r="B308" s="248"/>
      <c r="C308" s="249"/>
      <c r="D308" s="250" t="s">
        <v>1009</v>
      </c>
      <c r="E308" s="251" t="s">
        <v>21</v>
      </c>
      <c r="F308" s="252" t="s">
        <v>1278</v>
      </c>
      <c r="G308" s="249"/>
      <c r="H308" s="253">
        <v>1.29</v>
      </c>
      <c r="I308" s="254"/>
      <c r="J308" s="249"/>
      <c r="K308" s="249"/>
      <c r="L308" s="255"/>
      <c r="M308" s="256"/>
      <c r="N308" s="257"/>
      <c r="O308" s="257"/>
      <c r="P308" s="257"/>
      <c r="Q308" s="257"/>
      <c r="R308" s="257"/>
      <c r="S308" s="257"/>
      <c r="T308" s="258"/>
      <c r="AT308" s="259" t="s">
        <v>1009</v>
      </c>
      <c r="AU308" s="259" t="s">
        <v>127</v>
      </c>
      <c r="AV308" s="11" t="s">
        <v>127</v>
      </c>
      <c r="AW308" s="11" t="s">
        <v>36</v>
      </c>
      <c r="AX308" s="11" t="s">
        <v>73</v>
      </c>
      <c r="AY308" s="259" t="s">
        <v>128</v>
      </c>
    </row>
    <row r="309" s="12" customFormat="1">
      <c r="B309" s="260"/>
      <c r="C309" s="261"/>
      <c r="D309" s="250" t="s">
        <v>1009</v>
      </c>
      <c r="E309" s="262" t="s">
        <v>21</v>
      </c>
      <c r="F309" s="263" t="s">
        <v>1012</v>
      </c>
      <c r="G309" s="261"/>
      <c r="H309" s="264">
        <v>1.2969999999999999</v>
      </c>
      <c r="I309" s="265"/>
      <c r="J309" s="261"/>
      <c r="K309" s="261"/>
      <c r="L309" s="266"/>
      <c r="M309" s="267"/>
      <c r="N309" s="268"/>
      <c r="O309" s="268"/>
      <c r="P309" s="268"/>
      <c r="Q309" s="268"/>
      <c r="R309" s="268"/>
      <c r="S309" s="268"/>
      <c r="T309" s="269"/>
      <c r="AT309" s="270" t="s">
        <v>1009</v>
      </c>
      <c r="AU309" s="270" t="s">
        <v>127</v>
      </c>
      <c r="AV309" s="12" t="s">
        <v>150</v>
      </c>
      <c r="AW309" s="12" t="s">
        <v>36</v>
      </c>
      <c r="AX309" s="12" t="s">
        <v>81</v>
      </c>
      <c r="AY309" s="270" t="s">
        <v>128</v>
      </c>
    </row>
    <row r="310" s="1" customFormat="1" ht="38.25" customHeight="1">
      <c r="B310" s="44"/>
      <c r="C310" s="219" t="s">
        <v>215</v>
      </c>
      <c r="D310" s="219" t="s">
        <v>131</v>
      </c>
      <c r="E310" s="220" t="s">
        <v>1279</v>
      </c>
      <c r="F310" s="221" t="s">
        <v>1280</v>
      </c>
      <c r="G310" s="222" t="s">
        <v>1006</v>
      </c>
      <c r="H310" s="223">
        <v>2.496</v>
      </c>
      <c r="I310" s="224"/>
      <c r="J310" s="225">
        <f>ROUND(I310*H310,2)</f>
        <v>0</v>
      </c>
      <c r="K310" s="221" t="s">
        <v>135</v>
      </c>
      <c r="L310" s="70"/>
      <c r="M310" s="226" t="s">
        <v>21</v>
      </c>
      <c r="N310" s="227" t="s">
        <v>45</v>
      </c>
      <c r="O310" s="45"/>
      <c r="P310" s="228">
        <f>O310*H310</f>
        <v>0</v>
      </c>
      <c r="Q310" s="228">
        <v>0</v>
      </c>
      <c r="R310" s="228">
        <f>Q310*H310</f>
        <v>0</v>
      </c>
      <c r="S310" s="228">
        <v>1.8</v>
      </c>
      <c r="T310" s="229">
        <f>S310*H310</f>
        <v>4.4927999999999999</v>
      </c>
      <c r="AR310" s="22" t="s">
        <v>150</v>
      </c>
      <c r="AT310" s="22" t="s">
        <v>131</v>
      </c>
      <c r="AU310" s="22" t="s">
        <v>127</v>
      </c>
      <c r="AY310" s="22" t="s">
        <v>128</v>
      </c>
      <c r="BE310" s="230">
        <f>IF(N310="základní",J310,0)</f>
        <v>0</v>
      </c>
      <c r="BF310" s="230">
        <f>IF(N310="snížená",J310,0)</f>
        <v>0</v>
      </c>
      <c r="BG310" s="230">
        <f>IF(N310="zákl. přenesená",J310,0)</f>
        <v>0</v>
      </c>
      <c r="BH310" s="230">
        <f>IF(N310="sníž. přenesená",J310,0)</f>
        <v>0</v>
      </c>
      <c r="BI310" s="230">
        <f>IF(N310="nulová",J310,0)</f>
        <v>0</v>
      </c>
      <c r="BJ310" s="22" t="s">
        <v>127</v>
      </c>
      <c r="BK310" s="230">
        <f>ROUND(I310*H310,2)</f>
        <v>0</v>
      </c>
      <c r="BL310" s="22" t="s">
        <v>150</v>
      </c>
      <c r="BM310" s="22" t="s">
        <v>1281</v>
      </c>
    </row>
    <row r="311" s="11" customFormat="1">
      <c r="B311" s="248"/>
      <c r="C311" s="249"/>
      <c r="D311" s="250" t="s">
        <v>1009</v>
      </c>
      <c r="E311" s="251" t="s">
        <v>21</v>
      </c>
      <c r="F311" s="252" t="s">
        <v>1282</v>
      </c>
      <c r="G311" s="249"/>
      <c r="H311" s="253">
        <v>2.496</v>
      </c>
      <c r="I311" s="254"/>
      <c r="J311" s="249"/>
      <c r="K311" s="249"/>
      <c r="L311" s="255"/>
      <c r="M311" s="256"/>
      <c r="N311" s="257"/>
      <c r="O311" s="257"/>
      <c r="P311" s="257"/>
      <c r="Q311" s="257"/>
      <c r="R311" s="257"/>
      <c r="S311" s="257"/>
      <c r="T311" s="258"/>
      <c r="AT311" s="259" t="s">
        <v>1009</v>
      </c>
      <c r="AU311" s="259" t="s">
        <v>127</v>
      </c>
      <c r="AV311" s="11" t="s">
        <v>127</v>
      </c>
      <c r="AW311" s="11" t="s">
        <v>36</v>
      </c>
      <c r="AX311" s="11" t="s">
        <v>81</v>
      </c>
      <c r="AY311" s="259" t="s">
        <v>128</v>
      </c>
    </row>
    <row r="312" s="1" customFormat="1" ht="38.25" customHeight="1">
      <c r="B312" s="44"/>
      <c r="C312" s="219" t="s">
        <v>194</v>
      </c>
      <c r="D312" s="219" t="s">
        <v>131</v>
      </c>
      <c r="E312" s="220" t="s">
        <v>1283</v>
      </c>
      <c r="F312" s="221" t="s">
        <v>1284</v>
      </c>
      <c r="G312" s="222" t="s">
        <v>134</v>
      </c>
      <c r="H312" s="223">
        <v>11</v>
      </c>
      <c r="I312" s="224"/>
      <c r="J312" s="225">
        <f>ROUND(I312*H312,2)</f>
        <v>0</v>
      </c>
      <c r="K312" s="221" t="s">
        <v>135</v>
      </c>
      <c r="L312" s="70"/>
      <c r="M312" s="226" t="s">
        <v>21</v>
      </c>
      <c r="N312" s="227" t="s">
        <v>45</v>
      </c>
      <c r="O312" s="45"/>
      <c r="P312" s="228">
        <f>O312*H312</f>
        <v>0</v>
      </c>
      <c r="Q312" s="228">
        <v>0</v>
      </c>
      <c r="R312" s="228">
        <f>Q312*H312</f>
        <v>0</v>
      </c>
      <c r="S312" s="228">
        <v>0.042000000000000003</v>
      </c>
      <c r="T312" s="229">
        <f>S312*H312</f>
        <v>0.46200000000000002</v>
      </c>
      <c r="AR312" s="22" t="s">
        <v>150</v>
      </c>
      <c r="AT312" s="22" t="s">
        <v>131</v>
      </c>
      <c r="AU312" s="22" t="s">
        <v>127</v>
      </c>
      <c r="AY312" s="22" t="s">
        <v>128</v>
      </c>
      <c r="BE312" s="230">
        <f>IF(N312="základní",J312,0)</f>
        <v>0</v>
      </c>
      <c r="BF312" s="230">
        <f>IF(N312="snížená",J312,0)</f>
        <v>0</v>
      </c>
      <c r="BG312" s="230">
        <f>IF(N312="zákl. přenesená",J312,0)</f>
        <v>0</v>
      </c>
      <c r="BH312" s="230">
        <f>IF(N312="sníž. přenesená",J312,0)</f>
        <v>0</v>
      </c>
      <c r="BI312" s="230">
        <f>IF(N312="nulová",J312,0)</f>
        <v>0</v>
      </c>
      <c r="BJ312" s="22" t="s">
        <v>127</v>
      </c>
      <c r="BK312" s="230">
        <f>ROUND(I312*H312,2)</f>
        <v>0</v>
      </c>
      <c r="BL312" s="22" t="s">
        <v>150</v>
      </c>
      <c r="BM312" s="22" t="s">
        <v>1285</v>
      </c>
    </row>
    <row r="313" s="11" customFormat="1">
      <c r="B313" s="248"/>
      <c r="C313" s="249"/>
      <c r="D313" s="250" t="s">
        <v>1009</v>
      </c>
      <c r="E313" s="251" t="s">
        <v>21</v>
      </c>
      <c r="F313" s="252" t="s">
        <v>1286</v>
      </c>
      <c r="G313" s="249"/>
      <c r="H313" s="253">
        <v>8</v>
      </c>
      <c r="I313" s="254"/>
      <c r="J313" s="249"/>
      <c r="K313" s="249"/>
      <c r="L313" s="255"/>
      <c r="M313" s="256"/>
      <c r="N313" s="257"/>
      <c r="O313" s="257"/>
      <c r="P313" s="257"/>
      <c r="Q313" s="257"/>
      <c r="R313" s="257"/>
      <c r="S313" s="257"/>
      <c r="T313" s="258"/>
      <c r="AT313" s="259" t="s">
        <v>1009</v>
      </c>
      <c r="AU313" s="259" t="s">
        <v>127</v>
      </c>
      <c r="AV313" s="11" t="s">
        <v>127</v>
      </c>
      <c r="AW313" s="11" t="s">
        <v>36</v>
      </c>
      <c r="AX313" s="11" t="s">
        <v>73</v>
      </c>
      <c r="AY313" s="259" t="s">
        <v>128</v>
      </c>
    </row>
    <row r="314" s="11" customFormat="1">
      <c r="B314" s="248"/>
      <c r="C314" s="249"/>
      <c r="D314" s="250" t="s">
        <v>1009</v>
      </c>
      <c r="E314" s="251" t="s">
        <v>21</v>
      </c>
      <c r="F314" s="252" t="s">
        <v>1287</v>
      </c>
      <c r="G314" s="249"/>
      <c r="H314" s="253">
        <v>3</v>
      </c>
      <c r="I314" s="254"/>
      <c r="J314" s="249"/>
      <c r="K314" s="249"/>
      <c r="L314" s="255"/>
      <c r="M314" s="256"/>
      <c r="N314" s="257"/>
      <c r="O314" s="257"/>
      <c r="P314" s="257"/>
      <c r="Q314" s="257"/>
      <c r="R314" s="257"/>
      <c r="S314" s="257"/>
      <c r="T314" s="258"/>
      <c r="AT314" s="259" t="s">
        <v>1009</v>
      </c>
      <c r="AU314" s="259" t="s">
        <v>127</v>
      </c>
      <c r="AV314" s="11" t="s">
        <v>127</v>
      </c>
      <c r="AW314" s="11" t="s">
        <v>36</v>
      </c>
      <c r="AX314" s="11" t="s">
        <v>73</v>
      </c>
      <c r="AY314" s="259" t="s">
        <v>128</v>
      </c>
    </row>
    <row r="315" s="12" customFormat="1">
      <c r="B315" s="260"/>
      <c r="C315" s="261"/>
      <c r="D315" s="250" t="s">
        <v>1009</v>
      </c>
      <c r="E315" s="262" t="s">
        <v>21</v>
      </c>
      <c r="F315" s="263" t="s">
        <v>1012</v>
      </c>
      <c r="G315" s="261"/>
      <c r="H315" s="264">
        <v>11</v>
      </c>
      <c r="I315" s="265"/>
      <c r="J315" s="261"/>
      <c r="K315" s="261"/>
      <c r="L315" s="266"/>
      <c r="M315" s="267"/>
      <c r="N315" s="268"/>
      <c r="O315" s="268"/>
      <c r="P315" s="268"/>
      <c r="Q315" s="268"/>
      <c r="R315" s="268"/>
      <c r="S315" s="268"/>
      <c r="T315" s="269"/>
      <c r="AT315" s="270" t="s">
        <v>1009</v>
      </c>
      <c r="AU315" s="270" t="s">
        <v>127</v>
      </c>
      <c r="AV315" s="12" t="s">
        <v>150</v>
      </c>
      <c r="AW315" s="12" t="s">
        <v>36</v>
      </c>
      <c r="AX315" s="12" t="s">
        <v>81</v>
      </c>
      <c r="AY315" s="270" t="s">
        <v>128</v>
      </c>
    </row>
    <row r="316" s="1" customFormat="1" ht="25.5" customHeight="1">
      <c r="B316" s="44"/>
      <c r="C316" s="219" t="s">
        <v>198</v>
      </c>
      <c r="D316" s="219" t="s">
        <v>131</v>
      </c>
      <c r="E316" s="220" t="s">
        <v>1288</v>
      </c>
      <c r="F316" s="221" t="s">
        <v>1289</v>
      </c>
      <c r="G316" s="222" t="s">
        <v>631</v>
      </c>
      <c r="H316" s="223">
        <v>84.911000000000001</v>
      </c>
      <c r="I316" s="224"/>
      <c r="J316" s="225">
        <f>ROUND(I316*H316,2)</f>
        <v>0</v>
      </c>
      <c r="K316" s="221" t="s">
        <v>135</v>
      </c>
      <c r="L316" s="70"/>
      <c r="M316" s="226" t="s">
        <v>21</v>
      </c>
      <c r="N316" s="227" t="s">
        <v>45</v>
      </c>
      <c r="O316" s="45"/>
      <c r="P316" s="228">
        <f>O316*H316</f>
        <v>0</v>
      </c>
      <c r="Q316" s="228">
        <v>0</v>
      </c>
      <c r="R316" s="228">
        <f>Q316*H316</f>
        <v>0</v>
      </c>
      <c r="S316" s="228">
        <v>0.01</v>
      </c>
      <c r="T316" s="229">
        <f>S316*H316</f>
        <v>0.84911000000000003</v>
      </c>
      <c r="AR316" s="22" t="s">
        <v>150</v>
      </c>
      <c r="AT316" s="22" t="s">
        <v>131</v>
      </c>
      <c r="AU316" s="22" t="s">
        <v>127</v>
      </c>
      <c r="AY316" s="22" t="s">
        <v>128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22" t="s">
        <v>127</v>
      </c>
      <c r="BK316" s="230">
        <f>ROUND(I316*H316,2)</f>
        <v>0</v>
      </c>
      <c r="BL316" s="22" t="s">
        <v>150</v>
      </c>
      <c r="BM316" s="22" t="s">
        <v>1290</v>
      </c>
    </row>
    <row r="317" s="11" customFormat="1">
      <c r="B317" s="248"/>
      <c r="C317" s="249"/>
      <c r="D317" s="250" t="s">
        <v>1009</v>
      </c>
      <c r="E317" s="251" t="s">
        <v>21</v>
      </c>
      <c r="F317" s="252" t="s">
        <v>973</v>
      </c>
      <c r="G317" s="249"/>
      <c r="H317" s="253">
        <v>84.911000000000001</v>
      </c>
      <c r="I317" s="254"/>
      <c r="J317" s="249"/>
      <c r="K317" s="249"/>
      <c r="L317" s="255"/>
      <c r="M317" s="256"/>
      <c r="N317" s="257"/>
      <c r="O317" s="257"/>
      <c r="P317" s="257"/>
      <c r="Q317" s="257"/>
      <c r="R317" s="257"/>
      <c r="S317" s="257"/>
      <c r="T317" s="258"/>
      <c r="AT317" s="259" t="s">
        <v>1009</v>
      </c>
      <c r="AU317" s="259" t="s">
        <v>127</v>
      </c>
      <c r="AV317" s="11" t="s">
        <v>127</v>
      </c>
      <c r="AW317" s="11" t="s">
        <v>36</v>
      </c>
      <c r="AX317" s="11" t="s">
        <v>81</v>
      </c>
      <c r="AY317" s="259" t="s">
        <v>128</v>
      </c>
    </row>
    <row r="318" s="1" customFormat="1" ht="25.5" customHeight="1">
      <c r="B318" s="44"/>
      <c r="C318" s="219" t="s">
        <v>210</v>
      </c>
      <c r="D318" s="219" t="s">
        <v>131</v>
      </c>
      <c r="E318" s="220" t="s">
        <v>1291</v>
      </c>
      <c r="F318" s="221" t="s">
        <v>1292</v>
      </c>
      <c r="G318" s="222" t="s">
        <v>631</v>
      </c>
      <c r="H318" s="223">
        <v>79.957999999999998</v>
      </c>
      <c r="I318" s="224"/>
      <c r="J318" s="225">
        <f>ROUND(I318*H318,2)</f>
        <v>0</v>
      </c>
      <c r="K318" s="221" t="s">
        <v>1007</v>
      </c>
      <c r="L318" s="70"/>
      <c r="M318" s="226" t="s">
        <v>21</v>
      </c>
      <c r="N318" s="227" t="s">
        <v>45</v>
      </c>
      <c r="O318" s="45"/>
      <c r="P318" s="228">
        <f>O318*H318</f>
        <v>0</v>
      </c>
      <c r="Q318" s="228">
        <v>0</v>
      </c>
      <c r="R318" s="228">
        <f>Q318*H318</f>
        <v>0</v>
      </c>
      <c r="S318" s="228">
        <v>0.045999999999999999</v>
      </c>
      <c r="T318" s="229">
        <f>S318*H318</f>
        <v>3.6780679999999997</v>
      </c>
      <c r="AR318" s="22" t="s">
        <v>150</v>
      </c>
      <c r="AT318" s="22" t="s">
        <v>131</v>
      </c>
      <c r="AU318" s="22" t="s">
        <v>127</v>
      </c>
      <c r="AY318" s="22" t="s">
        <v>128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22" t="s">
        <v>127</v>
      </c>
      <c r="BK318" s="230">
        <f>ROUND(I318*H318,2)</f>
        <v>0</v>
      </c>
      <c r="BL318" s="22" t="s">
        <v>150</v>
      </c>
      <c r="BM318" s="22" t="s">
        <v>1293</v>
      </c>
    </row>
    <row r="319" s="11" customFormat="1">
      <c r="B319" s="248"/>
      <c r="C319" s="249"/>
      <c r="D319" s="250" t="s">
        <v>1009</v>
      </c>
      <c r="E319" s="251" t="s">
        <v>21</v>
      </c>
      <c r="F319" s="252" t="s">
        <v>900</v>
      </c>
      <c r="G319" s="249"/>
      <c r="H319" s="253">
        <v>47.503999999999998</v>
      </c>
      <c r="I319" s="254"/>
      <c r="J319" s="249"/>
      <c r="K319" s="249"/>
      <c r="L319" s="255"/>
      <c r="M319" s="256"/>
      <c r="N319" s="257"/>
      <c r="O319" s="257"/>
      <c r="P319" s="257"/>
      <c r="Q319" s="257"/>
      <c r="R319" s="257"/>
      <c r="S319" s="257"/>
      <c r="T319" s="258"/>
      <c r="AT319" s="259" t="s">
        <v>1009</v>
      </c>
      <c r="AU319" s="259" t="s">
        <v>127</v>
      </c>
      <c r="AV319" s="11" t="s">
        <v>127</v>
      </c>
      <c r="AW319" s="11" t="s">
        <v>36</v>
      </c>
      <c r="AX319" s="11" t="s">
        <v>73</v>
      </c>
      <c r="AY319" s="259" t="s">
        <v>128</v>
      </c>
    </row>
    <row r="320" s="11" customFormat="1">
      <c r="B320" s="248"/>
      <c r="C320" s="249"/>
      <c r="D320" s="250" t="s">
        <v>1009</v>
      </c>
      <c r="E320" s="251" t="s">
        <v>21</v>
      </c>
      <c r="F320" s="252" t="s">
        <v>1294</v>
      </c>
      <c r="G320" s="249"/>
      <c r="H320" s="253">
        <v>21.379000000000001</v>
      </c>
      <c r="I320" s="254"/>
      <c r="J320" s="249"/>
      <c r="K320" s="249"/>
      <c r="L320" s="255"/>
      <c r="M320" s="256"/>
      <c r="N320" s="257"/>
      <c r="O320" s="257"/>
      <c r="P320" s="257"/>
      <c r="Q320" s="257"/>
      <c r="R320" s="257"/>
      <c r="S320" s="257"/>
      <c r="T320" s="258"/>
      <c r="AT320" s="259" t="s">
        <v>1009</v>
      </c>
      <c r="AU320" s="259" t="s">
        <v>127</v>
      </c>
      <c r="AV320" s="11" t="s">
        <v>127</v>
      </c>
      <c r="AW320" s="11" t="s">
        <v>36</v>
      </c>
      <c r="AX320" s="11" t="s">
        <v>73</v>
      </c>
      <c r="AY320" s="259" t="s">
        <v>128</v>
      </c>
    </row>
    <row r="321" s="11" customFormat="1">
      <c r="B321" s="248"/>
      <c r="C321" s="249"/>
      <c r="D321" s="250" t="s">
        <v>1009</v>
      </c>
      <c r="E321" s="251" t="s">
        <v>21</v>
      </c>
      <c r="F321" s="252" t="s">
        <v>1295</v>
      </c>
      <c r="G321" s="249"/>
      <c r="H321" s="253">
        <v>5.9690000000000003</v>
      </c>
      <c r="I321" s="254"/>
      <c r="J321" s="249"/>
      <c r="K321" s="249"/>
      <c r="L321" s="255"/>
      <c r="M321" s="256"/>
      <c r="N321" s="257"/>
      <c r="O321" s="257"/>
      <c r="P321" s="257"/>
      <c r="Q321" s="257"/>
      <c r="R321" s="257"/>
      <c r="S321" s="257"/>
      <c r="T321" s="258"/>
      <c r="AT321" s="259" t="s">
        <v>1009</v>
      </c>
      <c r="AU321" s="259" t="s">
        <v>127</v>
      </c>
      <c r="AV321" s="11" t="s">
        <v>127</v>
      </c>
      <c r="AW321" s="11" t="s">
        <v>36</v>
      </c>
      <c r="AX321" s="11" t="s">
        <v>73</v>
      </c>
      <c r="AY321" s="259" t="s">
        <v>128</v>
      </c>
    </row>
    <row r="322" s="11" customFormat="1">
      <c r="B322" s="248"/>
      <c r="C322" s="249"/>
      <c r="D322" s="250" t="s">
        <v>1009</v>
      </c>
      <c r="E322" s="251" t="s">
        <v>21</v>
      </c>
      <c r="F322" s="252" t="s">
        <v>1296</v>
      </c>
      <c r="G322" s="249"/>
      <c r="H322" s="253">
        <v>5.1059999999999999</v>
      </c>
      <c r="I322" s="254"/>
      <c r="J322" s="249"/>
      <c r="K322" s="249"/>
      <c r="L322" s="255"/>
      <c r="M322" s="256"/>
      <c r="N322" s="257"/>
      <c r="O322" s="257"/>
      <c r="P322" s="257"/>
      <c r="Q322" s="257"/>
      <c r="R322" s="257"/>
      <c r="S322" s="257"/>
      <c r="T322" s="258"/>
      <c r="AT322" s="259" t="s">
        <v>1009</v>
      </c>
      <c r="AU322" s="259" t="s">
        <v>127</v>
      </c>
      <c r="AV322" s="11" t="s">
        <v>127</v>
      </c>
      <c r="AW322" s="11" t="s">
        <v>36</v>
      </c>
      <c r="AX322" s="11" t="s">
        <v>73</v>
      </c>
      <c r="AY322" s="259" t="s">
        <v>128</v>
      </c>
    </row>
    <row r="323" s="12" customFormat="1">
      <c r="B323" s="260"/>
      <c r="C323" s="261"/>
      <c r="D323" s="250" t="s">
        <v>1009</v>
      </c>
      <c r="E323" s="262" t="s">
        <v>21</v>
      </c>
      <c r="F323" s="263" t="s">
        <v>1012</v>
      </c>
      <c r="G323" s="261"/>
      <c r="H323" s="264">
        <v>79.957999999999998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AT323" s="270" t="s">
        <v>1009</v>
      </c>
      <c r="AU323" s="270" t="s">
        <v>127</v>
      </c>
      <c r="AV323" s="12" t="s">
        <v>150</v>
      </c>
      <c r="AW323" s="12" t="s">
        <v>36</v>
      </c>
      <c r="AX323" s="12" t="s">
        <v>81</v>
      </c>
      <c r="AY323" s="270" t="s">
        <v>128</v>
      </c>
    </row>
    <row r="324" s="1" customFormat="1" ht="16.5" customHeight="1">
      <c r="B324" s="44"/>
      <c r="C324" s="219" t="s">
        <v>219</v>
      </c>
      <c r="D324" s="219" t="s">
        <v>131</v>
      </c>
      <c r="E324" s="220" t="s">
        <v>1297</v>
      </c>
      <c r="F324" s="221" t="s">
        <v>1298</v>
      </c>
      <c r="G324" s="222" t="s">
        <v>631</v>
      </c>
      <c r="H324" s="223">
        <v>5.1500000000000004</v>
      </c>
      <c r="I324" s="224"/>
      <c r="J324" s="225">
        <f>ROUND(I324*H324,2)</f>
        <v>0</v>
      </c>
      <c r="K324" s="221" t="s">
        <v>135</v>
      </c>
      <c r="L324" s="70"/>
      <c r="M324" s="226" t="s">
        <v>21</v>
      </c>
      <c r="N324" s="227" t="s">
        <v>45</v>
      </c>
      <c r="O324" s="45"/>
      <c r="P324" s="228">
        <f>O324*H324</f>
        <v>0</v>
      </c>
      <c r="Q324" s="228">
        <v>0</v>
      </c>
      <c r="R324" s="228">
        <f>Q324*H324</f>
        <v>0</v>
      </c>
      <c r="S324" s="228">
        <v>0.060999999999999999</v>
      </c>
      <c r="T324" s="229">
        <f>S324*H324</f>
        <v>0.31415000000000004</v>
      </c>
      <c r="AR324" s="22" t="s">
        <v>150</v>
      </c>
      <c r="AT324" s="22" t="s">
        <v>131</v>
      </c>
      <c r="AU324" s="22" t="s">
        <v>127</v>
      </c>
      <c r="AY324" s="22" t="s">
        <v>128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22" t="s">
        <v>127</v>
      </c>
      <c r="BK324" s="230">
        <f>ROUND(I324*H324,2)</f>
        <v>0</v>
      </c>
      <c r="BL324" s="22" t="s">
        <v>150</v>
      </c>
      <c r="BM324" s="22" t="s">
        <v>1299</v>
      </c>
    </row>
    <row r="325" s="11" customFormat="1">
      <c r="B325" s="248"/>
      <c r="C325" s="249"/>
      <c r="D325" s="250" t="s">
        <v>1009</v>
      </c>
      <c r="E325" s="251" t="s">
        <v>21</v>
      </c>
      <c r="F325" s="252" t="s">
        <v>943</v>
      </c>
      <c r="G325" s="249"/>
      <c r="H325" s="253">
        <v>5.1500000000000004</v>
      </c>
      <c r="I325" s="254"/>
      <c r="J325" s="249"/>
      <c r="K325" s="249"/>
      <c r="L325" s="255"/>
      <c r="M325" s="256"/>
      <c r="N325" s="257"/>
      <c r="O325" s="257"/>
      <c r="P325" s="257"/>
      <c r="Q325" s="257"/>
      <c r="R325" s="257"/>
      <c r="S325" s="257"/>
      <c r="T325" s="258"/>
      <c r="AT325" s="259" t="s">
        <v>1009</v>
      </c>
      <c r="AU325" s="259" t="s">
        <v>127</v>
      </c>
      <c r="AV325" s="11" t="s">
        <v>127</v>
      </c>
      <c r="AW325" s="11" t="s">
        <v>36</v>
      </c>
      <c r="AX325" s="11" t="s">
        <v>81</v>
      </c>
      <c r="AY325" s="259" t="s">
        <v>128</v>
      </c>
    </row>
    <row r="326" s="1" customFormat="1" ht="25.5" customHeight="1">
      <c r="B326" s="44"/>
      <c r="C326" s="219" t="s">
        <v>323</v>
      </c>
      <c r="D326" s="219" t="s">
        <v>131</v>
      </c>
      <c r="E326" s="220" t="s">
        <v>1300</v>
      </c>
      <c r="F326" s="221" t="s">
        <v>1301</v>
      </c>
      <c r="G326" s="222" t="s">
        <v>631</v>
      </c>
      <c r="H326" s="223">
        <v>9.0600000000000005</v>
      </c>
      <c r="I326" s="224"/>
      <c r="J326" s="225">
        <f>ROUND(I326*H326,2)</f>
        <v>0</v>
      </c>
      <c r="K326" s="221" t="s">
        <v>135</v>
      </c>
      <c r="L326" s="70"/>
      <c r="M326" s="226" t="s">
        <v>21</v>
      </c>
      <c r="N326" s="227" t="s">
        <v>45</v>
      </c>
      <c r="O326" s="45"/>
      <c r="P326" s="228">
        <f>O326*H326</f>
        <v>0</v>
      </c>
      <c r="Q326" s="228">
        <v>0</v>
      </c>
      <c r="R326" s="228">
        <f>Q326*H326</f>
        <v>0</v>
      </c>
      <c r="S326" s="228">
        <v>0.050000000000000003</v>
      </c>
      <c r="T326" s="229">
        <f>S326*H326</f>
        <v>0.45300000000000007</v>
      </c>
      <c r="AR326" s="22" t="s">
        <v>150</v>
      </c>
      <c r="AT326" s="22" t="s">
        <v>131</v>
      </c>
      <c r="AU326" s="22" t="s">
        <v>127</v>
      </c>
      <c r="AY326" s="22" t="s">
        <v>128</v>
      </c>
      <c r="BE326" s="230">
        <f>IF(N326="základní",J326,0)</f>
        <v>0</v>
      </c>
      <c r="BF326" s="230">
        <f>IF(N326="snížená",J326,0)</f>
        <v>0</v>
      </c>
      <c r="BG326" s="230">
        <f>IF(N326="zákl. přenesená",J326,0)</f>
        <v>0</v>
      </c>
      <c r="BH326" s="230">
        <f>IF(N326="sníž. přenesená",J326,0)</f>
        <v>0</v>
      </c>
      <c r="BI326" s="230">
        <f>IF(N326="nulová",J326,0)</f>
        <v>0</v>
      </c>
      <c r="BJ326" s="22" t="s">
        <v>127</v>
      </c>
      <c r="BK326" s="230">
        <f>ROUND(I326*H326,2)</f>
        <v>0</v>
      </c>
      <c r="BL326" s="22" t="s">
        <v>150</v>
      </c>
      <c r="BM326" s="22" t="s">
        <v>1302</v>
      </c>
    </row>
    <row r="327" s="11" customFormat="1">
      <c r="B327" s="248"/>
      <c r="C327" s="249"/>
      <c r="D327" s="250" t="s">
        <v>1009</v>
      </c>
      <c r="E327" s="251" t="s">
        <v>21</v>
      </c>
      <c r="F327" s="252" t="s">
        <v>946</v>
      </c>
      <c r="G327" s="249"/>
      <c r="H327" s="253">
        <v>9.0600000000000005</v>
      </c>
      <c r="I327" s="254"/>
      <c r="J327" s="249"/>
      <c r="K327" s="249"/>
      <c r="L327" s="255"/>
      <c r="M327" s="256"/>
      <c r="N327" s="257"/>
      <c r="O327" s="257"/>
      <c r="P327" s="257"/>
      <c r="Q327" s="257"/>
      <c r="R327" s="257"/>
      <c r="S327" s="257"/>
      <c r="T327" s="258"/>
      <c r="AT327" s="259" t="s">
        <v>1009</v>
      </c>
      <c r="AU327" s="259" t="s">
        <v>127</v>
      </c>
      <c r="AV327" s="11" t="s">
        <v>127</v>
      </c>
      <c r="AW327" s="11" t="s">
        <v>36</v>
      </c>
      <c r="AX327" s="11" t="s">
        <v>81</v>
      </c>
      <c r="AY327" s="259" t="s">
        <v>128</v>
      </c>
    </row>
    <row r="328" s="1" customFormat="1" ht="16.5" customHeight="1">
      <c r="B328" s="44"/>
      <c r="C328" s="219" t="s">
        <v>327</v>
      </c>
      <c r="D328" s="219" t="s">
        <v>131</v>
      </c>
      <c r="E328" s="220" t="s">
        <v>1303</v>
      </c>
      <c r="F328" s="221" t="s">
        <v>1304</v>
      </c>
      <c r="G328" s="222" t="s">
        <v>213</v>
      </c>
      <c r="H328" s="223">
        <v>16.298999999999999</v>
      </c>
      <c r="I328" s="224"/>
      <c r="J328" s="225">
        <f>ROUND(I328*H328,2)</f>
        <v>0</v>
      </c>
      <c r="K328" s="221" t="s">
        <v>21</v>
      </c>
      <c r="L328" s="70"/>
      <c r="M328" s="226" t="s">
        <v>21</v>
      </c>
      <c r="N328" s="227" t="s">
        <v>45</v>
      </c>
      <c r="O328" s="45"/>
      <c r="P328" s="228">
        <f>O328*H328</f>
        <v>0</v>
      </c>
      <c r="Q328" s="228">
        <v>0</v>
      </c>
      <c r="R328" s="228">
        <f>Q328*H328</f>
        <v>0</v>
      </c>
      <c r="S328" s="228">
        <v>0</v>
      </c>
      <c r="T328" s="229">
        <f>S328*H328</f>
        <v>0</v>
      </c>
      <c r="AR328" s="22" t="s">
        <v>150</v>
      </c>
      <c r="AT328" s="22" t="s">
        <v>131</v>
      </c>
      <c r="AU328" s="22" t="s">
        <v>127</v>
      </c>
      <c r="AY328" s="22" t="s">
        <v>128</v>
      </c>
      <c r="BE328" s="230">
        <f>IF(N328="základní",J328,0)</f>
        <v>0</v>
      </c>
      <c r="BF328" s="230">
        <f>IF(N328="snížená",J328,0)</f>
        <v>0</v>
      </c>
      <c r="BG328" s="230">
        <f>IF(N328="zákl. přenesená",J328,0)</f>
        <v>0</v>
      </c>
      <c r="BH328" s="230">
        <f>IF(N328="sníž. přenesená",J328,0)</f>
        <v>0</v>
      </c>
      <c r="BI328" s="230">
        <f>IF(N328="nulová",J328,0)</f>
        <v>0</v>
      </c>
      <c r="BJ328" s="22" t="s">
        <v>127</v>
      </c>
      <c r="BK328" s="230">
        <f>ROUND(I328*H328,2)</f>
        <v>0</v>
      </c>
      <c r="BL328" s="22" t="s">
        <v>150</v>
      </c>
      <c r="BM328" s="22" t="s">
        <v>1305</v>
      </c>
    </row>
    <row r="329" s="1" customFormat="1" ht="16.5" customHeight="1">
      <c r="B329" s="44"/>
      <c r="C329" s="219" t="s">
        <v>234</v>
      </c>
      <c r="D329" s="219" t="s">
        <v>131</v>
      </c>
      <c r="E329" s="220" t="s">
        <v>1306</v>
      </c>
      <c r="F329" s="221" t="s">
        <v>1307</v>
      </c>
      <c r="G329" s="222" t="s">
        <v>213</v>
      </c>
      <c r="H329" s="223">
        <v>16.298999999999999</v>
      </c>
      <c r="I329" s="224"/>
      <c r="J329" s="225">
        <f>ROUND(I329*H329,2)</f>
        <v>0</v>
      </c>
      <c r="K329" s="221" t="s">
        <v>21</v>
      </c>
      <c r="L329" s="70"/>
      <c r="M329" s="226" t="s">
        <v>21</v>
      </c>
      <c r="N329" s="227" t="s">
        <v>45</v>
      </c>
      <c r="O329" s="45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AR329" s="22" t="s">
        <v>150</v>
      </c>
      <c r="AT329" s="22" t="s">
        <v>131</v>
      </c>
      <c r="AU329" s="22" t="s">
        <v>127</v>
      </c>
      <c r="AY329" s="22" t="s">
        <v>128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22" t="s">
        <v>127</v>
      </c>
      <c r="BK329" s="230">
        <f>ROUND(I329*H329,2)</f>
        <v>0</v>
      </c>
      <c r="BL329" s="22" t="s">
        <v>150</v>
      </c>
      <c r="BM329" s="22" t="s">
        <v>1308</v>
      </c>
    </row>
    <row r="330" s="1" customFormat="1" ht="16.5" customHeight="1">
      <c r="B330" s="44"/>
      <c r="C330" s="219" t="s">
        <v>238</v>
      </c>
      <c r="D330" s="219" t="s">
        <v>131</v>
      </c>
      <c r="E330" s="220" t="s">
        <v>1309</v>
      </c>
      <c r="F330" s="221" t="s">
        <v>1310</v>
      </c>
      <c r="G330" s="222" t="s">
        <v>213</v>
      </c>
      <c r="H330" s="223">
        <v>16.298999999999999</v>
      </c>
      <c r="I330" s="224"/>
      <c r="J330" s="225">
        <f>ROUND(I330*H330,2)</f>
        <v>0</v>
      </c>
      <c r="K330" s="221" t="s">
        <v>21</v>
      </c>
      <c r="L330" s="70"/>
      <c r="M330" s="226" t="s">
        <v>21</v>
      </c>
      <c r="N330" s="227" t="s">
        <v>45</v>
      </c>
      <c r="O330" s="45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AR330" s="22" t="s">
        <v>150</v>
      </c>
      <c r="AT330" s="22" t="s">
        <v>131</v>
      </c>
      <c r="AU330" s="22" t="s">
        <v>127</v>
      </c>
      <c r="AY330" s="22" t="s">
        <v>128</v>
      </c>
      <c r="BE330" s="230">
        <f>IF(N330="základní",J330,0)</f>
        <v>0</v>
      </c>
      <c r="BF330" s="230">
        <f>IF(N330="snížená",J330,0)</f>
        <v>0</v>
      </c>
      <c r="BG330" s="230">
        <f>IF(N330="zákl. přenesená",J330,0)</f>
        <v>0</v>
      </c>
      <c r="BH330" s="230">
        <f>IF(N330="sníž. přenesená",J330,0)</f>
        <v>0</v>
      </c>
      <c r="BI330" s="230">
        <f>IF(N330="nulová",J330,0)</f>
        <v>0</v>
      </c>
      <c r="BJ330" s="22" t="s">
        <v>127</v>
      </c>
      <c r="BK330" s="230">
        <f>ROUND(I330*H330,2)</f>
        <v>0</v>
      </c>
      <c r="BL330" s="22" t="s">
        <v>150</v>
      </c>
      <c r="BM330" s="22" t="s">
        <v>1311</v>
      </c>
    </row>
    <row r="331" s="1" customFormat="1" ht="25.5" customHeight="1">
      <c r="B331" s="44"/>
      <c r="C331" s="219" t="s">
        <v>254</v>
      </c>
      <c r="D331" s="219" t="s">
        <v>131</v>
      </c>
      <c r="E331" s="220" t="s">
        <v>1312</v>
      </c>
      <c r="F331" s="221" t="s">
        <v>1313</v>
      </c>
      <c r="G331" s="222" t="s">
        <v>213</v>
      </c>
      <c r="H331" s="223">
        <v>16.298999999999999</v>
      </c>
      <c r="I331" s="224"/>
      <c r="J331" s="225">
        <f>ROUND(I331*H331,2)</f>
        <v>0</v>
      </c>
      <c r="K331" s="221" t="s">
        <v>21</v>
      </c>
      <c r="L331" s="70"/>
      <c r="M331" s="226" t="s">
        <v>21</v>
      </c>
      <c r="N331" s="227" t="s">
        <v>45</v>
      </c>
      <c r="O331" s="45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AR331" s="22" t="s">
        <v>150</v>
      </c>
      <c r="AT331" s="22" t="s">
        <v>131</v>
      </c>
      <c r="AU331" s="22" t="s">
        <v>127</v>
      </c>
      <c r="AY331" s="22" t="s">
        <v>128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22" t="s">
        <v>127</v>
      </c>
      <c r="BK331" s="230">
        <f>ROUND(I331*H331,2)</f>
        <v>0</v>
      </c>
      <c r="BL331" s="22" t="s">
        <v>150</v>
      </c>
      <c r="BM331" s="22" t="s">
        <v>1314</v>
      </c>
    </row>
    <row r="332" s="1" customFormat="1" ht="16.5" customHeight="1">
      <c r="B332" s="44"/>
      <c r="C332" s="219" t="s">
        <v>262</v>
      </c>
      <c r="D332" s="219" t="s">
        <v>131</v>
      </c>
      <c r="E332" s="220" t="s">
        <v>1315</v>
      </c>
      <c r="F332" s="221" t="s">
        <v>1316</v>
      </c>
      <c r="G332" s="222" t="s">
        <v>213</v>
      </c>
      <c r="H332" s="223">
        <v>16.298999999999999</v>
      </c>
      <c r="I332" s="224"/>
      <c r="J332" s="225">
        <f>ROUND(I332*H332,2)</f>
        <v>0</v>
      </c>
      <c r="K332" s="221" t="s">
        <v>21</v>
      </c>
      <c r="L332" s="70"/>
      <c r="M332" s="226" t="s">
        <v>21</v>
      </c>
      <c r="N332" s="227" t="s">
        <v>45</v>
      </c>
      <c r="O332" s="45"/>
      <c r="P332" s="228">
        <f>O332*H332</f>
        <v>0</v>
      </c>
      <c r="Q332" s="228">
        <v>0</v>
      </c>
      <c r="R332" s="228">
        <f>Q332*H332</f>
        <v>0</v>
      </c>
      <c r="S332" s="228">
        <v>0</v>
      </c>
      <c r="T332" s="229">
        <f>S332*H332</f>
        <v>0</v>
      </c>
      <c r="AR332" s="22" t="s">
        <v>150</v>
      </c>
      <c r="AT332" s="22" t="s">
        <v>131</v>
      </c>
      <c r="AU332" s="22" t="s">
        <v>127</v>
      </c>
      <c r="AY332" s="22" t="s">
        <v>128</v>
      </c>
      <c r="BE332" s="230">
        <f>IF(N332="základní",J332,0)</f>
        <v>0</v>
      </c>
      <c r="BF332" s="230">
        <f>IF(N332="snížená",J332,0)</f>
        <v>0</v>
      </c>
      <c r="BG332" s="230">
        <f>IF(N332="zákl. přenesená",J332,0)</f>
        <v>0</v>
      </c>
      <c r="BH332" s="230">
        <f>IF(N332="sníž. přenesená",J332,0)</f>
        <v>0</v>
      </c>
      <c r="BI332" s="230">
        <f>IF(N332="nulová",J332,0)</f>
        <v>0</v>
      </c>
      <c r="BJ332" s="22" t="s">
        <v>127</v>
      </c>
      <c r="BK332" s="230">
        <f>ROUND(I332*H332,2)</f>
        <v>0</v>
      </c>
      <c r="BL332" s="22" t="s">
        <v>150</v>
      </c>
      <c r="BM332" s="22" t="s">
        <v>1317</v>
      </c>
    </row>
    <row r="333" s="10" customFormat="1" ht="29.88" customHeight="1">
      <c r="B333" s="203"/>
      <c r="C333" s="204"/>
      <c r="D333" s="205" t="s">
        <v>72</v>
      </c>
      <c r="E333" s="217" t="s">
        <v>371</v>
      </c>
      <c r="F333" s="217" t="s">
        <v>1318</v>
      </c>
      <c r="G333" s="204"/>
      <c r="H333" s="204"/>
      <c r="I333" s="207"/>
      <c r="J333" s="218">
        <f>BK333</f>
        <v>0</v>
      </c>
      <c r="K333" s="204"/>
      <c r="L333" s="209"/>
      <c r="M333" s="210"/>
      <c r="N333" s="211"/>
      <c r="O333" s="211"/>
      <c r="P333" s="212">
        <f>P334</f>
        <v>0</v>
      </c>
      <c r="Q333" s="211"/>
      <c r="R333" s="212">
        <f>R334</f>
        <v>0</v>
      </c>
      <c r="S333" s="211"/>
      <c r="T333" s="213">
        <f>T334</f>
        <v>0</v>
      </c>
      <c r="AR333" s="214" t="s">
        <v>81</v>
      </c>
      <c r="AT333" s="215" t="s">
        <v>72</v>
      </c>
      <c r="AU333" s="215" t="s">
        <v>81</v>
      </c>
      <c r="AY333" s="214" t="s">
        <v>128</v>
      </c>
      <c r="BK333" s="216">
        <f>BK334</f>
        <v>0</v>
      </c>
    </row>
    <row r="334" s="1" customFormat="1" ht="16.5" customHeight="1">
      <c r="B334" s="44"/>
      <c r="C334" s="219" t="s">
        <v>250</v>
      </c>
      <c r="D334" s="219" t="s">
        <v>131</v>
      </c>
      <c r="E334" s="220" t="s">
        <v>1319</v>
      </c>
      <c r="F334" s="221" t="s">
        <v>1320</v>
      </c>
      <c r="G334" s="222" t="s">
        <v>213</v>
      </c>
      <c r="H334" s="223">
        <v>31.395</v>
      </c>
      <c r="I334" s="224"/>
      <c r="J334" s="225">
        <f>ROUND(I334*H334,2)</f>
        <v>0</v>
      </c>
      <c r="K334" s="221" t="s">
        <v>21</v>
      </c>
      <c r="L334" s="70"/>
      <c r="M334" s="226" t="s">
        <v>21</v>
      </c>
      <c r="N334" s="227" t="s">
        <v>45</v>
      </c>
      <c r="O334" s="45"/>
      <c r="P334" s="228">
        <f>O334*H334</f>
        <v>0</v>
      </c>
      <c r="Q334" s="228">
        <v>0</v>
      </c>
      <c r="R334" s="228">
        <f>Q334*H334</f>
        <v>0</v>
      </c>
      <c r="S334" s="228">
        <v>0</v>
      </c>
      <c r="T334" s="229">
        <f>S334*H334</f>
        <v>0</v>
      </c>
      <c r="AR334" s="22" t="s">
        <v>150</v>
      </c>
      <c r="AT334" s="22" t="s">
        <v>131</v>
      </c>
      <c r="AU334" s="22" t="s">
        <v>127</v>
      </c>
      <c r="AY334" s="22" t="s">
        <v>128</v>
      </c>
      <c r="BE334" s="230">
        <f>IF(N334="základní",J334,0)</f>
        <v>0</v>
      </c>
      <c r="BF334" s="230">
        <f>IF(N334="snížená",J334,0)</f>
        <v>0</v>
      </c>
      <c r="BG334" s="230">
        <f>IF(N334="zákl. přenesená",J334,0)</f>
        <v>0</v>
      </c>
      <c r="BH334" s="230">
        <f>IF(N334="sníž. přenesená",J334,0)</f>
        <v>0</v>
      </c>
      <c r="BI334" s="230">
        <f>IF(N334="nulová",J334,0)</f>
        <v>0</v>
      </c>
      <c r="BJ334" s="22" t="s">
        <v>127</v>
      </c>
      <c r="BK334" s="230">
        <f>ROUND(I334*H334,2)</f>
        <v>0</v>
      </c>
      <c r="BL334" s="22" t="s">
        <v>150</v>
      </c>
      <c r="BM334" s="22" t="s">
        <v>1321</v>
      </c>
    </row>
    <row r="335" s="10" customFormat="1" ht="37.44" customHeight="1">
      <c r="B335" s="203"/>
      <c r="C335" s="204"/>
      <c r="D335" s="205" t="s">
        <v>72</v>
      </c>
      <c r="E335" s="206" t="s">
        <v>125</v>
      </c>
      <c r="F335" s="206" t="s">
        <v>126</v>
      </c>
      <c r="G335" s="204"/>
      <c r="H335" s="204"/>
      <c r="I335" s="207"/>
      <c r="J335" s="208">
        <f>BK335</f>
        <v>0</v>
      </c>
      <c r="K335" s="204"/>
      <c r="L335" s="209"/>
      <c r="M335" s="210"/>
      <c r="N335" s="211"/>
      <c r="O335" s="211"/>
      <c r="P335" s="212">
        <f>P336+P344+P353+P356+P372+P397+P413+P447+P478+P483+P495+P510+P523+P541</f>
        <v>0</v>
      </c>
      <c r="Q335" s="211"/>
      <c r="R335" s="212">
        <f>R336+R344+R353+R356+R372+R397+R413+R447+R478+R483+R495+R510+R523+R541</f>
        <v>9.7037289199999996</v>
      </c>
      <c r="S335" s="211"/>
      <c r="T335" s="213">
        <f>T336+T344+T353+T356+T372+T397+T413+T447+T478+T483+T495+T510+T523+T541</f>
        <v>1.2242090499999998</v>
      </c>
      <c r="AR335" s="214" t="s">
        <v>127</v>
      </c>
      <c r="AT335" s="215" t="s">
        <v>72</v>
      </c>
      <c r="AU335" s="215" t="s">
        <v>73</v>
      </c>
      <c r="AY335" s="214" t="s">
        <v>128</v>
      </c>
      <c r="BK335" s="216">
        <f>BK336+BK344+BK353+BK356+BK372+BK397+BK413+BK447+BK478+BK483+BK495+BK510+BK523+BK541</f>
        <v>0</v>
      </c>
    </row>
    <row r="336" s="10" customFormat="1" ht="19.92" customHeight="1">
      <c r="B336" s="203"/>
      <c r="C336" s="204"/>
      <c r="D336" s="205" t="s">
        <v>72</v>
      </c>
      <c r="E336" s="217" t="s">
        <v>502</v>
      </c>
      <c r="F336" s="217" t="s">
        <v>503</v>
      </c>
      <c r="G336" s="204"/>
      <c r="H336" s="204"/>
      <c r="I336" s="207"/>
      <c r="J336" s="218">
        <f>BK336</f>
        <v>0</v>
      </c>
      <c r="K336" s="204"/>
      <c r="L336" s="209"/>
      <c r="M336" s="210"/>
      <c r="N336" s="211"/>
      <c r="O336" s="211"/>
      <c r="P336" s="212">
        <f>SUM(P337:P343)</f>
        <v>0</v>
      </c>
      <c r="Q336" s="211"/>
      <c r="R336" s="212">
        <f>SUM(R337:R343)</f>
        <v>0.3510276</v>
      </c>
      <c r="S336" s="211"/>
      <c r="T336" s="213">
        <f>SUM(T337:T343)</f>
        <v>0.027859999999999999</v>
      </c>
      <c r="AR336" s="214" t="s">
        <v>127</v>
      </c>
      <c r="AT336" s="215" t="s">
        <v>72</v>
      </c>
      <c r="AU336" s="215" t="s">
        <v>81</v>
      </c>
      <c r="AY336" s="214" t="s">
        <v>128</v>
      </c>
      <c r="BK336" s="216">
        <f>SUM(BK337:BK343)</f>
        <v>0</v>
      </c>
    </row>
    <row r="337" s="1" customFormat="1" ht="38.25" customHeight="1">
      <c r="B337" s="44"/>
      <c r="C337" s="219" t="s">
        <v>258</v>
      </c>
      <c r="D337" s="219" t="s">
        <v>131</v>
      </c>
      <c r="E337" s="220" t="s">
        <v>1322</v>
      </c>
      <c r="F337" s="221" t="s">
        <v>1323</v>
      </c>
      <c r="G337" s="222" t="s">
        <v>631</v>
      </c>
      <c r="H337" s="223">
        <v>19.899999999999999</v>
      </c>
      <c r="I337" s="224"/>
      <c r="J337" s="225">
        <f>ROUND(I337*H337,2)</f>
        <v>0</v>
      </c>
      <c r="K337" s="221" t="s">
        <v>135</v>
      </c>
      <c r="L337" s="70"/>
      <c r="M337" s="226" t="s">
        <v>21</v>
      </c>
      <c r="N337" s="227" t="s">
        <v>45</v>
      </c>
      <c r="O337" s="45"/>
      <c r="P337" s="228">
        <f>O337*H337</f>
        <v>0</v>
      </c>
      <c r="Q337" s="228">
        <v>0</v>
      </c>
      <c r="R337" s="228">
        <f>Q337*H337</f>
        <v>0</v>
      </c>
      <c r="S337" s="228">
        <v>0.0014</v>
      </c>
      <c r="T337" s="229">
        <f>S337*H337</f>
        <v>0.027859999999999999</v>
      </c>
      <c r="AR337" s="22" t="s">
        <v>136</v>
      </c>
      <c r="AT337" s="22" t="s">
        <v>131</v>
      </c>
      <c r="AU337" s="22" t="s">
        <v>127</v>
      </c>
      <c r="AY337" s="22" t="s">
        <v>128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22" t="s">
        <v>127</v>
      </c>
      <c r="BK337" s="230">
        <f>ROUND(I337*H337,2)</f>
        <v>0</v>
      </c>
      <c r="BL337" s="22" t="s">
        <v>136</v>
      </c>
      <c r="BM337" s="22" t="s">
        <v>1324</v>
      </c>
    </row>
    <row r="338" s="11" customFormat="1">
      <c r="B338" s="248"/>
      <c r="C338" s="249"/>
      <c r="D338" s="250" t="s">
        <v>1009</v>
      </c>
      <c r="E338" s="251" t="s">
        <v>21</v>
      </c>
      <c r="F338" s="252" t="s">
        <v>949</v>
      </c>
      <c r="G338" s="249"/>
      <c r="H338" s="253">
        <v>19.899999999999999</v>
      </c>
      <c r="I338" s="254"/>
      <c r="J338" s="249"/>
      <c r="K338" s="249"/>
      <c r="L338" s="255"/>
      <c r="M338" s="256"/>
      <c r="N338" s="257"/>
      <c r="O338" s="257"/>
      <c r="P338" s="257"/>
      <c r="Q338" s="257"/>
      <c r="R338" s="257"/>
      <c r="S338" s="257"/>
      <c r="T338" s="258"/>
      <c r="AT338" s="259" t="s">
        <v>1009</v>
      </c>
      <c r="AU338" s="259" t="s">
        <v>127</v>
      </c>
      <c r="AV338" s="11" t="s">
        <v>127</v>
      </c>
      <c r="AW338" s="11" t="s">
        <v>36</v>
      </c>
      <c r="AX338" s="11" t="s">
        <v>81</v>
      </c>
      <c r="AY338" s="259" t="s">
        <v>128</v>
      </c>
    </row>
    <row r="339" s="1" customFormat="1" ht="38.25" customHeight="1">
      <c r="B339" s="44"/>
      <c r="C339" s="219" t="s">
        <v>230</v>
      </c>
      <c r="D339" s="219" t="s">
        <v>131</v>
      </c>
      <c r="E339" s="220" t="s">
        <v>1325</v>
      </c>
      <c r="F339" s="221" t="s">
        <v>1326</v>
      </c>
      <c r="G339" s="222" t="s">
        <v>631</v>
      </c>
      <c r="H339" s="223">
        <v>91.700000000000003</v>
      </c>
      <c r="I339" s="224"/>
      <c r="J339" s="225">
        <f>ROUND(I339*H339,2)</f>
        <v>0</v>
      </c>
      <c r="K339" s="221" t="s">
        <v>135</v>
      </c>
      <c r="L339" s="70"/>
      <c r="M339" s="226" t="s">
        <v>21</v>
      </c>
      <c r="N339" s="227" t="s">
        <v>45</v>
      </c>
      <c r="O339" s="45"/>
      <c r="P339" s="228">
        <f>O339*H339</f>
        <v>0</v>
      </c>
      <c r="Q339" s="228">
        <v>0.00029999999999999997</v>
      </c>
      <c r="R339" s="228">
        <f>Q339*H339</f>
        <v>0.02751</v>
      </c>
      <c r="S339" s="228">
        <v>0</v>
      </c>
      <c r="T339" s="229">
        <f>S339*H339</f>
        <v>0</v>
      </c>
      <c r="AR339" s="22" t="s">
        <v>136</v>
      </c>
      <c r="AT339" s="22" t="s">
        <v>131</v>
      </c>
      <c r="AU339" s="22" t="s">
        <v>127</v>
      </c>
      <c r="AY339" s="22" t="s">
        <v>128</v>
      </c>
      <c r="BE339" s="230">
        <f>IF(N339="základní",J339,0)</f>
        <v>0</v>
      </c>
      <c r="BF339" s="230">
        <f>IF(N339="snížená",J339,0)</f>
        <v>0</v>
      </c>
      <c r="BG339" s="230">
        <f>IF(N339="zákl. přenesená",J339,0)</f>
        <v>0</v>
      </c>
      <c r="BH339" s="230">
        <f>IF(N339="sníž. přenesená",J339,0)</f>
        <v>0</v>
      </c>
      <c r="BI339" s="230">
        <f>IF(N339="nulová",J339,0)</f>
        <v>0</v>
      </c>
      <c r="BJ339" s="22" t="s">
        <v>127</v>
      </c>
      <c r="BK339" s="230">
        <f>ROUND(I339*H339,2)</f>
        <v>0</v>
      </c>
      <c r="BL339" s="22" t="s">
        <v>136</v>
      </c>
      <c r="BM339" s="22" t="s">
        <v>1327</v>
      </c>
    </row>
    <row r="340" s="11" customFormat="1">
      <c r="B340" s="248"/>
      <c r="C340" s="249"/>
      <c r="D340" s="250" t="s">
        <v>1009</v>
      </c>
      <c r="E340" s="251" t="s">
        <v>21</v>
      </c>
      <c r="F340" s="252" t="s">
        <v>940</v>
      </c>
      <c r="G340" s="249"/>
      <c r="H340" s="253">
        <v>91.700000000000003</v>
      </c>
      <c r="I340" s="254"/>
      <c r="J340" s="249"/>
      <c r="K340" s="249"/>
      <c r="L340" s="255"/>
      <c r="M340" s="256"/>
      <c r="N340" s="257"/>
      <c r="O340" s="257"/>
      <c r="P340" s="257"/>
      <c r="Q340" s="257"/>
      <c r="R340" s="257"/>
      <c r="S340" s="257"/>
      <c r="T340" s="258"/>
      <c r="AT340" s="259" t="s">
        <v>1009</v>
      </c>
      <c r="AU340" s="259" t="s">
        <v>127</v>
      </c>
      <c r="AV340" s="11" t="s">
        <v>127</v>
      </c>
      <c r="AW340" s="11" t="s">
        <v>36</v>
      </c>
      <c r="AX340" s="11" t="s">
        <v>81</v>
      </c>
      <c r="AY340" s="259" t="s">
        <v>128</v>
      </c>
    </row>
    <row r="341" s="1" customFormat="1" ht="25.5" customHeight="1">
      <c r="B341" s="44"/>
      <c r="C341" s="232" t="s">
        <v>347</v>
      </c>
      <c r="D341" s="232" t="s">
        <v>343</v>
      </c>
      <c r="E341" s="233" t="s">
        <v>1328</v>
      </c>
      <c r="F341" s="234" t="s">
        <v>1329</v>
      </c>
      <c r="G341" s="235" t="s">
        <v>631</v>
      </c>
      <c r="H341" s="236">
        <v>96.284999999999997</v>
      </c>
      <c r="I341" s="237"/>
      <c r="J341" s="238">
        <f>ROUND(I341*H341,2)</f>
        <v>0</v>
      </c>
      <c r="K341" s="234" t="s">
        <v>135</v>
      </c>
      <c r="L341" s="239"/>
      <c r="M341" s="240" t="s">
        <v>21</v>
      </c>
      <c r="N341" s="241" t="s">
        <v>45</v>
      </c>
      <c r="O341" s="45"/>
      <c r="P341" s="228">
        <f>O341*H341</f>
        <v>0</v>
      </c>
      <c r="Q341" s="228">
        <v>0.0033600000000000001</v>
      </c>
      <c r="R341" s="228">
        <f>Q341*H341</f>
        <v>0.32351760000000002</v>
      </c>
      <c r="S341" s="228">
        <v>0</v>
      </c>
      <c r="T341" s="229">
        <f>S341*H341</f>
        <v>0</v>
      </c>
      <c r="AR341" s="22" t="s">
        <v>294</v>
      </c>
      <c r="AT341" s="22" t="s">
        <v>343</v>
      </c>
      <c r="AU341" s="22" t="s">
        <v>127</v>
      </c>
      <c r="AY341" s="22" t="s">
        <v>128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22" t="s">
        <v>127</v>
      </c>
      <c r="BK341" s="230">
        <f>ROUND(I341*H341,2)</f>
        <v>0</v>
      </c>
      <c r="BL341" s="22" t="s">
        <v>136</v>
      </c>
      <c r="BM341" s="22" t="s">
        <v>1330</v>
      </c>
    </row>
    <row r="342" s="11" customFormat="1">
      <c r="B342" s="248"/>
      <c r="C342" s="249"/>
      <c r="D342" s="250" t="s">
        <v>1009</v>
      </c>
      <c r="E342" s="249"/>
      <c r="F342" s="252" t="s">
        <v>1331</v>
      </c>
      <c r="G342" s="249"/>
      <c r="H342" s="253">
        <v>96.284999999999997</v>
      </c>
      <c r="I342" s="254"/>
      <c r="J342" s="249"/>
      <c r="K342" s="249"/>
      <c r="L342" s="255"/>
      <c r="M342" s="256"/>
      <c r="N342" s="257"/>
      <c r="O342" s="257"/>
      <c r="P342" s="257"/>
      <c r="Q342" s="257"/>
      <c r="R342" s="257"/>
      <c r="S342" s="257"/>
      <c r="T342" s="258"/>
      <c r="AT342" s="259" t="s">
        <v>1009</v>
      </c>
      <c r="AU342" s="259" t="s">
        <v>127</v>
      </c>
      <c r="AV342" s="11" t="s">
        <v>127</v>
      </c>
      <c r="AW342" s="11" t="s">
        <v>6</v>
      </c>
      <c r="AX342" s="11" t="s">
        <v>81</v>
      </c>
      <c r="AY342" s="259" t="s">
        <v>128</v>
      </c>
    </row>
    <row r="343" s="1" customFormat="1" ht="25.5" customHeight="1">
      <c r="B343" s="44"/>
      <c r="C343" s="219" t="s">
        <v>351</v>
      </c>
      <c r="D343" s="219" t="s">
        <v>131</v>
      </c>
      <c r="E343" s="220" t="s">
        <v>517</v>
      </c>
      <c r="F343" s="221" t="s">
        <v>518</v>
      </c>
      <c r="G343" s="222" t="s">
        <v>222</v>
      </c>
      <c r="H343" s="231"/>
      <c r="I343" s="224"/>
      <c r="J343" s="225">
        <f>ROUND(I343*H343,2)</f>
        <v>0</v>
      </c>
      <c r="K343" s="221" t="s">
        <v>135</v>
      </c>
      <c r="L343" s="70"/>
      <c r="M343" s="226" t="s">
        <v>21</v>
      </c>
      <c r="N343" s="227" t="s">
        <v>45</v>
      </c>
      <c r="O343" s="45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AR343" s="22" t="s">
        <v>136</v>
      </c>
      <c r="AT343" s="22" t="s">
        <v>131</v>
      </c>
      <c r="AU343" s="22" t="s">
        <v>127</v>
      </c>
      <c r="AY343" s="22" t="s">
        <v>128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22" t="s">
        <v>127</v>
      </c>
      <c r="BK343" s="230">
        <f>ROUND(I343*H343,2)</f>
        <v>0</v>
      </c>
      <c r="BL343" s="22" t="s">
        <v>136</v>
      </c>
      <c r="BM343" s="22" t="s">
        <v>1332</v>
      </c>
    </row>
    <row r="344" s="10" customFormat="1" ht="29.88" customHeight="1">
      <c r="B344" s="203"/>
      <c r="C344" s="204"/>
      <c r="D344" s="205" t="s">
        <v>72</v>
      </c>
      <c r="E344" s="217" t="s">
        <v>1333</v>
      </c>
      <c r="F344" s="217" t="s">
        <v>1334</v>
      </c>
      <c r="G344" s="204"/>
      <c r="H344" s="204"/>
      <c r="I344" s="207"/>
      <c r="J344" s="218">
        <f>BK344</f>
        <v>0</v>
      </c>
      <c r="K344" s="204"/>
      <c r="L344" s="209"/>
      <c r="M344" s="210"/>
      <c r="N344" s="211"/>
      <c r="O344" s="211"/>
      <c r="P344" s="212">
        <f>SUM(P345:P352)</f>
        <v>0</v>
      </c>
      <c r="Q344" s="211"/>
      <c r="R344" s="212">
        <f>SUM(R345:R352)</f>
        <v>0</v>
      </c>
      <c r="S344" s="211"/>
      <c r="T344" s="213">
        <f>SUM(T345:T352)</f>
        <v>0</v>
      </c>
      <c r="AR344" s="214" t="s">
        <v>127</v>
      </c>
      <c r="AT344" s="215" t="s">
        <v>72</v>
      </c>
      <c r="AU344" s="215" t="s">
        <v>81</v>
      </c>
      <c r="AY344" s="214" t="s">
        <v>128</v>
      </c>
      <c r="BK344" s="216">
        <f>SUM(BK345:BK352)</f>
        <v>0</v>
      </c>
    </row>
    <row r="345" s="1" customFormat="1" ht="25.5" customHeight="1">
      <c r="B345" s="44"/>
      <c r="C345" s="219" t="s">
        <v>367</v>
      </c>
      <c r="D345" s="219" t="s">
        <v>131</v>
      </c>
      <c r="E345" s="220" t="s">
        <v>1335</v>
      </c>
      <c r="F345" s="221" t="s">
        <v>1336</v>
      </c>
      <c r="G345" s="222" t="s">
        <v>148</v>
      </c>
      <c r="H345" s="223">
        <v>2</v>
      </c>
      <c r="I345" s="224"/>
      <c r="J345" s="225">
        <f>ROUND(I345*H345,2)</f>
        <v>0</v>
      </c>
      <c r="K345" s="221" t="s">
        <v>21</v>
      </c>
      <c r="L345" s="70"/>
      <c r="M345" s="226" t="s">
        <v>21</v>
      </c>
      <c r="N345" s="227" t="s">
        <v>45</v>
      </c>
      <c r="O345" s="45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AR345" s="22" t="s">
        <v>136</v>
      </c>
      <c r="AT345" s="22" t="s">
        <v>131</v>
      </c>
      <c r="AU345" s="22" t="s">
        <v>127</v>
      </c>
      <c r="AY345" s="22" t="s">
        <v>128</v>
      </c>
      <c r="BE345" s="230">
        <f>IF(N345="základní",J345,0)</f>
        <v>0</v>
      </c>
      <c r="BF345" s="230">
        <f>IF(N345="snížená",J345,0)</f>
        <v>0</v>
      </c>
      <c r="BG345" s="230">
        <f>IF(N345="zákl. přenesená",J345,0)</f>
        <v>0</v>
      </c>
      <c r="BH345" s="230">
        <f>IF(N345="sníž. přenesená",J345,0)</f>
        <v>0</v>
      </c>
      <c r="BI345" s="230">
        <f>IF(N345="nulová",J345,0)</f>
        <v>0</v>
      </c>
      <c r="BJ345" s="22" t="s">
        <v>127</v>
      </c>
      <c r="BK345" s="230">
        <f>ROUND(I345*H345,2)</f>
        <v>0</v>
      </c>
      <c r="BL345" s="22" t="s">
        <v>136</v>
      </c>
      <c r="BM345" s="22" t="s">
        <v>1337</v>
      </c>
    </row>
    <row r="346" s="1" customFormat="1" ht="25.5" customHeight="1">
      <c r="B346" s="44"/>
      <c r="C346" s="219" t="s">
        <v>363</v>
      </c>
      <c r="D346" s="219" t="s">
        <v>131</v>
      </c>
      <c r="E346" s="220" t="s">
        <v>1338</v>
      </c>
      <c r="F346" s="221" t="s">
        <v>1339</v>
      </c>
      <c r="G346" s="222" t="s">
        <v>148</v>
      </c>
      <c r="H346" s="223">
        <v>24</v>
      </c>
      <c r="I346" s="224"/>
      <c r="J346" s="225">
        <f>ROUND(I346*H346,2)</f>
        <v>0</v>
      </c>
      <c r="K346" s="221" t="s">
        <v>135</v>
      </c>
      <c r="L346" s="70"/>
      <c r="M346" s="226" t="s">
        <v>21</v>
      </c>
      <c r="N346" s="227" t="s">
        <v>45</v>
      </c>
      <c r="O346" s="45"/>
      <c r="P346" s="228">
        <f>O346*H346</f>
        <v>0</v>
      </c>
      <c r="Q346" s="228">
        <v>0</v>
      </c>
      <c r="R346" s="228">
        <f>Q346*H346</f>
        <v>0</v>
      </c>
      <c r="S346" s="228">
        <v>0</v>
      </c>
      <c r="T346" s="229">
        <f>S346*H346</f>
        <v>0</v>
      </c>
      <c r="AR346" s="22" t="s">
        <v>136</v>
      </c>
      <c r="AT346" s="22" t="s">
        <v>131</v>
      </c>
      <c r="AU346" s="22" t="s">
        <v>127</v>
      </c>
      <c r="AY346" s="22" t="s">
        <v>128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22" t="s">
        <v>127</v>
      </c>
      <c r="BK346" s="230">
        <f>ROUND(I346*H346,2)</f>
        <v>0</v>
      </c>
      <c r="BL346" s="22" t="s">
        <v>136</v>
      </c>
      <c r="BM346" s="22" t="s">
        <v>1340</v>
      </c>
    </row>
    <row r="347" s="1" customFormat="1" ht="25.5" customHeight="1">
      <c r="B347" s="44"/>
      <c r="C347" s="219" t="s">
        <v>407</v>
      </c>
      <c r="D347" s="219" t="s">
        <v>131</v>
      </c>
      <c r="E347" s="220" t="s">
        <v>1341</v>
      </c>
      <c r="F347" s="221" t="s">
        <v>1342</v>
      </c>
      <c r="G347" s="222" t="s">
        <v>148</v>
      </c>
      <c r="H347" s="223">
        <v>1</v>
      </c>
      <c r="I347" s="224"/>
      <c r="J347" s="225">
        <f>ROUND(I347*H347,2)</f>
        <v>0</v>
      </c>
      <c r="K347" s="221" t="s">
        <v>135</v>
      </c>
      <c r="L347" s="70"/>
      <c r="M347" s="226" t="s">
        <v>21</v>
      </c>
      <c r="N347" s="227" t="s">
        <v>45</v>
      </c>
      <c r="O347" s="45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AR347" s="22" t="s">
        <v>136</v>
      </c>
      <c r="AT347" s="22" t="s">
        <v>131</v>
      </c>
      <c r="AU347" s="22" t="s">
        <v>127</v>
      </c>
      <c r="AY347" s="22" t="s">
        <v>128</v>
      </c>
      <c r="BE347" s="230">
        <f>IF(N347="základní",J347,0)</f>
        <v>0</v>
      </c>
      <c r="BF347" s="230">
        <f>IF(N347="snížená",J347,0)</f>
        <v>0</v>
      </c>
      <c r="BG347" s="230">
        <f>IF(N347="zákl. přenesená",J347,0)</f>
        <v>0</v>
      </c>
      <c r="BH347" s="230">
        <f>IF(N347="sníž. přenesená",J347,0)</f>
        <v>0</v>
      </c>
      <c r="BI347" s="230">
        <f>IF(N347="nulová",J347,0)</f>
        <v>0</v>
      </c>
      <c r="BJ347" s="22" t="s">
        <v>127</v>
      </c>
      <c r="BK347" s="230">
        <f>ROUND(I347*H347,2)</f>
        <v>0</v>
      </c>
      <c r="BL347" s="22" t="s">
        <v>136</v>
      </c>
      <c r="BM347" s="22" t="s">
        <v>1343</v>
      </c>
    </row>
    <row r="348" s="1" customFormat="1" ht="25.5" customHeight="1">
      <c r="B348" s="44"/>
      <c r="C348" s="219" t="s">
        <v>415</v>
      </c>
      <c r="D348" s="219" t="s">
        <v>131</v>
      </c>
      <c r="E348" s="220" t="s">
        <v>1344</v>
      </c>
      <c r="F348" s="221" t="s">
        <v>1339</v>
      </c>
      <c r="G348" s="222" t="s">
        <v>148</v>
      </c>
      <c r="H348" s="223">
        <v>24</v>
      </c>
      <c r="I348" s="224"/>
      <c r="J348" s="225">
        <f>ROUND(I348*H348,2)</f>
        <v>0</v>
      </c>
      <c r="K348" s="221" t="s">
        <v>21</v>
      </c>
      <c r="L348" s="70"/>
      <c r="M348" s="226" t="s">
        <v>21</v>
      </c>
      <c r="N348" s="227" t="s">
        <v>45</v>
      </c>
      <c r="O348" s="45"/>
      <c r="P348" s="228">
        <f>O348*H348</f>
        <v>0</v>
      </c>
      <c r="Q348" s="228">
        <v>0</v>
      </c>
      <c r="R348" s="228">
        <f>Q348*H348</f>
        <v>0</v>
      </c>
      <c r="S348" s="228">
        <v>0</v>
      </c>
      <c r="T348" s="229">
        <f>S348*H348</f>
        <v>0</v>
      </c>
      <c r="AR348" s="22" t="s">
        <v>136</v>
      </c>
      <c r="AT348" s="22" t="s">
        <v>131</v>
      </c>
      <c r="AU348" s="22" t="s">
        <v>127</v>
      </c>
      <c r="AY348" s="22" t="s">
        <v>128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22" t="s">
        <v>127</v>
      </c>
      <c r="BK348" s="230">
        <f>ROUND(I348*H348,2)</f>
        <v>0</v>
      </c>
      <c r="BL348" s="22" t="s">
        <v>136</v>
      </c>
      <c r="BM348" s="22" t="s">
        <v>1345</v>
      </c>
    </row>
    <row r="349" s="1" customFormat="1" ht="25.5" customHeight="1">
      <c r="B349" s="44"/>
      <c r="C349" s="219" t="s">
        <v>411</v>
      </c>
      <c r="D349" s="219" t="s">
        <v>131</v>
      </c>
      <c r="E349" s="220" t="s">
        <v>1346</v>
      </c>
      <c r="F349" s="221" t="s">
        <v>1342</v>
      </c>
      <c r="G349" s="222" t="s">
        <v>148</v>
      </c>
      <c r="H349" s="223">
        <v>1</v>
      </c>
      <c r="I349" s="224"/>
      <c r="J349" s="225">
        <f>ROUND(I349*H349,2)</f>
        <v>0</v>
      </c>
      <c r="K349" s="221" t="s">
        <v>21</v>
      </c>
      <c r="L349" s="70"/>
      <c r="M349" s="226" t="s">
        <v>21</v>
      </c>
      <c r="N349" s="227" t="s">
        <v>45</v>
      </c>
      <c r="O349" s="45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AR349" s="22" t="s">
        <v>136</v>
      </c>
      <c r="AT349" s="22" t="s">
        <v>131</v>
      </c>
      <c r="AU349" s="22" t="s">
        <v>127</v>
      </c>
      <c r="AY349" s="22" t="s">
        <v>128</v>
      </c>
      <c r="BE349" s="230">
        <f>IF(N349="základní",J349,0)</f>
        <v>0</v>
      </c>
      <c r="BF349" s="230">
        <f>IF(N349="snížená",J349,0)</f>
        <v>0</v>
      </c>
      <c r="BG349" s="230">
        <f>IF(N349="zákl. přenesená",J349,0)</f>
        <v>0</v>
      </c>
      <c r="BH349" s="230">
        <f>IF(N349="sníž. přenesená",J349,0)</f>
        <v>0</v>
      </c>
      <c r="BI349" s="230">
        <f>IF(N349="nulová",J349,0)</f>
        <v>0</v>
      </c>
      <c r="BJ349" s="22" t="s">
        <v>127</v>
      </c>
      <c r="BK349" s="230">
        <f>ROUND(I349*H349,2)</f>
        <v>0</v>
      </c>
      <c r="BL349" s="22" t="s">
        <v>136</v>
      </c>
      <c r="BM349" s="22" t="s">
        <v>1347</v>
      </c>
    </row>
    <row r="350" s="1" customFormat="1" ht="25.5" customHeight="1">
      <c r="B350" s="44"/>
      <c r="C350" s="219" t="s">
        <v>419</v>
      </c>
      <c r="D350" s="219" t="s">
        <v>131</v>
      </c>
      <c r="E350" s="220" t="s">
        <v>1348</v>
      </c>
      <c r="F350" s="221" t="s">
        <v>1349</v>
      </c>
      <c r="G350" s="222" t="s">
        <v>134</v>
      </c>
      <c r="H350" s="223">
        <v>7.7999999999999998</v>
      </c>
      <c r="I350" s="224"/>
      <c r="J350" s="225">
        <f>ROUND(I350*H350,2)</f>
        <v>0</v>
      </c>
      <c r="K350" s="221" t="s">
        <v>21</v>
      </c>
      <c r="L350" s="70"/>
      <c r="M350" s="226" t="s">
        <v>21</v>
      </c>
      <c r="N350" s="227" t="s">
        <v>45</v>
      </c>
      <c r="O350" s="45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AR350" s="22" t="s">
        <v>136</v>
      </c>
      <c r="AT350" s="22" t="s">
        <v>131</v>
      </c>
      <c r="AU350" s="22" t="s">
        <v>127</v>
      </c>
      <c r="AY350" s="22" t="s">
        <v>128</v>
      </c>
      <c r="BE350" s="230">
        <f>IF(N350="základní",J350,0)</f>
        <v>0</v>
      </c>
      <c r="BF350" s="230">
        <f>IF(N350="snížená",J350,0)</f>
        <v>0</v>
      </c>
      <c r="BG350" s="230">
        <f>IF(N350="zákl. přenesená",J350,0)</f>
        <v>0</v>
      </c>
      <c r="BH350" s="230">
        <f>IF(N350="sníž. přenesená",J350,0)</f>
        <v>0</v>
      </c>
      <c r="BI350" s="230">
        <f>IF(N350="nulová",J350,0)</f>
        <v>0</v>
      </c>
      <c r="BJ350" s="22" t="s">
        <v>127</v>
      </c>
      <c r="BK350" s="230">
        <f>ROUND(I350*H350,2)</f>
        <v>0</v>
      </c>
      <c r="BL350" s="22" t="s">
        <v>136</v>
      </c>
      <c r="BM350" s="22" t="s">
        <v>1350</v>
      </c>
    </row>
    <row r="351" s="11" customFormat="1">
      <c r="B351" s="248"/>
      <c r="C351" s="249"/>
      <c r="D351" s="250" t="s">
        <v>1009</v>
      </c>
      <c r="E351" s="251" t="s">
        <v>21</v>
      </c>
      <c r="F351" s="252" t="s">
        <v>1351</v>
      </c>
      <c r="G351" s="249"/>
      <c r="H351" s="253">
        <v>7.7999999999999998</v>
      </c>
      <c r="I351" s="254"/>
      <c r="J351" s="249"/>
      <c r="K351" s="249"/>
      <c r="L351" s="255"/>
      <c r="M351" s="256"/>
      <c r="N351" s="257"/>
      <c r="O351" s="257"/>
      <c r="P351" s="257"/>
      <c r="Q351" s="257"/>
      <c r="R351" s="257"/>
      <c r="S351" s="257"/>
      <c r="T351" s="258"/>
      <c r="AT351" s="259" t="s">
        <v>1009</v>
      </c>
      <c r="AU351" s="259" t="s">
        <v>127</v>
      </c>
      <c r="AV351" s="11" t="s">
        <v>127</v>
      </c>
      <c r="AW351" s="11" t="s">
        <v>36</v>
      </c>
      <c r="AX351" s="11" t="s">
        <v>81</v>
      </c>
      <c r="AY351" s="259" t="s">
        <v>128</v>
      </c>
    </row>
    <row r="352" s="1" customFormat="1" ht="25.5" customHeight="1">
      <c r="B352" s="44"/>
      <c r="C352" s="219" t="s">
        <v>1352</v>
      </c>
      <c r="D352" s="219" t="s">
        <v>131</v>
      </c>
      <c r="E352" s="220" t="s">
        <v>1353</v>
      </c>
      <c r="F352" s="221" t="s">
        <v>1354</v>
      </c>
      <c r="G352" s="222" t="s">
        <v>222</v>
      </c>
      <c r="H352" s="231"/>
      <c r="I352" s="224"/>
      <c r="J352" s="225">
        <f>ROUND(I352*H352,2)</f>
        <v>0</v>
      </c>
      <c r="K352" s="221" t="s">
        <v>135</v>
      </c>
      <c r="L352" s="70"/>
      <c r="M352" s="226" t="s">
        <v>21</v>
      </c>
      <c r="N352" s="227" t="s">
        <v>45</v>
      </c>
      <c r="O352" s="45"/>
      <c r="P352" s="228">
        <f>O352*H352</f>
        <v>0</v>
      </c>
      <c r="Q352" s="228">
        <v>0</v>
      </c>
      <c r="R352" s="228">
        <f>Q352*H352</f>
        <v>0</v>
      </c>
      <c r="S352" s="228">
        <v>0</v>
      </c>
      <c r="T352" s="229">
        <f>S352*H352</f>
        <v>0</v>
      </c>
      <c r="AR352" s="22" t="s">
        <v>136</v>
      </c>
      <c r="AT352" s="22" t="s">
        <v>131</v>
      </c>
      <c r="AU352" s="22" t="s">
        <v>127</v>
      </c>
      <c r="AY352" s="22" t="s">
        <v>128</v>
      </c>
      <c r="BE352" s="230">
        <f>IF(N352="základní",J352,0)</f>
        <v>0</v>
      </c>
      <c r="BF352" s="230">
        <f>IF(N352="snížená",J352,0)</f>
        <v>0</v>
      </c>
      <c r="BG352" s="230">
        <f>IF(N352="zákl. přenesená",J352,0)</f>
        <v>0</v>
      </c>
      <c r="BH352" s="230">
        <f>IF(N352="sníž. přenesená",J352,0)</f>
        <v>0</v>
      </c>
      <c r="BI352" s="230">
        <f>IF(N352="nulová",J352,0)</f>
        <v>0</v>
      </c>
      <c r="BJ352" s="22" t="s">
        <v>127</v>
      </c>
      <c r="BK352" s="230">
        <f>ROUND(I352*H352,2)</f>
        <v>0</v>
      </c>
      <c r="BL352" s="22" t="s">
        <v>136</v>
      </c>
      <c r="BM352" s="22" t="s">
        <v>1355</v>
      </c>
    </row>
    <row r="353" s="10" customFormat="1" ht="29.88" customHeight="1">
      <c r="B353" s="203"/>
      <c r="C353" s="204"/>
      <c r="D353" s="205" t="s">
        <v>72</v>
      </c>
      <c r="E353" s="217" t="s">
        <v>1356</v>
      </c>
      <c r="F353" s="217" t="s">
        <v>1357</v>
      </c>
      <c r="G353" s="204"/>
      <c r="H353" s="204"/>
      <c r="I353" s="207"/>
      <c r="J353" s="218">
        <f>BK353</f>
        <v>0</v>
      </c>
      <c r="K353" s="204"/>
      <c r="L353" s="209"/>
      <c r="M353" s="210"/>
      <c r="N353" s="211"/>
      <c r="O353" s="211"/>
      <c r="P353" s="212">
        <f>SUM(P354:P355)</f>
        <v>0</v>
      </c>
      <c r="Q353" s="211"/>
      <c r="R353" s="212">
        <f>SUM(R354:R355)</f>
        <v>0.10035</v>
      </c>
      <c r="S353" s="211"/>
      <c r="T353" s="213">
        <f>SUM(T354:T355)</f>
        <v>0</v>
      </c>
      <c r="AR353" s="214" t="s">
        <v>127</v>
      </c>
      <c r="AT353" s="215" t="s">
        <v>72</v>
      </c>
      <c r="AU353" s="215" t="s">
        <v>81</v>
      </c>
      <c r="AY353" s="214" t="s">
        <v>128</v>
      </c>
      <c r="BK353" s="216">
        <f>SUM(BK354:BK355)</f>
        <v>0</v>
      </c>
    </row>
    <row r="354" s="1" customFormat="1" ht="25.5" customHeight="1">
      <c r="B354" s="44"/>
      <c r="C354" s="219" t="s">
        <v>467</v>
      </c>
      <c r="D354" s="219" t="s">
        <v>131</v>
      </c>
      <c r="E354" s="220" t="s">
        <v>1358</v>
      </c>
      <c r="F354" s="221" t="s">
        <v>1359</v>
      </c>
      <c r="G354" s="222" t="s">
        <v>573</v>
      </c>
      <c r="H354" s="223">
        <v>1</v>
      </c>
      <c r="I354" s="224"/>
      <c r="J354" s="225">
        <f>ROUND(I354*H354,2)</f>
        <v>0</v>
      </c>
      <c r="K354" s="221" t="s">
        <v>1007</v>
      </c>
      <c r="L354" s="70"/>
      <c r="M354" s="226" t="s">
        <v>21</v>
      </c>
      <c r="N354" s="227" t="s">
        <v>45</v>
      </c>
      <c r="O354" s="45"/>
      <c r="P354" s="228">
        <f>O354*H354</f>
        <v>0</v>
      </c>
      <c r="Q354" s="228">
        <v>0.10035</v>
      </c>
      <c r="R354" s="228">
        <f>Q354*H354</f>
        <v>0.10035</v>
      </c>
      <c r="S354" s="228">
        <v>0</v>
      </c>
      <c r="T354" s="229">
        <f>S354*H354</f>
        <v>0</v>
      </c>
      <c r="AR354" s="22" t="s">
        <v>136</v>
      </c>
      <c r="AT354" s="22" t="s">
        <v>131</v>
      </c>
      <c r="AU354" s="22" t="s">
        <v>127</v>
      </c>
      <c r="AY354" s="22" t="s">
        <v>128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22" t="s">
        <v>127</v>
      </c>
      <c r="BK354" s="230">
        <f>ROUND(I354*H354,2)</f>
        <v>0</v>
      </c>
      <c r="BL354" s="22" t="s">
        <v>136</v>
      </c>
      <c r="BM354" s="22" t="s">
        <v>1360</v>
      </c>
    </row>
    <row r="355" s="1" customFormat="1" ht="38.25" customHeight="1">
      <c r="B355" s="44"/>
      <c r="C355" s="219" t="s">
        <v>475</v>
      </c>
      <c r="D355" s="219" t="s">
        <v>131</v>
      </c>
      <c r="E355" s="220" t="s">
        <v>1361</v>
      </c>
      <c r="F355" s="221" t="s">
        <v>1362</v>
      </c>
      <c r="G355" s="222" t="s">
        <v>222</v>
      </c>
      <c r="H355" s="231"/>
      <c r="I355" s="224"/>
      <c r="J355" s="225">
        <f>ROUND(I355*H355,2)</f>
        <v>0</v>
      </c>
      <c r="K355" s="221" t="s">
        <v>1007</v>
      </c>
      <c r="L355" s="70"/>
      <c r="M355" s="226" t="s">
        <v>21</v>
      </c>
      <c r="N355" s="227" t="s">
        <v>45</v>
      </c>
      <c r="O355" s="45"/>
      <c r="P355" s="228">
        <f>O355*H355</f>
        <v>0</v>
      </c>
      <c r="Q355" s="228">
        <v>0</v>
      </c>
      <c r="R355" s="228">
        <f>Q355*H355</f>
        <v>0</v>
      </c>
      <c r="S355" s="228">
        <v>0</v>
      </c>
      <c r="T355" s="229">
        <f>S355*H355</f>
        <v>0</v>
      </c>
      <c r="AR355" s="22" t="s">
        <v>136</v>
      </c>
      <c r="AT355" s="22" t="s">
        <v>131</v>
      </c>
      <c r="AU355" s="22" t="s">
        <v>127</v>
      </c>
      <c r="AY355" s="22" t="s">
        <v>128</v>
      </c>
      <c r="BE355" s="230">
        <f>IF(N355="základní",J355,0)</f>
        <v>0</v>
      </c>
      <c r="BF355" s="230">
        <f>IF(N355="snížená",J355,0)</f>
        <v>0</v>
      </c>
      <c r="BG355" s="230">
        <f>IF(N355="zákl. přenesená",J355,0)</f>
        <v>0</v>
      </c>
      <c r="BH355" s="230">
        <f>IF(N355="sníž. přenesená",J355,0)</f>
        <v>0</v>
      </c>
      <c r="BI355" s="230">
        <f>IF(N355="nulová",J355,0)</f>
        <v>0</v>
      </c>
      <c r="BJ355" s="22" t="s">
        <v>127</v>
      </c>
      <c r="BK355" s="230">
        <f>ROUND(I355*H355,2)</f>
        <v>0</v>
      </c>
      <c r="BL355" s="22" t="s">
        <v>136</v>
      </c>
      <c r="BM355" s="22" t="s">
        <v>1363</v>
      </c>
    </row>
    <row r="356" s="10" customFormat="1" ht="29.88" customHeight="1">
      <c r="B356" s="203"/>
      <c r="C356" s="204"/>
      <c r="D356" s="205" t="s">
        <v>72</v>
      </c>
      <c r="E356" s="217" t="s">
        <v>1364</v>
      </c>
      <c r="F356" s="217" t="s">
        <v>1365</v>
      </c>
      <c r="G356" s="204"/>
      <c r="H356" s="204"/>
      <c r="I356" s="207"/>
      <c r="J356" s="218">
        <f>BK356</f>
        <v>0</v>
      </c>
      <c r="K356" s="204"/>
      <c r="L356" s="209"/>
      <c r="M356" s="210"/>
      <c r="N356" s="211"/>
      <c r="O356" s="211"/>
      <c r="P356" s="212">
        <f>SUM(P357:P371)</f>
        <v>0</v>
      </c>
      <c r="Q356" s="211"/>
      <c r="R356" s="212">
        <f>SUM(R357:R371)</f>
        <v>0.047938000000000001</v>
      </c>
      <c r="S356" s="211"/>
      <c r="T356" s="213">
        <f>SUM(T357:T371)</f>
        <v>0.070755999999999999</v>
      </c>
      <c r="AR356" s="214" t="s">
        <v>127</v>
      </c>
      <c r="AT356" s="215" t="s">
        <v>72</v>
      </c>
      <c r="AU356" s="215" t="s">
        <v>81</v>
      </c>
      <c r="AY356" s="214" t="s">
        <v>128</v>
      </c>
      <c r="BK356" s="216">
        <f>SUM(BK357:BK371)</f>
        <v>0</v>
      </c>
    </row>
    <row r="357" s="1" customFormat="1" ht="16.5" customHeight="1">
      <c r="B357" s="44"/>
      <c r="C357" s="219" t="s">
        <v>485</v>
      </c>
      <c r="D357" s="219" t="s">
        <v>131</v>
      </c>
      <c r="E357" s="220" t="s">
        <v>1366</v>
      </c>
      <c r="F357" s="221" t="s">
        <v>1367</v>
      </c>
      <c r="G357" s="222" t="s">
        <v>134</v>
      </c>
      <c r="H357" s="223">
        <v>7.2199999999999998</v>
      </c>
      <c r="I357" s="224"/>
      <c r="J357" s="225">
        <f>ROUND(I357*H357,2)</f>
        <v>0</v>
      </c>
      <c r="K357" s="221" t="s">
        <v>135</v>
      </c>
      <c r="L357" s="70"/>
      <c r="M357" s="226" t="s">
        <v>21</v>
      </c>
      <c r="N357" s="227" t="s">
        <v>45</v>
      </c>
      <c r="O357" s="45"/>
      <c r="P357" s="228">
        <f>O357*H357</f>
        <v>0</v>
      </c>
      <c r="Q357" s="228">
        <v>2.0000000000000002E-05</v>
      </c>
      <c r="R357" s="228">
        <f>Q357*H357</f>
        <v>0.00014440000000000001</v>
      </c>
      <c r="S357" s="228">
        <v>0</v>
      </c>
      <c r="T357" s="229">
        <f>S357*H357</f>
        <v>0</v>
      </c>
      <c r="AR357" s="22" t="s">
        <v>136</v>
      </c>
      <c r="AT357" s="22" t="s">
        <v>131</v>
      </c>
      <c r="AU357" s="22" t="s">
        <v>127</v>
      </c>
      <c r="AY357" s="22" t="s">
        <v>128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22" t="s">
        <v>127</v>
      </c>
      <c r="BK357" s="230">
        <f>ROUND(I357*H357,2)</f>
        <v>0</v>
      </c>
      <c r="BL357" s="22" t="s">
        <v>136</v>
      </c>
      <c r="BM357" s="22" t="s">
        <v>1368</v>
      </c>
    </row>
    <row r="358" s="11" customFormat="1">
      <c r="B358" s="248"/>
      <c r="C358" s="249"/>
      <c r="D358" s="250" t="s">
        <v>1009</v>
      </c>
      <c r="E358" s="251" t="s">
        <v>21</v>
      </c>
      <c r="F358" s="252" t="s">
        <v>1369</v>
      </c>
      <c r="G358" s="249"/>
      <c r="H358" s="253">
        <v>7.2199999999999998</v>
      </c>
      <c r="I358" s="254"/>
      <c r="J358" s="249"/>
      <c r="K358" s="249"/>
      <c r="L358" s="255"/>
      <c r="M358" s="256"/>
      <c r="N358" s="257"/>
      <c r="O358" s="257"/>
      <c r="P358" s="257"/>
      <c r="Q358" s="257"/>
      <c r="R358" s="257"/>
      <c r="S358" s="257"/>
      <c r="T358" s="258"/>
      <c r="AT358" s="259" t="s">
        <v>1009</v>
      </c>
      <c r="AU358" s="259" t="s">
        <v>127</v>
      </c>
      <c r="AV358" s="11" t="s">
        <v>127</v>
      </c>
      <c r="AW358" s="11" t="s">
        <v>36</v>
      </c>
      <c r="AX358" s="11" t="s">
        <v>81</v>
      </c>
      <c r="AY358" s="259" t="s">
        <v>128</v>
      </c>
    </row>
    <row r="359" s="1" customFormat="1" ht="16.5" customHeight="1">
      <c r="B359" s="44"/>
      <c r="C359" s="232" t="s">
        <v>455</v>
      </c>
      <c r="D359" s="232" t="s">
        <v>343</v>
      </c>
      <c r="E359" s="233" t="s">
        <v>1370</v>
      </c>
      <c r="F359" s="234" t="s">
        <v>1371</v>
      </c>
      <c r="G359" s="235" t="s">
        <v>1006</v>
      </c>
      <c r="H359" s="236">
        <v>0.019</v>
      </c>
      <c r="I359" s="237"/>
      <c r="J359" s="238">
        <f>ROUND(I359*H359,2)</f>
        <v>0</v>
      </c>
      <c r="K359" s="234" t="s">
        <v>135</v>
      </c>
      <c r="L359" s="239"/>
      <c r="M359" s="240" t="s">
        <v>21</v>
      </c>
      <c r="N359" s="241" t="s">
        <v>45</v>
      </c>
      <c r="O359" s="45"/>
      <c r="P359" s="228">
        <f>O359*H359</f>
        <v>0</v>
      </c>
      <c r="Q359" s="228">
        <v>0.55000000000000004</v>
      </c>
      <c r="R359" s="228">
        <f>Q359*H359</f>
        <v>0.010450000000000001</v>
      </c>
      <c r="S359" s="228">
        <v>0</v>
      </c>
      <c r="T359" s="229">
        <f>S359*H359</f>
        <v>0</v>
      </c>
      <c r="AR359" s="22" t="s">
        <v>294</v>
      </c>
      <c r="AT359" s="22" t="s">
        <v>343</v>
      </c>
      <c r="AU359" s="22" t="s">
        <v>127</v>
      </c>
      <c r="AY359" s="22" t="s">
        <v>128</v>
      </c>
      <c r="BE359" s="230">
        <f>IF(N359="základní",J359,0)</f>
        <v>0</v>
      </c>
      <c r="BF359" s="230">
        <f>IF(N359="snížená",J359,0)</f>
        <v>0</v>
      </c>
      <c r="BG359" s="230">
        <f>IF(N359="zákl. přenesená",J359,0)</f>
        <v>0</v>
      </c>
      <c r="BH359" s="230">
        <f>IF(N359="sníž. přenesená",J359,0)</f>
        <v>0</v>
      </c>
      <c r="BI359" s="230">
        <f>IF(N359="nulová",J359,0)</f>
        <v>0</v>
      </c>
      <c r="BJ359" s="22" t="s">
        <v>127</v>
      </c>
      <c r="BK359" s="230">
        <f>ROUND(I359*H359,2)</f>
        <v>0</v>
      </c>
      <c r="BL359" s="22" t="s">
        <v>136</v>
      </c>
      <c r="BM359" s="22" t="s">
        <v>1372</v>
      </c>
    </row>
    <row r="360" s="11" customFormat="1">
      <c r="B360" s="248"/>
      <c r="C360" s="249"/>
      <c r="D360" s="250" t="s">
        <v>1009</v>
      </c>
      <c r="E360" s="251" t="s">
        <v>21</v>
      </c>
      <c r="F360" s="252" t="s">
        <v>1373</v>
      </c>
      <c r="G360" s="249"/>
      <c r="H360" s="253">
        <v>0.017999999999999999</v>
      </c>
      <c r="I360" s="254"/>
      <c r="J360" s="249"/>
      <c r="K360" s="249"/>
      <c r="L360" s="255"/>
      <c r="M360" s="256"/>
      <c r="N360" s="257"/>
      <c r="O360" s="257"/>
      <c r="P360" s="257"/>
      <c r="Q360" s="257"/>
      <c r="R360" s="257"/>
      <c r="S360" s="257"/>
      <c r="T360" s="258"/>
      <c r="AT360" s="259" t="s">
        <v>1009</v>
      </c>
      <c r="AU360" s="259" t="s">
        <v>127</v>
      </c>
      <c r="AV360" s="11" t="s">
        <v>127</v>
      </c>
      <c r="AW360" s="11" t="s">
        <v>36</v>
      </c>
      <c r="AX360" s="11" t="s">
        <v>81</v>
      </c>
      <c r="AY360" s="259" t="s">
        <v>128</v>
      </c>
    </row>
    <row r="361" s="11" customFormat="1">
      <c r="B361" s="248"/>
      <c r="C361" s="249"/>
      <c r="D361" s="250" t="s">
        <v>1009</v>
      </c>
      <c r="E361" s="249"/>
      <c r="F361" s="252" t="s">
        <v>1374</v>
      </c>
      <c r="G361" s="249"/>
      <c r="H361" s="253">
        <v>0.019</v>
      </c>
      <c r="I361" s="254"/>
      <c r="J361" s="249"/>
      <c r="K361" s="249"/>
      <c r="L361" s="255"/>
      <c r="M361" s="256"/>
      <c r="N361" s="257"/>
      <c r="O361" s="257"/>
      <c r="P361" s="257"/>
      <c r="Q361" s="257"/>
      <c r="R361" s="257"/>
      <c r="S361" s="257"/>
      <c r="T361" s="258"/>
      <c r="AT361" s="259" t="s">
        <v>1009</v>
      </c>
      <c r="AU361" s="259" t="s">
        <v>127</v>
      </c>
      <c r="AV361" s="11" t="s">
        <v>127</v>
      </c>
      <c r="AW361" s="11" t="s">
        <v>6</v>
      </c>
      <c r="AX361" s="11" t="s">
        <v>81</v>
      </c>
      <c r="AY361" s="259" t="s">
        <v>128</v>
      </c>
    </row>
    <row r="362" s="1" customFormat="1" ht="25.5" customHeight="1">
      <c r="B362" s="44"/>
      <c r="C362" s="219" t="s">
        <v>375</v>
      </c>
      <c r="D362" s="219" t="s">
        <v>131</v>
      </c>
      <c r="E362" s="220" t="s">
        <v>1375</v>
      </c>
      <c r="F362" s="221" t="s">
        <v>1376</v>
      </c>
      <c r="G362" s="222" t="s">
        <v>631</v>
      </c>
      <c r="H362" s="223">
        <v>5.0540000000000003</v>
      </c>
      <c r="I362" s="224"/>
      <c r="J362" s="225">
        <f>ROUND(I362*H362,2)</f>
        <v>0</v>
      </c>
      <c r="K362" s="221" t="s">
        <v>135</v>
      </c>
      <c r="L362" s="70"/>
      <c r="M362" s="226" t="s">
        <v>21</v>
      </c>
      <c r="N362" s="227" t="s">
        <v>45</v>
      </c>
      <c r="O362" s="45"/>
      <c r="P362" s="228">
        <f>O362*H362</f>
        <v>0</v>
      </c>
      <c r="Q362" s="228">
        <v>0</v>
      </c>
      <c r="R362" s="228">
        <f>Q362*H362</f>
        <v>0</v>
      </c>
      <c r="S362" s="228">
        <v>0</v>
      </c>
      <c r="T362" s="229">
        <f>S362*H362</f>
        <v>0</v>
      </c>
      <c r="AR362" s="22" t="s">
        <v>136</v>
      </c>
      <c r="AT362" s="22" t="s">
        <v>131</v>
      </c>
      <c r="AU362" s="22" t="s">
        <v>127</v>
      </c>
      <c r="AY362" s="22" t="s">
        <v>128</v>
      </c>
      <c r="BE362" s="230">
        <f>IF(N362="základní",J362,0)</f>
        <v>0</v>
      </c>
      <c r="BF362" s="230">
        <f>IF(N362="snížená",J362,0)</f>
        <v>0</v>
      </c>
      <c r="BG362" s="230">
        <f>IF(N362="zákl. přenesená",J362,0)</f>
        <v>0</v>
      </c>
      <c r="BH362" s="230">
        <f>IF(N362="sníž. přenesená",J362,0)</f>
        <v>0</v>
      </c>
      <c r="BI362" s="230">
        <f>IF(N362="nulová",J362,0)</f>
        <v>0</v>
      </c>
      <c r="BJ362" s="22" t="s">
        <v>127</v>
      </c>
      <c r="BK362" s="230">
        <f>ROUND(I362*H362,2)</f>
        <v>0</v>
      </c>
      <c r="BL362" s="22" t="s">
        <v>136</v>
      </c>
      <c r="BM362" s="22" t="s">
        <v>1377</v>
      </c>
    </row>
    <row r="363" s="11" customFormat="1">
      <c r="B363" s="248"/>
      <c r="C363" s="249"/>
      <c r="D363" s="250" t="s">
        <v>1009</v>
      </c>
      <c r="E363" s="251" t="s">
        <v>952</v>
      </c>
      <c r="F363" s="252" t="s">
        <v>1378</v>
      </c>
      <c r="G363" s="249"/>
      <c r="H363" s="253">
        <v>5.0540000000000003</v>
      </c>
      <c r="I363" s="254"/>
      <c r="J363" s="249"/>
      <c r="K363" s="249"/>
      <c r="L363" s="255"/>
      <c r="M363" s="256"/>
      <c r="N363" s="257"/>
      <c r="O363" s="257"/>
      <c r="P363" s="257"/>
      <c r="Q363" s="257"/>
      <c r="R363" s="257"/>
      <c r="S363" s="257"/>
      <c r="T363" s="258"/>
      <c r="AT363" s="259" t="s">
        <v>1009</v>
      </c>
      <c r="AU363" s="259" t="s">
        <v>127</v>
      </c>
      <c r="AV363" s="11" t="s">
        <v>127</v>
      </c>
      <c r="AW363" s="11" t="s">
        <v>36</v>
      </c>
      <c r="AX363" s="11" t="s">
        <v>81</v>
      </c>
      <c r="AY363" s="259" t="s">
        <v>128</v>
      </c>
    </row>
    <row r="364" s="1" customFormat="1" ht="16.5" customHeight="1">
      <c r="B364" s="44"/>
      <c r="C364" s="232" t="s">
        <v>379</v>
      </c>
      <c r="D364" s="232" t="s">
        <v>343</v>
      </c>
      <c r="E364" s="233" t="s">
        <v>1379</v>
      </c>
      <c r="F364" s="234" t="s">
        <v>1380</v>
      </c>
      <c r="G364" s="235" t="s">
        <v>631</v>
      </c>
      <c r="H364" s="236">
        <v>5.0540000000000003</v>
      </c>
      <c r="I364" s="237"/>
      <c r="J364" s="238">
        <f>ROUND(I364*H364,2)</f>
        <v>0</v>
      </c>
      <c r="K364" s="234" t="s">
        <v>135</v>
      </c>
      <c r="L364" s="239"/>
      <c r="M364" s="240" t="s">
        <v>21</v>
      </c>
      <c r="N364" s="241" t="s">
        <v>45</v>
      </c>
      <c r="O364" s="45"/>
      <c r="P364" s="228">
        <f>O364*H364</f>
        <v>0</v>
      </c>
      <c r="Q364" s="228">
        <v>0.0073499999999999998</v>
      </c>
      <c r="R364" s="228">
        <f>Q364*H364</f>
        <v>0.037146900000000004</v>
      </c>
      <c r="S364" s="228">
        <v>0</v>
      </c>
      <c r="T364" s="229">
        <f>S364*H364</f>
        <v>0</v>
      </c>
      <c r="AR364" s="22" t="s">
        <v>294</v>
      </c>
      <c r="AT364" s="22" t="s">
        <v>343</v>
      </c>
      <c r="AU364" s="22" t="s">
        <v>127</v>
      </c>
      <c r="AY364" s="22" t="s">
        <v>128</v>
      </c>
      <c r="BE364" s="230">
        <f>IF(N364="základní",J364,0)</f>
        <v>0</v>
      </c>
      <c r="BF364" s="230">
        <f>IF(N364="snížená",J364,0)</f>
        <v>0</v>
      </c>
      <c r="BG364" s="230">
        <f>IF(N364="zákl. přenesená",J364,0)</f>
        <v>0</v>
      </c>
      <c r="BH364" s="230">
        <f>IF(N364="sníž. přenesená",J364,0)</f>
        <v>0</v>
      </c>
      <c r="BI364" s="230">
        <f>IF(N364="nulová",J364,0)</f>
        <v>0</v>
      </c>
      <c r="BJ364" s="22" t="s">
        <v>127</v>
      </c>
      <c r="BK364" s="230">
        <f>ROUND(I364*H364,2)</f>
        <v>0</v>
      </c>
      <c r="BL364" s="22" t="s">
        <v>136</v>
      </c>
      <c r="BM364" s="22" t="s">
        <v>1381</v>
      </c>
    </row>
    <row r="365" s="1" customFormat="1" ht="25.5" customHeight="1">
      <c r="B365" s="44"/>
      <c r="C365" s="219" t="s">
        <v>387</v>
      </c>
      <c r="D365" s="219" t="s">
        <v>131</v>
      </c>
      <c r="E365" s="220" t="s">
        <v>1382</v>
      </c>
      <c r="F365" s="221" t="s">
        <v>1383</v>
      </c>
      <c r="G365" s="222" t="s">
        <v>631</v>
      </c>
      <c r="H365" s="223">
        <v>5.0540000000000003</v>
      </c>
      <c r="I365" s="224"/>
      <c r="J365" s="225">
        <f>ROUND(I365*H365,2)</f>
        <v>0</v>
      </c>
      <c r="K365" s="221" t="s">
        <v>135</v>
      </c>
      <c r="L365" s="70"/>
      <c r="M365" s="226" t="s">
        <v>21</v>
      </c>
      <c r="N365" s="227" t="s">
        <v>45</v>
      </c>
      <c r="O365" s="45"/>
      <c r="P365" s="228">
        <f>O365*H365</f>
        <v>0</v>
      </c>
      <c r="Q365" s="228">
        <v>0</v>
      </c>
      <c r="R365" s="228">
        <f>Q365*H365</f>
        <v>0</v>
      </c>
      <c r="S365" s="228">
        <v>0.014</v>
      </c>
      <c r="T365" s="229">
        <f>S365*H365</f>
        <v>0.070755999999999999</v>
      </c>
      <c r="AR365" s="22" t="s">
        <v>136</v>
      </c>
      <c r="AT365" s="22" t="s">
        <v>131</v>
      </c>
      <c r="AU365" s="22" t="s">
        <v>127</v>
      </c>
      <c r="AY365" s="22" t="s">
        <v>128</v>
      </c>
      <c r="BE365" s="230">
        <f>IF(N365="základní",J365,0)</f>
        <v>0</v>
      </c>
      <c r="BF365" s="230">
        <f>IF(N365="snížená",J365,0)</f>
        <v>0</v>
      </c>
      <c r="BG365" s="230">
        <f>IF(N365="zákl. přenesená",J365,0)</f>
        <v>0</v>
      </c>
      <c r="BH365" s="230">
        <f>IF(N365="sníž. přenesená",J365,0)</f>
        <v>0</v>
      </c>
      <c r="BI365" s="230">
        <f>IF(N365="nulová",J365,0)</f>
        <v>0</v>
      </c>
      <c r="BJ365" s="22" t="s">
        <v>127</v>
      </c>
      <c r="BK365" s="230">
        <f>ROUND(I365*H365,2)</f>
        <v>0</v>
      </c>
      <c r="BL365" s="22" t="s">
        <v>136</v>
      </c>
      <c r="BM365" s="22" t="s">
        <v>1384</v>
      </c>
    </row>
    <row r="366" s="11" customFormat="1">
      <c r="B366" s="248"/>
      <c r="C366" s="249"/>
      <c r="D366" s="250" t="s">
        <v>1009</v>
      </c>
      <c r="E366" s="251" t="s">
        <v>21</v>
      </c>
      <c r="F366" s="252" t="s">
        <v>952</v>
      </c>
      <c r="G366" s="249"/>
      <c r="H366" s="253">
        <v>5.0540000000000003</v>
      </c>
      <c r="I366" s="254"/>
      <c r="J366" s="249"/>
      <c r="K366" s="249"/>
      <c r="L366" s="255"/>
      <c r="M366" s="256"/>
      <c r="N366" s="257"/>
      <c r="O366" s="257"/>
      <c r="P366" s="257"/>
      <c r="Q366" s="257"/>
      <c r="R366" s="257"/>
      <c r="S366" s="257"/>
      <c r="T366" s="258"/>
      <c r="AT366" s="259" t="s">
        <v>1009</v>
      </c>
      <c r="AU366" s="259" t="s">
        <v>127</v>
      </c>
      <c r="AV366" s="11" t="s">
        <v>127</v>
      </c>
      <c r="AW366" s="11" t="s">
        <v>36</v>
      </c>
      <c r="AX366" s="11" t="s">
        <v>81</v>
      </c>
      <c r="AY366" s="259" t="s">
        <v>128</v>
      </c>
    </row>
    <row r="367" s="1" customFormat="1" ht="16.5" customHeight="1">
      <c r="B367" s="44"/>
      <c r="C367" s="219" t="s">
        <v>391</v>
      </c>
      <c r="D367" s="219" t="s">
        <v>131</v>
      </c>
      <c r="E367" s="220" t="s">
        <v>1385</v>
      </c>
      <c r="F367" s="221" t="s">
        <v>1386</v>
      </c>
      <c r="G367" s="222" t="s">
        <v>1006</v>
      </c>
      <c r="H367" s="223">
        <v>0.070000000000000007</v>
      </c>
      <c r="I367" s="224"/>
      <c r="J367" s="225">
        <f>ROUND(I367*H367,2)</f>
        <v>0</v>
      </c>
      <c r="K367" s="221" t="s">
        <v>135</v>
      </c>
      <c r="L367" s="70"/>
      <c r="M367" s="226" t="s">
        <v>21</v>
      </c>
      <c r="N367" s="227" t="s">
        <v>45</v>
      </c>
      <c r="O367" s="45"/>
      <c r="P367" s="228">
        <f>O367*H367</f>
        <v>0</v>
      </c>
      <c r="Q367" s="228">
        <v>0.00281</v>
      </c>
      <c r="R367" s="228">
        <f>Q367*H367</f>
        <v>0.00019670000000000001</v>
      </c>
      <c r="S367" s="228">
        <v>0</v>
      </c>
      <c r="T367" s="229">
        <f>S367*H367</f>
        <v>0</v>
      </c>
      <c r="AR367" s="22" t="s">
        <v>136</v>
      </c>
      <c r="AT367" s="22" t="s">
        <v>131</v>
      </c>
      <c r="AU367" s="22" t="s">
        <v>127</v>
      </c>
      <c r="AY367" s="22" t="s">
        <v>128</v>
      </c>
      <c r="BE367" s="230">
        <f>IF(N367="základní",J367,0)</f>
        <v>0</v>
      </c>
      <c r="BF367" s="230">
        <f>IF(N367="snížená",J367,0)</f>
        <v>0</v>
      </c>
      <c r="BG367" s="230">
        <f>IF(N367="zákl. přenesená",J367,0)</f>
        <v>0</v>
      </c>
      <c r="BH367" s="230">
        <f>IF(N367="sníž. přenesená",J367,0)</f>
        <v>0</v>
      </c>
      <c r="BI367" s="230">
        <f>IF(N367="nulová",J367,0)</f>
        <v>0</v>
      </c>
      <c r="BJ367" s="22" t="s">
        <v>127</v>
      </c>
      <c r="BK367" s="230">
        <f>ROUND(I367*H367,2)</f>
        <v>0</v>
      </c>
      <c r="BL367" s="22" t="s">
        <v>136</v>
      </c>
      <c r="BM367" s="22" t="s">
        <v>1387</v>
      </c>
    </row>
    <row r="368" s="11" customFormat="1">
      <c r="B368" s="248"/>
      <c r="C368" s="249"/>
      <c r="D368" s="250" t="s">
        <v>1009</v>
      </c>
      <c r="E368" s="251" t="s">
        <v>21</v>
      </c>
      <c r="F368" s="252" t="s">
        <v>1388</v>
      </c>
      <c r="G368" s="249"/>
      <c r="H368" s="253">
        <v>0.050999999999999997</v>
      </c>
      <c r="I368" s="254"/>
      <c r="J368" s="249"/>
      <c r="K368" s="249"/>
      <c r="L368" s="255"/>
      <c r="M368" s="256"/>
      <c r="N368" s="257"/>
      <c r="O368" s="257"/>
      <c r="P368" s="257"/>
      <c r="Q368" s="257"/>
      <c r="R368" s="257"/>
      <c r="S368" s="257"/>
      <c r="T368" s="258"/>
      <c r="AT368" s="259" t="s">
        <v>1009</v>
      </c>
      <c r="AU368" s="259" t="s">
        <v>127</v>
      </c>
      <c r="AV368" s="11" t="s">
        <v>127</v>
      </c>
      <c r="AW368" s="11" t="s">
        <v>36</v>
      </c>
      <c r="AX368" s="11" t="s">
        <v>73</v>
      </c>
      <c r="AY368" s="259" t="s">
        <v>128</v>
      </c>
    </row>
    <row r="369" s="11" customFormat="1">
      <c r="B369" s="248"/>
      <c r="C369" s="249"/>
      <c r="D369" s="250" t="s">
        <v>1009</v>
      </c>
      <c r="E369" s="251" t="s">
        <v>21</v>
      </c>
      <c r="F369" s="252" t="s">
        <v>1389</v>
      </c>
      <c r="G369" s="249"/>
      <c r="H369" s="253">
        <v>0.019</v>
      </c>
      <c r="I369" s="254"/>
      <c r="J369" s="249"/>
      <c r="K369" s="249"/>
      <c r="L369" s="255"/>
      <c r="M369" s="256"/>
      <c r="N369" s="257"/>
      <c r="O369" s="257"/>
      <c r="P369" s="257"/>
      <c r="Q369" s="257"/>
      <c r="R369" s="257"/>
      <c r="S369" s="257"/>
      <c r="T369" s="258"/>
      <c r="AT369" s="259" t="s">
        <v>1009</v>
      </c>
      <c r="AU369" s="259" t="s">
        <v>127</v>
      </c>
      <c r="AV369" s="11" t="s">
        <v>127</v>
      </c>
      <c r="AW369" s="11" t="s">
        <v>36</v>
      </c>
      <c r="AX369" s="11" t="s">
        <v>73</v>
      </c>
      <c r="AY369" s="259" t="s">
        <v>128</v>
      </c>
    </row>
    <row r="370" s="12" customFormat="1">
      <c r="B370" s="260"/>
      <c r="C370" s="261"/>
      <c r="D370" s="250" t="s">
        <v>1009</v>
      </c>
      <c r="E370" s="262" t="s">
        <v>21</v>
      </c>
      <c r="F370" s="263" t="s">
        <v>1012</v>
      </c>
      <c r="G370" s="261"/>
      <c r="H370" s="264">
        <v>0.070000000000000007</v>
      </c>
      <c r="I370" s="265"/>
      <c r="J370" s="261"/>
      <c r="K370" s="261"/>
      <c r="L370" s="266"/>
      <c r="M370" s="267"/>
      <c r="N370" s="268"/>
      <c r="O370" s="268"/>
      <c r="P370" s="268"/>
      <c r="Q370" s="268"/>
      <c r="R370" s="268"/>
      <c r="S370" s="268"/>
      <c r="T370" s="269"/>
      <c r="AT370" s="270" t="s">
        <v>1009</v>
      </c>
      <c r="AU370" s="270" t="s">
        <v>127</v>
      </c>
      <c r="AV370" s="12" t="s">
        <v>150</v>
      </c>
      <c r="AW370" s="12" t="s">
        <v>36</v>
      </c>
      <c r="AX370" s="12" t="s">
        <v>81</v>
      </c>
      <c r="AY370" s="270" t="s">
        <v>128</v>
      </c>
    </row>
    <row r="371" s="1" customFormat="1" ht="25.5" customHeight="1">
      <c r="B371" s="44"/>
      <c r="C371" s="219" t="s">
        <v>383</v>
      </c>
      <c r="D371" s="219" t="s">
        <v>131</v>
      </c>
      <c r="E371" s="220" t="s">
        <v>1390</v>
      </c>
      <c r="F371" s="221" t="s">
        <v>1391</v>
      </c>
      <c r="G371" s="222" t="s">
        <v>222</v>
      </c>
      <c r="H371" s="231"/>
      <c r="I371" s="224"/>
      <c r="J371" s="225">
        <f>ROUND(I371*H371,2)</f>
        <v>0</v>
      </c>
      <c r="K371" s="221" t="s">
        <v>135</v>
      </c>
      <c r="L371" s="70"/>
      <c r="M371" s="226" t="s">
        <v>21</v>
      </c>
      <c r="N371" s="227" t="s">
        <v>45</v>
      </c>
      <c r="O371" s="45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AR371" s="22" t="s">
        <v>136</v>
      </c>
      <c r="AT371" s="22" t="s">
        <v>131</v>
      </c>
      <c r="AU371" s="22" t="s">
        <v>127</v>
      </c>
      <c r="AY371" s="22" t="s">
        <v>128</v>
      </c>
      <c r="BE371" s="230">
        <f>IF(N371="základní",J371,0)</f>
        <v>0</v>
      </c>
      <c r="BF371" s="230">
        <f>IF(N371="snížená",J371,0)</f>
        <v>0</v>
      </c>
      <c r="BG371" s="230">
        <f>IF(N371="zákl. přenesená",J371,0)</f>
        <v>0</v>
      </c>
      <c r="BH371" s="230">
        <f>IF(N371="sníž. přenesená",J371,0)</f>
        <v>0</v>
      </c>
      <c r="BI371" s="230">
        <f>IF(N371="nulová",J371,0)</f>
        <v>0</v>
      </c>
      <c r="BJ371" s="22" t="s">
        <v>127</v>
      </c>
      <c r="BK371" s="230">
        <f>ROUND(I371*H371,2)</f>
        <v>0</v>
      </c>
      <c r="BL371" s="22" t="s">
        <v>136</v>
      </c>
      <c r="BM371" s="22" t="s">
        <v>1392</v>
      </c>
    </row>
    <row r="372" s="10" customFormat="1" ht="29.88" customHeight="1">
      <c r="B372" s="203"/>
      <c r="C372" s="204"/>
      <c r="D372" s="205" t="s">
        <v>72</v>
      </c>
      <c r="E372" s="217" t="s">
        <v>1393</v>
      </c>
      <c r="F372" s="217" t="s">
        <v>1394</v>
      </c>
      <c r="G372" s="204"/>
      <c r="H372" s="204"/>
      <c r="I372" s="207"/>
      <c r="J372" s="218">
        <f>BK372</f>
        <v>0</v>
      </c>
      <c r="K372" s="204"/>
      <c r="L372" s="209"/>
      <c r="M372" s="210"/>
      <c r="N372" s="211"/>
      <c r="O372" s="211"/>
      <c r="P372" s="212">
        <f>SUM(P373:P396)</f>
        <v>0</v>
      </c>
      <c r="Q372" s="211"/>
      <c r="R372" s="212">
        <f>SUM(R373:R396)</f>
        <v>1.2310897000000001</v>
      </c>
      <c r="S372" s="211"/>
      <c r="T372" s="213">
        <f>SUM(T373:T396)</f>
        <v>0.34247899999999998</v>
      </c>
      <c r="AR372" s="214" t="s">
        <v>127</v>
      </c>
      <c r="AT372" s="215" t="s">
        <v>72</v>
      </c>
      <c r="AU372" s="215" t="s">
        <v>81</v>
      </c>
      <c r="AY372" s="214" t="s">
        <v>128</v>
      </c>
      <c r="BK372" s="216">
        <f>SUM(BK373:BK396)</f>
        <v>0</v>
      </c>
    </row>
    <row r="373" s="1" customFormat="1" ht="38.25" customHeight="1">
      <c r="B373" s="44"/>
      <c r="C373" s="219" t="s">
        <v>371</v>
      </c>
      <c r="D373" s="219" t="s">
        <v>131</v>
      </c>
      <c r="E373" s="220" t="s">
        <v>1395</v>
      </c>
      <c r="F373" s="221" t="s">
        <v>1396</v>
      </c>
      <c r="G373" s="222" t="s">
        <v>631</v>
      </c>
      <c r="H373" s="223">
        <v>79.200000000000003</v>
      </c>
      <c r="I373" s="224"/>
      <c r="J373" s="225">
        <f>ROUND(I373*H373,2)</f>
        <v>0</v>
      </c>
      <c r="K373" s="221" t="s">
        <v>135</v>
      </c>
      <c r="L373" s="70"/>
      <c r="M373" s="226" t="s">
        <v>21</v>
      </c>
      <c r="N373" s="227" t="s">
        <v>45</v>
      </c>
      <c r="O373" s="45"/>
      <c r="P373" s="228">
        <f>O373*H373</f>
        <v>0</v>
      </c>
      <c r="Q373" s="228">
        <v>0.01223</v>
      </c>
      <c r="R373" s="228">
        <f>Q373*H373</f>
        <v>0.96861600000000003</v>
      </c>
      <c r="S373" s="228">
        <v>0</v>
      </c>
      <c r="T373" s="229">
        <f>S373*H373</f>
        <v>0</v>
      </c>
      <c r="AR373" s="22" t="s">
        <v>136</v>
      </c>
      <c r="AT373" s="22" t="s">
        <v>131</v>
      </c>
      <c r="AU373" s="22" t="s">
        <v>127</v>
      </c>
      <c r="AY373" s="22" t="s">
        <v>128</v>
      </c>
      <c r="BE373" s="230">
        <f>IF(N373="základní",J373,0)</f>
        <v>0</v>
      </c>
      <c r="BF373" s="230">
        <f>IF(N373="snížená",J373,0)</f>
        <v>0</v>
      </c>
      <c r="BG373" s="230">
        <f>IF(N373="zákl. přenesená",J373,0)</f>
        <v>0</v>
      </c>
      <c r="BH373" s="230">
        <f>IF(N373="sníž. přenesená",J373,0)</f>
        <v>0</v>
      </c>
      <c r="BI373" s="230">
        <f>IF(N373="nulová",J373,0)</f>
        <v>0</v>
      </c>
      <c r="BJ373" s="22" t="s">
        <v>127</v>
      </c>
      <c r="BK373" s="230">
        <f>ROUND(I373*H373,2)</f>
        <v>0</v>
      </c>
      <c r="BL373" s="22" t="s">
        <v>136</v>
      </c>
      <c r="BM373" s="22" t="s">
        <v>1397</v>
      </c>
    </row>
    <row r="374" s="11" customFormat="1">
      <c r="B374" s="248"/>
      <c r="C374" s="249"/>
      <c r="D374" s="250" t="s">
        <v>1009</v>
      </c>
      <c r="E374" s="251" t="s">
        <v>21</v>
      </c>
      <c r="F374" s="252" t="s">
        <v>955</v>
      </c>
      <c r="G374" s="249"/>
      <c r="H374" s="253">
        <v>79.200000000000003</v>
      </c>
      <c r="I374" s="254"/>
      <c r="J374" s="249"/>
      <c r="K374" s="249"/>
      <c r="L374" s="255"/>
      <c r="M374" s="256"/>
      <c r="N374" s="257"/>
      <c r="O374" s="257"/>
      <c r="P374" s="257"/>
      <c r="Q374" s="257"/>
      <c r="R374" s="257"/>
      <c r="S374" s="257"/>
      <c r="T374" s="258"/>
      <c r="AT374" s="259" t="s">
        <v>1009</v>
      </c>
      <c r="AU374" s="259" t="s">
        <v>127</v>
      </c>
      <c r="AV374" s="11" t="s">
        <v>127</v>
      </c>
      <c r="AW374" s="11" t="s">
        <v>36</v>
      </c>
      <c r="AX374" s="11" t="s">
        <v>81</v>
      </c>
      <c r="AY374" s="259" t="s">
        <v>128</v>
      </c>
    </row>
    <row r="375" s="1" customFormat="1" ht="38.25" customHeight="1">
      <c r="B375" s="44"/>
      <c r="C375" s="219" t="s">
        <v>1398</v>
      </c>
      <c r="D375" s="219" t="s">
        <v>131</v>
      </c>
      <c r="E375" s="220" t="s">
        <v>1399</v>
      </c>
      <c r="F375" s="221" t="s">
        <v>1400</v>
      </c>
      <c r="G375" s="222" t="s">
        <v>631</v>
      </c>
      <c r="H375" s="223">
        <v>12.5</v>
      </c>
      <c r="I375" s="224"/>
      <c r="J375" s="225">
        <f>ROUND(I375*H375,2)</f>
        <v>0</v>
      </c>
      <c r="K375" s="221" t="s">
        <v>135</v>
      </c>
      <c r="L375" s="70"/>
      <c r="M375" s="226" t="s">
        <v>21</v>
      </c>
      <c r="N375" s="227" t="s">
        <v>45</v>
      </c>
      <c r="O375" s="45"/>
      <c r="P375" s="228">
        <f>O375*H375</f>
        <v>0</v>
      </c>
      <c r="Q375" s="228">
        <v>0.012919999999999999</v>
      </c>
      <c r="R375" s="228">
        <f>Q375*H375</f>
        <v>0.16149999999999998</v>
      </c>
      <c r="S375" s="228">
        <v>0</v>
      </c>
      <c r="T375" s="229">
        <f>S375*H375</f>
        <v>0</v>
      </c>
      <c r="AR375" s="22" t="s">
        <v>136</v>
      </c>
      <c r="AT375" s="22" t="s">
        <v>131</v>
      </c>
      <c r="AU375" s="22" t="s">
        <v>127</v>
      </c>
      <c r="AY375" s="22" t="s">
        <v>128</v>
      </c>
      <c r="BE375" s="230">
        <f>IF(N375="základní",J375,0)</f>
        <v>0</v>
      </c>
      <c r="BF375" s="230">
        <f>IF(N375="snížená",J375,0)</f>
        <v>0</v>
      </c>
      <c r="BG375" s="230">
        <f>IF(N375="zákl. přenesená",J375,0)</f>
        <v>0</v>
      </c>
      <c r="BH375" s="230">
        <f>IF(N375="sníž. přenesená",J375,0)</f>
        <v>0</v>
      </c>
      <c r="BI375" s="230">
        <f>IF(N375="nulová",J375,0)</f>
        <v>0</v>
      </c>
      <c r="BJ375" s="22" t="s">
        <v>127</v>
      </c>
      <c r="BK375" s="230">
        <f>ROUND(I375*H375,2)</f>
        <v>0</v>
      </c>
      <c r="BL375" s="22" t="s">
        <v>136</v>
      </c>
      <c r="BM375" s="22" t="s">
        <v>1401</v>
      </c>
    </row>
    <row r="376" s="11" customFormat="1">
      <c r="B376" s="248"/>
      <c r="C376" s="249"/>
      <c r="D376" s="250" t="s">
        <v>1009</v>
      </c>
      <c r="E376" s="251" t="s">
        <v>21</v>
      </c>
      <c r="F376" s="252" t="s">
        <v>958</v>
      </c>
      <c r="G376" s="249"/>
      <c r="H376" s="253">
        <v>12.5</v>
      </c>
      <c r="I376" s="254"/>
      <c r="J376" s="249"/>
      <c r="K376" s="249"/>
      <c r="L376" s="255"/>
      <c r="M376" s="256"/>
      <c r="N376" s="257"/>
      <c r="O376" s="257"/>
      <c r="P376" s="257"/>
      <c r="Q376" s="257"/>
      <c r="R376" s="257"/>
      <c r="S376" s="257"/>
      <c r="T376" s="258"/>
      <c r="AT376" s="259" t="s">
        <v>1009</v>
      </c>
      <c r="AU376" s="259" t="s">
        <v>127</v>
      </c>
      <c r="AV376" s="11" t="s">
        <v>127</v>
      </c>
      <c r="AW376" s="11" t="s">
        <v>36</v>
      </c>
      <c r="AX376" s="11" t="s">
        <v>81</v>
      </c>
      <c r="AY376" s="259" t="s">
        <v>128</v>
      </c>
    </row>
    <row r="377" s="1" customFormat="1" ht="38.25" customHeight="1">
      <c r="B377" s="44"/>
      <c r="C377" s="219" t="s">
        <v>1402</v>
      </c>
      <c r="D377" s="219" t="s">
        <v>131</v>
      </c>
      <c r="E377" s="220" t="s">
        <v>1403</v>
      </c>
      <c r="F377" s="221" t="s">
        <v>1404</v>
      </c>
      <c r="G377" s="222" t="s">
        <v>134</v>
      </c>
      <c r="H377" s="223">
        <v>95.515000000000001</v>
      </c>
      <c r="I377" s="224"/>
      <c r="J377" s="225">
        <f>ROUND(I377*H377,2)</f>
        <v>0</v>
      </c>
      <c r="K377" s="221" t="s">
        <v>135</v>
      </c>
      <c r="L377" s="70"/>
      <c r="M377" s="226" t="s">
        <v>21</v>
      </c>
      <c r="N377" s="227" t="s">
        <v>45</v>
      </c>
      <c r="O377" s="45"/>
      <c r="P377" s="228">
        <f>O377*H377</f>
        <v>0</v>
      </c>
      <c r="Q377" s="228">
        <v>0.00025999999999999998</v>
      </c>
      <c r="R377" s="228">
        <f>Q377*H377</f>
        <v>0.024833899999999999</v>
      </c>
      <c r="S377" s="228">
        <v>0</v>
      </c>
      <c r="T377" s="229">
        <f>S377*H377</f>
        <v>0</v>
      </c>
      <c r="AR377" s="22" t="s">
        <v>136</v>
      </c>
      <c r="AT377" s="22" t="s">
        <v>131</v>
      </c>
      <c r="AU377" s="22" t="s">
        <v>127</v>
      </c>
      <c r="AY377" s="22" t="s">
        <v>128</v>
      </c>
      <c r="BE377" s="230">
        <f>IF(N377="základní",J377,0)</f>
        <v>0</v>
      </c>
      <c r="BF377" s="230">
        <f>IF(N377="snížená",J377,0)</f>
        <v>0</v>
      </c>
      <c r="BG377" s="230">
        <f>IF(N377="zákl. přenesená",J377,0)</f>
        <v>0</v>
      </c>
      <c r="BH377" s="230">
        <f>IF(N377="sníž. přenesená",J377,0)</f>
        <v>0</v>
      </c>
      <c r="BI377" s="230">
        <f>IF(N377="nulová",J377,0)</f>
        <v>0</v>
      </c>
      <c r="BJ377" s="22" t="s">
        <v>127</v>
      </c>
      <c r="BK377" s="230">
        <f>ROUND(I377*H377,2)</f>
        <v>0</v>
      </c>
      <c r="BL377" s="22" t="s">
        <v>136</v>
      </c>
      <c r="BM377" s="22" t="s">
        <v>1405</v>
      </c>
    </row>
    <row r="378" s="11" customFormat="1">
      <c r="B378" s="248"/>
      <c r="C378" s="249"/>
      <c r="D378" s="250" t="s">
        <v>1009</v>
      </c>
      <c r="E378" s="251" t="s">
        <v>21</v>
      </c>
      <c r="F378" s="252" t="s">
        <v>1406</v>
      </c>
      <c r="G378" s="249"/>
      <c r="H378" s="253">
        <v>14.890000000000001</v>
      </c>
      <c r="I378" s="254"/>
      <c r="J378" s="249"/>
      <c r="K378" s="249"/>
      <c r="L378" s="255"/>
      <c r="M378" s="256"/>
      <c r="N378" s="257"/>
      <c r="O378" s="257"/>
      <c r="P378" s="257"/>
      <c r="Q378" s="257"/>
      <c r="R378" s="257"/>
      <c r="S378" s="257"/>
      <c r="T378" s="258"/>
      <c r="AT378" s="259" t="s">
        <v>1009</v>
      </c>
      <c r="AU378" s="259" t="s">
        <v>127</v>
      </c>
      <c r="AV378" s="11" t="s">
        <v>127</v>
      </c>
      <c r="AW378" s="11" t="s">
        <v>36</v>
      </c>
      <c r="AX378" s="11" t="s">
        <v>73</v>
      </c>
      <c r="AY378" s="259" t="s">
        <v>128</v>
      </c>
    </row>
    <row r="379" s="11" customFormat="1">
      <c r="B379" s="248"/>
      <c r="C379" s="249"/>
      <c r="D379" s="250" t="s">
        <v>1009</v>
      </c>
      <c r="E379" s="251" t="s">
        <v>21</v>
      </c>
      <c r="F379" s="252" t="s">
        <v>1407</v>
      </c>
      <c r="G379" s="249"/>
      <c r="H379" s="253">
        <v>15.300000000000001</v>
      </c>
      <c r="I379" s="254"/>
      <c r="J379" s="249"/>
      <c r="K379" s="249"/>
      <c r="L379" s="255"/>
      <c r="M379" s="256"/>
      <c r="N379" s="257"/>
      <c r="O379" s="257"/>
      <c r="P379" s="257"/>
      <c r="Q379" s="257"/>
      <c r="R379" s="257"/>
      <c r="S379" s="257"/>
      <c r="T379" s="258"/>
      <c r="AT379" s="259" t="s">
        <v>1009</v>
      </c>
      <c r="AU379" s="259" t="s">
        <v>127</v>
      </c>
      <c r="AV379" s="11" t="s">
        <v>127</v>
      </c>
      <c r="AW379" s="11" t="s">
        <v>36</v>
      </c>
      <c r="AX379" s="11" t="s">
        <v>73</v>
      </c>
      <c r="AY379" s="259" t="s">
        <v>128</v>
      </c>
    </row>
    <row r="380" s="11" customFormat="1">
      <c r="B380" s="248"/>
      <c r="C380" s="249"/>
      <c r="D380" s="250" t="s">
        <v>1009</v>
      </c>
      <c r="E380" s="251" t="s">
        <v>21</v>
      </c>
      <c r="F380" s="252" t="s">
        <v>1408</v>
      </c>
      <c r="G380" s="249"/>
      <c r="H380" s="253">
        <v>27.329999999999998</v>
      </c>
      <c r="I380" s="254"/>
      <c r="J380" s="249"/>
      <c r="K380" s="249"/>
      <c r="L380" s="255"/>
      <c r="M380" s="256"/>
      <c r="N380" s="257"/>
      <c r="O380" s="257"/>
      <c r="P380" s="257"/>
      <c r="Q380" s="257"/>
      <c r="R380" s="257"/>
      <c r="S380" s="257"/>
      <c r="T380" s="258"/>
      <c r="AT380" s="259" t="s">
        <v>1009</v>
      </c>
      <c r="AU380" s="259" t="s">
        <v>127</v>
      </c>
      <c r="AV380" s="11" t="s">
        <v>127</v>
      </c>
      <c r="AW380" s="11" t="s">
        <v>36</v>
      </c>
      <c r="AX380" s="11" t="s">
        <v>73</v>
      </c>
      <c r="AY380" s="259" t="s">
        <v>128</v>
      </c>
    </row>
    <row r="381" s="11" customFormat="1">
      <c r="B381" s="248"/>
      <c r="C381" s="249"/>
      <c r="D381" s="250" t="s">
        <v>1009</v>
      </c>
      <c r="E381" s="251" t="s">
        <v>21</v>
      </c>
      <c r="F381" s="252" t="s">
        <v>1409</v>
      </c>
      <c r="G381" s="249"/>
      <c r="H381" s="253">
        <v>8.8900000000000006</v>
      </c>
      <c r="I381" s="254"/>
      <c r="J381" s="249"/>
      <c r="K381" s="249"/>
      <c r="L381" s="255"/>
      <c r="M381" s="256"/>
      <c r="N381" s="257"/>
      <c r="O381" s="257"/>
      <c r="P381" s="257"/>
      <c r="Q381" s="257"/>
      <c r="R381" s="257"/>
      <c r="S381" s="257"/>
      <c r="T381" s="258"/>
      <c r="AT381" s="259" t="s">
        <v>1009</v>
      </c>
      <c r="AU381" s="259" t="s">
        <v>127</v>
      </c>
      <c r="AV381" s="11" t="s">
        <v>127</v>
      </c>
      <c r="AW381" s="11" t="s">
        <v>36</v>
      </c>
      <c r="AX381" s="11" t="s">
        <v>73</v>
      </c>
      <c r="AY381" s="259" t="s">
        <v>128</v>
      </c>
    </row>
    <row r="382" s="11" customFormat="1">
      <c r="B382" s="248"/>
      <c r="C382" s="249"/>
      <c r="D382" s="250" t="s">
        <v>1009</v>
      </c>
      <c r="E382" s="251" t="s">
        <v>21</v>
      </c>
      <c r="F382" s="252" t="s">
        <v>1410</v>
      </c>
      <c r="G382" s="249"/>
      <c r="H382" s="253">
        <v>7.9000000000000004</v>
      </c>
      <c r="I382" s="254"/>
      <c r="J382" s="249"/>
      <c r="K382" s="249"/>
      <c r="L382" s="255"/>
      <c r="M382" s="256"/>
      <c r="N382" s="257"/>
      <c r="O382" s="257"/>
      <c r="P382" s="257"/>
      <c r="Q382" s="257"/>
      <c r="R382" s="257"/>
      <c r="S382" s="257"/>
      <c r="T382" s="258"/>
      <c r="AT382" s="259" t="s">
        <v>1009</v>
      </c>
      <c r="AU382" s="259" t="s">
        <v>127</v>
      </c>
      <c r="AV382" s="11" t="s">
        <v>127</v>
      </c>
      <c r="AW382" s="11" t="s">
        <v>36</v>
      </c>
      <c r="AX382" s="11" t="s">
        <v>73</v>
      </c>
      <c r="AY382" s="259" t="s">
        <v>128</v>
      </c>
    </row>
    <row r="383" s="11" customFormat="1">
      <c r="B383" s="248"/>
      <c r="C383" s="249"/>
      <c r="D383" s="250" t="s">
        <v>1009</v>
      </c>
      <c r="E383" s="251" t="s">
        <v>21</v>
      </c>
      <c r="F383" s="252" t="s">
        <v>1411</v>
      </c>
      <c r="G383" s="249"/>
      <c r="H383" s="253">
        <v>9.7949999999999999</v>
      </c>
      <c r="I383" s="254"/>
      <c r="J383" s="249"/>
      <c r="K383" s="249"/>
      <c r="L383" s="255"/>
      <c r="M383" s="256"/>
      <c r="N383" s="257"/>
      <c r="O383" s="257"/>
      <c r="P383" s="257"/>
      <c r="Q383" s="257"/>
      <c r="R383" s="257"/>
      <c r="S383" s="257"/>
      <c r="T383" s="258"/>
      <c r="AT383" s="259" t="s">
        <v>1009</v>
      </c>
      <c r="AU383" s="259" t="s">
        <v>127</v>
      </c>
      <c r="AV383" s="11" t="s">
        <v>127</v>
      </c>
      <c r="AW383" s="11" t="s">
        <v>36</v>
      </c>
      <c r="AX383" s="11" t="s">
        <v>73</v>
      </c>
      <c r="AY383" s="259" t="s">
        <v>128</v>
      </c>
    </row>
    <row r="384" s="11" customFormat="1">
      <c r="B384" s="248"/>
      <c r="C384" s="249"/>
      <c r="D384" s="250" t="s">
        <v>1009</v>
      </c>
      <c r="E384" s="251" t="s">
        <v>21</v>
      </c>
      <c r="F384" s="252" t="s">
        <v>1412</v>
      </c>
      <c r="G384" s="249"/>
      <c r="H384" s="253">
        <v>11.41</v>
      </c>
      <c r="I384" s="254"/>
      <c r="J384" s="249"/>
      <c r="K384" s="249"/>
      <c r="L384" s="255"/>
      <c r="M384" s="256"/>
      <c r="N384" s="257"/>
      <c r="O384" s="257"/>
      <c r="P384" s="257"/>
      <c r="Q384" s="257"/>
      <c r="R384" s="257"/>
      <c r="S384" s="257"/>
      <c r="T384" s="258"/>
      <c r="AT384" s="259" t="s">
        <v>1009</v>
      </c>
      <c r="AU384" s="259" t="s">
        <v>127</v>
      </c>
      <c r="AV384" s="11" t="s">
        <v>127</v>
      </c>
      <c r="AW384" s="11" t="s">
        <v>36</v>
      </c>
      <c r="AX384" s="11" t="s">
        <v>73</v>
      </c>
      <c r="AY384" s="259" t="s">
        <v>128</v>
      </c>
    </row>
    <row r="385" s="12" customFormat="1">
      <c r="B385" s="260"/>
      <c r="C385" s="261"/>
      <c r="D385" s="250" t="s">
        <v>1009</v>
      </c>
      <c r="E385" s="262" t="s">
        <v>21</v>
      </c>
      <c r="F385" s="263" t="s">
        <v>1012</v>
      </c>
      <c r="G385" s="261"/>
      <c r="H385" s="264">
        <v>95.515000000000001</v>
      </c>
      <c r="I385" s="265"/>
      <c r="J385" s="261"/>
      <c r="K385" s="261"/>
      <c r="L385" s="266"/>
      <c r="M385" s="267"/>
      <c r="N385" s="268"/>
      <c r="O385" s="268"/>
      <c r="P385" s="268"/>
      <c r="Q385" s="268"/>
      <c r="R385" s="268"/>
      <c r="S385" s="268"/>
      <c r="T385" s="269"/>
      <c r="AT385" s="270" t="s">
        <v>1009</v>
      </c>
      <c r="AU385" s="270" t="s">
        <v>127</v>
      </c>
      <c r="AV385" s="12" t="s">
        <v>150</v>
      </c>
      <c r="AW385" s="12" t="s">
        <v>36</v>
      </c>
      <c r="AX385" s="12" t="s">
        <v>81</v>
      </c>
      <c r="AY385" s="270" t="s">
        <v>128</v>
      </c>
    </row>
    <row r="386" s="1" customFormat="1" ht="25.5" customHeight="1">
      <c r="B386" s="44"/>
      <c r="C386" s="219" t="s">
        <v>1413</v>
      </c>
      <c r="D386" s="219" t="s">
        <v>131</v>
      </c>
      <c r="E386" s="220" t="s">
        <v>1414</v>
      </c>
      <c r="F386" s="221" t="s">
        <v>1415</v>
      </c>
      <c r="G386" s="222" t="s">
        <v>631</v>
      </c>
      <c r="H386" s="223">
        <v>91.700000000000003</v>
      </c>
      <c r="I386" s="224"/>
      <c r="J386" s="225">
        <f>ROUND(I386*H386,2)</f>
        <v>0</v>
      </c>
      <c r="K386" s="221" t="s">
        <v>135</v>
      </c>
      <c r="L386" s="70"/>
      <c r="M386" s="226" t="s">
        <v>21</v>
      </c>
      <c r="N386" s="227" t="s">
        <v>45</v>
      </c>
      <c r="O386" s="45"/>
      <c r="P386" s="228">
        <f>O386*H386</f>
        <v>0</v>
      </c>
      <c r="Q386" s="228">
        <v>0.00010000000000000001</v>
      </c>
      <c r="R386" s="228">
        <f>Q386*H386</f>
        <v>0.0091700000000000011</v>
      </c>
      <c r="S386" s="228">
        <v>0</v>
      </c>
      <c r="T386" s="229">
        <f>S386*H386</f>
        <v>0</v>
      </c>
      <c r="AR386" s="22" t="s">
        <v>136</v>
      </c>
      <c r="AT386" s="22" t="s">
        <v>131</v>
      </c>
      <c r="AU386" s="22" t="s">
        <v>127</v>
      </c>
      <c r="AY386" s="22" t="s">
        <v>128</v>
      </c>
      <c r="BE386" s="230">
        <f>IF(N386="základní",J386,0)</f>
        <v>0</v>
      </c>
      <c r="BF386" s="230">
        <f>IF(N386="snížená",J386,0)</f>
        <v>0</v>
      </c>
      <c r="BG386" s="230">
        <f>IF(N386="zákl. přenesená",J386,0)</f>
        <v>0</v>
      </c>
      <c r="BH386" s="230">
        <f>IF(N386="sníž. přenesená",J386,0)</f>
        <v>0</v>
      </c>
      <c r="BI386" s="230">
        <f>IF(N386="nulová",J386,0)</f>
        <v>0</v>
      </c>
      <c r="BJ386" s="22" t="s">
        <v>127</v>
      </c>
      <c r="BK386" s="230">
        <f>ROUND(I386*H386,2)</f>
        <v>0</v>
      </c>
      <c r="BL386" s="22" t="s">
        <v>136</v>
      </c>
      <c r="BM386" s="22" t="s">
        <v>1416</v>
      </c>
    </row>
    <row r="387" s="11" customFormat="1">
      <c r="B387" s="248"/>
      <c r="C387" s="249"/>
      <c r="D387" s="250" t="s">
        <v>1009</v>
      </c>
      <c r="E387" s="251" t="s">
        <v>21</v>
      </c>
      <c r="F387" s="252" t="s">
        <v>940</v>
      </c>
      <c r="G387" s="249"/>
      <c r="H387" s="253">
        <v>91.700000000000003</v>
      </c>
      <c r="I387" s="254"/>
      <c r="J387" s="249"/>
      <c r="K387" s="249"/>
      <c r="L387" s="255"/>
      <c r="M387" s="256"/>
      <c r="N387" s="257"/>
      <c r="O387" s="257"/>
      <c r="P387" s="257"/>
      <c r="Q387" s="257"/>
      <c r="R387" s="257"/>
      <c r="S387" s="257"/>
      <c r="T387" s="258"/>
      <c r="AT387" s="259" t="s">
        <v>1009</v>
      </c>
      <c r="AU387" s="259" t="s">
        <v>127</v>
      </c>
      <c r="AV387" s="11" t="s">
        <v>127</v>
      </c>
      <c r="AW387" s="11" t="s">
        <v>36</v>
      </c>
      <c r="AX387" s="11" t="s">
        <v>81</v>
      </c>
      <c r="AY387" s="259" t="s">
        <v>128</v>
      </c>
    </row>
    <row r="388" s="1" customFormat="1" ht="25.5" customHeight="1">
      <c r="B388" s="44"/>
      <c r="C388" s="219" t="s">
        <v>1417</v>
      </c>
      <c r="D388" s="219" t="s">
        <v>131</v>
      </c>
      <c r="E388" s="220" t="s">
        <v>1418</v>
      </c>
      <c r="F388" s="221" t="s">
        <v>1419</v>
      </c>
      <c r="G388" s="222" t="s">
        <v>631</v>
      </c>
      <c r="H388" s="223">
        <v>91.700000000000003</v>
      </c>
      <c r="I388" s="224"/>
      <c r="J388" s="225">
        <f>ROUND(I388*H388,2)</f>
        <v>0</v>
      </c>
      <c r="K388" s="221" t="s">
        <v>135</v>
      </c>
      <c r="L388" s="70"/>
      <c r="M388" s="226" t="s">
        <v>21</v>
      </c>
      <c r="N388" s="227" t="s">
        <v>45</v>
      </c>
      <c r="O388" s="45"/>
      <c r="P388" s="228">
        <f>O388*H388</f>
        <v>0</v>
      </c>
      <c r="Q388" s="228">
        <v>0</v>
      </c>
      <c r="R388" s="228">
        <f>Q388*H388</f>
        <v>0</v>
      </c>
      <c r="S388" s="228">
        <v>0</v>
      </c>
      <c r="T388" s="229">
        <f>S388*H388</f>
        <v>0</v>
      </c>
      <c r="AR388" s="22" t="s">
        <v>136</v>
      </c>
      <c r="AT388" s="22" t="s">
        <v>131</v>
      </c>
      <c r="AU388" s="22" t="s">
        <v>127</v>
      </c>
      <c r="AY388" s="22" t="s">
        <v>128</v>
      </c>
      <c r="BE388" s="230">
        <f>IF(N388="základní",J388,0)</f>
        <v>0</v>
      </c>
      <c r="BF388" s="230">
        <f>IF(N388="snížená",J388,0)</f>
        <v>0</v>
      </c>
      <c r="BG388" s="230">
        <f>IF(N388="zákl. přenesená",J388,0)</f>
        <v>0</v>
      </c>
      <c r="BH388" s="230">
        <f>IF(N388="sníž. přenesená",J388,0)</f>
        <v>0</v>
      </c>
      <c r="BI388" s="230">
        <f>IF(N388="nulová",J388,0)</f>
        <v>0</v>
      </c>
      <c r="BJ388" s="22" t="s">
        <v>127</v>
      </c>
      <c r="BK388" s="230">
        <f>ROUND(I388*H388,2)</f>
        <v>0</v>
      </c>
      <c r="BL388" s="22" t="s">
        <v>136</v>
      </c>
      <c r="BM388" s="22" t="s">
        <v>1420</v>
      </c>
    </row>
    <row r="389" s="11" customFormat="1">
      <c r="B389" s="248"/>
      <c r="C389" s="249"/>
      <c r="D389" s="250" t="s">
        <v>1009</v>
      </c>
      <c r="E389" s="251" t="s">
        <v>21</v>
      </c>
      <c r="F389" s="252" t="s">
        <v>940</v>
      </c>
      <c r="G389" s="249"/>
      <c r="H389" s="253">
        <v>91.700000000000003</v>
      </c>
      <c r="I389" s="254"/>
      <c r="J389" s="249"/>
      <c r="K389" s="249"/>
      <c r="L389" s="255"/>
      <c r="M389" s="256"/>
      <c r="N389" s="257"/>
      <c r="O389" s="257"/>
      <c r="P389" s="257"/>
      <c r="Q389" s="257"/>
      <c r="R389" s="257"/>
      <c r="S389" s="257"/>
      <c r="T389" s="258"/>
      <c r="AT389" s="259" t="s">
        <v>1009</v>
      </c>
      <c r="AU389" s="259" t="s">
        <v>127</v>
      </c>
      <c r="AV389" s="11" t="s">
        <v>127</v>
      </c>
      <c r="AW389" s="11" t="s">
        <v>36</v>
      </c>
      <c r="AX389" s="11" t="s">
        <v>81</v>
      </c>
      <c r="AY389" s="259" t="s">
        <v>128</v>
      </c>
    </row>
    <row r="390" s="1" customFormat="1" ht="16.5" customHeight="1">
      <c r="B390" s="44"/>
      <c r="C390" s="232" t="s">
        <v>1421</v>
      </c>
      <c r="D390" s="232" t="s">
        <v>343</v>
      </c>
      <c r="E390" s="233" t="s">
        <v>1422</v>
      </c>
      <c r="F390" s="234" t="s">
        <v>1423</v>
      </c>
      <c r="G390" s="235" t="s">
        <v>631</v>
      </c>
      <c r="H390" s="236">
        <v>100.87000000000001</v>
      </c>
      <c r="I390" s="237"/>
      <c r="J390" s="238">
        <f>ROUND(I390*H390,2)</f>
        <v>0</v>
      </c>
      <c r="K390" s="234" t="s">
        <v>135</v>
      </c>
      <c r="L390" s="239"/>
      <c r="M390" s="240" t="s">
        <v>21</v>
      </c>
      <c r="N390" s="241" t="s">
        <v>45</v>
      </c>
      <c r="O390" s="45"/>
      <c r="P390" s="228">
        <f>O390*H390</f>
        <v>0</v>
      </c>
      <c r="Q390" s="228">
        <v>0.00013999999999999999</v>
      </c>
      <c r="R390" s="228">
        <f>Q390*H390</f>
        <v>0.014121799999999999</v>
      </c>
      <c r="S390" s="228">
        <v>0</v>
      </c>
      <c r="T390" s="229">
        <f>S390*H390</f>
        <v>0</v>
      </c>
      <c r="AR390" s="22" t="s">
        <v>294</v>
      </c>
      <c r="AT390" s="22" t="s">
        <v>343</v>
      </c>
      <c r="AU390" s="22" t="s">
        <v>127</v>
      </c>
      <c r="AY390" s="22" t="s">
        <v>128</v>
      </c>
      <c r="BE390" s="230">
        <f>IF(N390="základní",J390,0)</f>
        <v>0</v>
      </c>
      <c r="BF390" s="230">
        <f>IF(N390="snížená",J390,0)</f>
        <v>0</v>
      </c>
      <c r="BG390" s="230">
        <f>IF(N390="zákl. přenesená",J390,0)</f>
        <v>0</v>
      </c>
      <c r="BH390" s="230">
        <f>IF(N390="sníž. přenesená",J390,0)</f>
        <v>0</v>
      </c>
      <c r="BI390" s="230">
        <f>IF(N390="nulová",J390,0)</f>
        <v>0</v>
      </c>
      <c r="BJ390" s="22" t="s">
        <v>127</v>
      </c>
      <c r="BK390" s="230">
        <f>ROUND(I390*H390,2)</f>
        <v>0</v>
      </c>
      <c r="BL390" s="22" t="s">
        <v>136</v>
      </c>
      <c r="BM390" s="22" t="s">
        <v>1424</v>
      </c>
    </row>
    <row r="391" s="11" customFormat="1">
      <c r="B391" s="248"/>
      <c r="C391" s="249"/>
      <c r="D391" s="250" t="s">
        <v>1009</v>
      </c>
      <c r="E391" s="249"/>
      <c r="F391" s="252" t="s">
        <v>1425</v>
      </c>
      <c r="G391" s="249"/>
      <c r="H391" s="253">
        <v>100.87000000000001</v>
      </c>
      <c r="I391" s="254"/>
      <c r="J391" s="249"/>
      <c r="K391" s="249"/>
      <c r="L391" s="255"/>
      <c r="M391" s="256"/>
      <c r="N391" s="257"/>
      <c r="O391" s="257"/>
      <c r="P391" s="257"/>
      <c r="Q391" s="257"/>
      <c r="R391" s="257"/>
      <c r="S391" s="257"/>
      <c r="T391" s="258"/>
      <c r="AT391" s="259" t="s">
        <v>1009</v>
      </c>
      <c r="AU391" s="259" t="s">
        <v>127</v>
      </c>
      <c r="AV391" s="11" t="s">
        <v>127</v>
      </c>
      <c r="AW391" s="11" t="s">
        <v>6</v>
      </c>
      <c r="AX391" s="11" t="s">
        <v>81</v>
      </c>
      <c r="AY391" s="259" t="s">
        <v>128</v>
      </c>
    </row>
    <row r="392" s="1" customFormat="1" ht="38.25" customHeight="1">
      <c r="B392" s="44"/>
      <c r="C392" s="219" t="s">
        <v>1426</v>
      </c>
      <c r="D392" s="219" t="s">
        <v>131</v>
      </c>
      <c r="E392" s="220" t="s">
        <v>1427</v>
      </c>
      <c r="F392" s="221" t="s">
        <v>1428</v>
      </c>
      <c r="G392" s="222" t="s">
        <v>631</v>
      </c>
      <c r="H392" s="223">
        <v>19.899999999999999</v>
      </c>
      <c r="I392" s="224"/>
      <c r="J392" s="225">
        <f>ROUND(I392*H392,2)</f>
        <v>0</v>
      </c>
      <c r="K392" s="221" t="s">
        <v>135</v>
      </c>
      <c r="L392" s="70"/>
      <c r="M392" s="226" t="s">
        <v>21</v>
      </c>
      <c r="N392" s="227" t="s">
        <v>45</v>
      </c>
      <c r="O392" s="45"/>
      <c r="P392" s="228">
        <f>O392*H392</f>
        <v>0</v>
      </c>
      <c r="Q392" s="228">
        <v>0</v>
      </c>
      <c r="R392" s="228">
        <f>Q392*H392</f>
        <v>0</v>
      </c>
      <c r="S392" s="228">
        <v>0.01721</v>
      </c>
      <c r="T392" s="229">
        <f>S392*H392</f>
        <v>0.34247899999999998</v>
      </c>
      <c r="AR392" s="22" t="s">
        <v>136</v>
      </c>
      <c r="AT392" s="22" t="s">
        <v>131</v>
      </c>
      <c r="AU392" s="22" t="s">
        <v>127</v>
      </c>
      <c r="AY392" s="22" t="s">
        <v>128</v>
      </c>
      <c r="BE392" s="230">
        <f>IF(N392="základní",J392,0)</f>
        <v>0</v>
      </c>
      <c r="BF392" s="230">
        <f>IF(N392="snížená",J392,0)</f>
        <v>0</v>
      </c>
      <c r="BG392" s="230">
        <f>IF(N392="zákl. přenesená",J392,0)</f>
        <v>0</v>
      </c>
      <c r="BH392" s="230">
        <f>IF(N392="sníž. přenesená",J392,0)</f>
        <v>0</v>
      </c>
      <c r="BI392" s="230">
        <f>IF(N392="nulová",J392,0)</f>
        <v>0</v>
      </c>
      <c r="BJ392" s="22" t="s">
        <v>127</v>
      </c>
      <c r="BK392" s="230">
        <f>ROUND(I392*H392,2)</f>
        <v>0</v>
      </c>
      <c r="BL392" s="22" t="s">
        <v>136</v>
      </c>
      <c r="BM392" s="22" t="s">
        <v>1429</v>
      </c>
    </row>
    <row r="393" s="11" customFormat="1">
      <c r="B393" s="248"/>
      <c r="C393" s="249"/>
      <c r="D393" s="250" t="s">
        <v>1009</v>
      </c>
      <c r="E393" s="251" t="s">
        <v>21</v>
      </c>
      <c r="F393" s="252" t="s">
        <v>949</v>
      </c>
      <c r="G393" s="249"/>
      <c r="H393" s="253">
        <v>19.899999999999999</v>
      </c>
      <c r="I393" s="254"/>
      <c r="J393" s="249"/>
      <c r="K393" s="249"/>
      <c r="L393" s="255"/>
      <c r="M393" s="256"/>
      <c r="N393" s="257"/>
      <c r="O393" s="257"/>
      <c r="P393" s="257"/>
      <c r="Q393" s="257"/>
      <c r="R393" s="257"/>
      <c r="S393" s="257"/>
      <c r="T393" s="258"/>
      <c r="AT393" s="259" t="s">
        <v>1009</v>
      </c>
      <c r="AU393" s="259" t="s">
        <v>127</v>
      </c>
      <c r="AV393" s="11" t="s">
        <v>127</v>
      </c>
      <c r="AW393" s="11" t="s">
        <v>36</v>
      </c>
      <c r="AX393" s="11" t="s">
        <v>81</v>
      </c>
      <c r="AY393" s="259" t="s">
        <v>128</v>
      </c>
    </row>
    <row r="394" s="1" customFormat="1" ht="38.25" customHeight="1">
      <c r="B394" s="44"/>
      <c r="C394" s="219" t="s">
        <v>1430</v>
      </c>
      <c r="D394" s="219" t="s">
        <v>131</v>
      </c>
      <c r="E394" s="220" t="s">
        <v>1431</v>
      </c>
      <c r="F394" s="221" t="s">
        <v>1432</v>
      </c>
      <c r="G394" s="222" t="s">
        <v>134</v>
      </c>
      <c r="H394" s="223">
        <v>7.2000000000000002</v>
      </c>
      <c r="I394" s="224"/>
      <c r="J394" s="225">
        <f>ROUND(I394*H394,2)</f>
        <v>0</v>
      </c>
      <c r="K394" s="221" t="s">
        <v>135</v>
      </c>
      <c r="L394" s="70"/>
      <c r="M394" s="226" t="s">
        <v>21</v>
      </c>
      <c r="N394" s="227" t="s">
        <v>45</v>
      </c>
      <c r="O394" s="45"/>
      <c r="P394" s="228">
        <f>O394*H394</f>
        <v>0</v>
      </c>
      <c r="Q394" s="228">
        <v>0.0073400000000000002</v>
      </c>
      <c r="R394" s="228">
        <f>Q394*H394</f>
        <v>0.052847999999999999</v>
      </c>
      <c r="S394" s="228">
        <v>0</v>
      </c>
      <c r="T394" s="229">
        <f>S394*H394</f>
        <v>0</v>
      </c>
      <c r="AR394" s="22" t="s">
        <v>136</v>
      </c>
      <c r="AT394" s="22" t="s">
        <v>131</v>
      </c>
      <c r="AU394" s="22" t="s">
        <v>127</v>
      </c>
      <c r="AY394" s="22" t="s">
        <v>128</v>
      </c>
      <c r="BE394" s="230">
        <f>IF(N394="základní",J394,0)</f>
        <v>0</v>
      </c>
      <c r="BF394" s="230">
        <f>IF(N394="snížená",J394,0)</f>
        <v>0</v>
      </c>
      <c r="BG394" s="230">
        <f>IF(N394="zákl. přenesená",J394,0)</f>
        <v>0</v>
      </c>
      <c r="BH394" s="230">
        <f>IF(N394="sníž. přenesená",J394,0)</f>
        <v>0</v>
      </c>
      <c r="BI394" s="230">
        <f>IF(N394="nulová",J394,0)</f>
        <v>0</v>
      </c>
      <c r="BJ394" s="22" t="s">
        <v>127</v>
      </c>
      <c r="BK394" s="230">
        <f>ROUND(I394*H394,2)</f>
        <v>0</v>
      </c>
      <c r="BL394" s="22" t="s">
        <v>136</v>
      </c>
      <c r="BM394" s="22" t="s">
        <v>1433</v>
      </c>
    </row>
    <row r="395" s="11" customFormat="1">
      <c r="B395" s="248"/>
      <c r="C395" s="249"/>
      <c r="D395" s="250" t="s">
        <v>1009</v>
      </c>
      <c r="E395" s="251" t="s">
        <v>21</v>
      </c>
      <c r="F395" s="252" t="s">
        <v>1434</v>
      </c>
      <c r="G395" s="249"/>
      <c r="H395" s="253">
        <v>7.2000000000000002</v>
      </c>
      <c r="I395" s="254"/>
      <c r="J395" s="249"/>
      <c r="K395" s="249"/>
      <c r="L395" s="255"/>
      <c r="M395" s="256"/>
      <c r="N395" s="257"/>
      <c r="O395" s="257"/>
      <c r="P395" s="257"/>
      <c r="Q395" s="257"/>
      <c r="R395" s="257"/>
      <c r="S395" s="257"/>
      <c r="T395" s="258"/>
      <c r="AT395" s="259" t="s">
        <v>1009</v>
      </c>
      <c r="AU395" s="259" t="s">
        <v>127</v>
      </c>
      <c r="AV395" s="11" t="s">
        <v>127</v>
      </c>
      <c r="AW395" s="11" t="s">
        <v>36</v>
      </c>
      <c r="AX395" s="11" t="s">
        <v>81</v>
      </c>
      <c r="AY395" s="259" t="s">
        <v>128</v>
      </c>
    </row>
    <row r="396" s="1" customFormat="1" ht="38.25" customHeight="1">
      <c r="B396" s="44"/>
      <c r="C396" s="219" t="s">
        <v>1435</v>
      </c>
      <c r="D396" s="219" t="s">
        <v>131</v>
      </c>
      <c r="E396" s="220" t="s">
        <v>1436</v>
      </c>
      <c r="F396" s="221" t="s">
        <v>1437</v>
      </c>
      <c r="G396" s="222" t="s">
        <v>222</v>
      </c>
      <c r="H396" s="231"/>
      <c r="I396" s="224"/>
      <c r="J396" s="225">
        <f>ROUND(I396*H396,2)</f>
        <v>0</v>
      </c>
      <c r="K396" s="221" t="s">
        <v>135</v>
      </c>
      <c r="L396" s="70"/>
      <c r="M396" s="226" t="s">
        <v>21</v>
      </c>
      <c r="N396" s="227" t="s">
        <v>45</v>
      </c>
      <c r="O396" s="45"/>
      <c r="P396" s="228">
        <f>O396*H396</f>
        <v>0</v>
      </c>
      <c r="Q396" s="228">
        <v>0</v>
      </c>
      <c r="R396" s="228">
        <f>Q396*H396</f>
        <v>0</v>
      </c>
      <c r="S396" s="228">
        <v>0</v>
      </c>
      <c r="T396" s="229">
        <f>S396*H396</f>
        <v>0</v>
      </c>
      <c r="AR396" s="22" t="s">
        <v>136</v>
      </c>
      <c r="AT396" s="22" t="s">
        <v>131</v>
      </c>
      <c r="AU396" s="22" t="s">
        <v>127</v>
      </c>
      <c r="AY396" s="22" t="s">
        <v>128</v>
      </c>
      <c r="BE396" s="230">
        <f>IF(N396="základní",J396,0)</f>
        <v>0</v>
      </c>
      <c r="BF396" s="230">
        <f>IF(N396="snížená",J396,0)</f>
        <v>0</v>
      </c>
      <c r="BG396" s="230">
        <f>IF(N396="zákl. přenesená",J396,0)</f>
        <v>0</v>
      </c>
      <c r="BH396" s="230">
        <f>IF(N396="sníž. přenesená",J396,0)</f>
        <v>0</v>
      </c>
      <c r="BI396" s="230">
        <f>IF(N396="nulová",J396,0)</f>
        <v>0</v>
      </c>
      <c r="BJ396" s="22" t="s">
        <v>127</v>
      </c>
      <c r="BK396" s="230">
        <f>ROUND(I396*H396,2)</f>
        <v>0</v>
      </c>
      <c r="BL396" s="22" t="s">
        <v>136</v>
      </c>
      <c r="BM396" s="22" t="s">
        <v>1438</v>
      </c>
    </row>
    <row r="397" s="10" customFormat="1" ht="29.88" customHeight="1">
      <c r="B397" s="203"/>
      <c r="C397" s="204"/>
      <c r="D397" s="205" t="s">
        <v>72</v>
      </c>
      <c r="E397" s="217" t="s">
        <v>1439</v>
      </c>
      <c r="F397" s="217" t="s">
        <v>1440</v>
      </c>
      <c r="G397" s="204"/>
      <c r="H397" s="204"/>
      <c r="I397" s="207"/>
      <c r="J397" s="218">
        <f>BK397</f>
        <v>0</v>
      </c>
      <c r="K397" s="204"/>
      <c r="L397" s="209"/>
      <c r="M397" s="210"/>
      <c r="N397" s="211"/>
      <c r="O397" s="211"/>
      <c r="P397" s="212">
        <f>SUM(P398:P412)</f>
        <v>0</v>
      </c>
      <c r="Q397" s="211"/>
      <c r="R397" s="212">
        <f>SUM(R398:R412)</f>
        <v>0.025904699999999996</v>
      </c>
      <c r="S397" s="211"/>
      <c r="T397" s="213">
        <f>SUM(T398:T412)</f>
        <v>0.087863549999999999</v>
      </c>
      <c r="AR397" s="214" t="s">
        <v>127</v>
      </c>
      <c r="AT397" s="215" t="s">
        <v>72</v>
      </c>
      <c r="AU397" s="215" t="s">
        <v>81</v>
      </c>
      <c r="AY397" s="214" t="s">
        <v>128</v>
      </c>
      <c r="BK397" s="216">
        <f>SUM(BK398:BK412)</f>
        <v>0</v>
      </c>
    </row>
    <row r="398" s="1" customFormat="1" ht="16.5" customHeight="1">
      <c r="B398" s="44"/>
      <c r="C398" s="219" t="s">
        <v>1441</v>
      </c>
      <c r="D398" s="219" t="s">
        <v>131</v>
      </c>
      <c r="E398" s="220" t="s">
        <v>1442</v>
      </c>
      <c r="F398" s="221" t="s">
        <v>1443</v>
      </c>
      <c r="G398" s="222" t="s">
        <v>134</v>
      </c>
      <c r="H398" s="223">
        <v>6.5650000000000004</v>
      </c>
      <c r="I398" s="224"/>
      <c r="J398" s="225">
        <f>ROUND(I398*H398,2)</f>
        <v>0</v>
      </c>
      <c r="K398" s="221" t="s">
        <v>135</v>
      </c>
      <c r="L398" s="70"/>
      <c r="M398" s="226" t="s">
        <v>21</v>
      </c>
      <c r="N398" s="227" t="s">
        <v>45</v>
      </c>
      <c r="O398" s="45"/>
      <c r="P398" s="228">
        <f>O398*H398</f>
        <v>0</v>
      </c>
      <c r="Q398" s="228">
        <v>0</v>
      </c>
      <c r="R398" s="228">
        <f>Q398*H398</f>
        <v>0</v>
      </c>
      <c r="S398" s="228">
        <v>0.00167</v>
      </c>
      <c r="T398" s="229">
        <f>S398*H398</f>
        <v>0.010963550000000001</v>
      </c>
      <c r="AR398" s="22" t="s">
        <v>136</v>
      </c>
      <c r="AT398" s="22" t="s">
        <v>131</v>
      </c>
      <c r="AU398" s="22" t="s">
        <v>127</v>
      </c>
      <c r="AY398" s="22" t="s">
        <v>128</v>
      </c>
      <c r="BE398" s="230">
        <f>IF(N398="základní",J398,0)</f>
        <v>0</v>
      </c>
      <c r="BF398" s="230">
        <f>IF(N398="snížená",J398,0)</f>
        <v>0</v>
      </c>
      <c r="BG398" s="230">
        <f>IF(N398="zákl. přenesená",J398,0)</f>
        <v>0</v>
      </c>
      <c r="BH398" s="230">
        <f>IF(N398="sníž. přenesená",J398,0)</f>
        <v>0</v>
      </c>
      <c r="BI398" s="230">
        <f>IF(N398="nulová",J398,0)</f>
        <v>0</v>
      </c>
      <c r="BJ398" s="22" t="s">
        <v>127</v>
      </c>
      <c r="BK398" s="230">
        <f>ROUND(I398*H398,2)</f>
        <v>0</v>
      </c>
      <c r="BL398" s="22" t="s">
        <v>136</v>
      </c>
      <c r="BM398" s="22" t="s">
        <v>1444</v>
      </c>
    </row>
    <row r="399" s="11" customFormat="1">
      <c r="B399" s="248"/>
      <c r="C399" s="249"/>
      <c r="D399" s="250" t="s">
        <v>1009</v>
      </c>
      <c r="E399" s="251" t="s">
        <v>21</v>
      </c>
      <c r="F399" s="252" t="s">
        <v>1445</v>
      </c>
      <c r="G399" s="249"/>
      <c r="H399" s="253">
        <v>6.5650000000000004</v>
      </c>
      <c r="I399" s="254"/>
      <c r="J399" s="249"/>
      <c r="K399" s="249"/>
      <c r="L399" s="255"/>
      <c r="M399" s="256"/>
      <c r="N399" s="257"/>
      <c r="O399" s="257"/>
      <c r="P399" s="257"/>
      <c r="Q399" s="257"/>
      <c r="R399" s="257"/>
      <c r="S399" s="257"/>
      <c r="T399" s="258"/>
      <c r="AT399" s="259" t="s">
        <v>1009</v>
      </c>
      <c r="AU399" s="259" t="s">
        <v>127</v>
      </c>
      <c r="AV399" s="11" t="s">
        <v>127</v>
      </c>
      <c r="AW399" s="11" t="s">
        <v>36</v>
      </c>
      <c r="AX399" s="11" t="s">
        <v>81</v>
      </c>
      <c r="AY399" s="259" t="s">
        <v>128</v>
      </c>
    </row>
    <row r="400" s="1" customFormat="1" ht="16.5" customHeight="1">
      <c r="B400" s="44"/>
      <c r="C400" s="219" t="s">
        <v>1446</v>
      </c>
      <c r="D400" s="219" t="s">
        <v>131</v>
      </c>
      <c r="E400" s="220" t="s">
        <v>1447</v>
      </c>
      <c r="F400" s="221" t="s">
        <v>1448</v>
      </c>
      <c r="G400" s="222" t="s">
        <v>134</v>
      </c>
      <c r="H400" s="223">
        <v>22</v>
      </c>
      <c r="I400" s="224"/>
      <c r="J400" s="225">
        <f>ROUND(I400*H400,2)</f>
        <v>0</v>
      </c>
      <c r="K400" s="221" t="s">
        <v>135</v>
      </c>
      <c r="L400" s="70"/>
      <c r="M400" s="226" t="s">
        <v>21</v>
      </c>
      <c r="N400" s="227" t="s">
        <v>45</v>
      </c>
      <c r="O400" s="45"/>
      <c r="P400" s="228">
        <f>O400*H400</f>
        <v>0</v>
      </c>
      <c r="Q400" s="228">
        <v>0</v>
      </c>
      <c r="R400" s="228">
        <f>Q400*H400</f>
        <v>0</v>
      </c>
      <c r="S400" s="228">
        <v>0.0025999999999999999</v>
      </c>
      <c r="T400" s="229">
        <f>S400*H400</f>
        <v>0.057200000000000001</v>
      </c>
      <c r="AR400" s="22" t="s">
        <v>136</v>
      </c>
      <c r="AT400" s="22" t="s">
        <v>131</v>
      </c>
      <c r="AU400" s="22" t="s">
        <v>127</v>
      </c>
      <c r="AY400" s="22" t="s">
        <v>128</v>
      </c>
      <c r="BE400" s="230">
        <f>IF(N400="základní",J400,0)</f>
        <v>0</v>
      </c>
      <c r="BF400" s="230">
        <f>IF(N400="snížená",J400,0)</f>
        <v>0</v>
      </c>
      <c r="BG400" s="230">
        <f>IF(N400="zákl. přenesená",J400,0)</f>
        <v>0</v>
      </c>
      <c r="BH400" s="230">
        <f>IF(N400="sníž. přenesená",J400,0)</f>
        <v>0</v>
      </c>
      <c r="BI400" s="230">
        <f>IF(N400="nulová",J400,0)</f>
        <v>0</v>
      </c>
      <c r="BJ400" s="22" t="s">
        <v>127</v>
      </c>
      <c r="BK400" s="230">
        <f>ROUND(I400*H400,2)</f>
        <v>0</v>
      </c>
      <c r="BL400" s="22" t="s">
        <v>136</v>
      </c>
      <c r="BM400" s="22" t="s">
        <v>1449</v>
      </c>
    </row>
    <row r="401" s="11" customFormat="1">
      <c r="B401" s="248"/>
      <c r="C401" s="249"/>
      <c r="D401" s="250" t="s">
        <v>1009</v>
      </c>
      <c r="E401" s="251" t="s">
        <v>21</v>
      </c>
      <c r="F401" s="252" t="s">
        <v>226</v>
      </c>
      <c r="G401" s="249"/>
      <c r="H401" s="253">
        <v>22</v>
      </c>
      <c r="I401" s="254"/>
      <c r="J401" s="249"/>
      <c r="K401" s="249"/>
      <c r="L401" s="255"/>
      <c r="M401" s="256"/>
      <c r="N401" s="257"/>
      <c r="O401" s="257"/>
      <c r="P401" s="257"/>
      <c r="Q401" s="257"/>
      <c r="R401" s="257"/>
      <c r="S401" s="257"/>
      <c r="T401" s="258"/>
      <c r="AT401" s="259" t="s">
        <v>1009</v>
      </c>
      <c r="AU401" s="259" t="s">
        <v>127</v>
      </c>
      <c r="AV401" s="11" t="s">
        <v>127</v>
      </c>
      <c r="AW401" s="11" t="s">
        <v>36</v>
      </c>
      <c r="AX401" s="11" t="s">
        <v>81</v>
      </c>
      <c r="AY401" s="259" t="s">
        <v>128</v>
      </c>
    </row>
    <row r="402" s="1" customFormat="1" ht="16.5" customHeight="1">
      <c r="B402" s="44"/>
      <c r="C402" s="219" t="s">
        <v>1450</v>
      </c>
      <c r="D402" s="219" t="s">
        <v>131</v>
      </c>
      <c r="E402" s="220" t="s">
        <v>1451</v>
      </c>
      <c r="F402" s="221" t="s">
        <v>1452</v>
      </c>
      <c r="G402" s="222" t="s">
        <v>134</v>
      </c>
      <c r="H402" s="223">
        <v>5</v>
      </c>
      <c r="I402" s="224"/>
      <c r="J402" s="225">
        <f>ROUND(I402*H402,2)</f>
        <v>0</v>
      </c>
      <c r="K402" s="221" t="s">
        <v>135</v>
      </c>
      <c r="L402" s="70"/>
      <c r="M402" s="226" t="s">
        <v>21</v>
      </c>
      <c r="N402" s="227" t="s">
        <v>45</v>
      </c>
      <c r="O402" s="45"/>
      <c r="P402" s="228">
        <f>O402*H402</f>
        <v>0</v>
      </c>
      <c r="Q402" s="228">
        <v>0</v>
      </c>
      <c r="R402" s="228">
        <f>Q402*H402</f>
        <v>0</v>
      </c>
      <c r="S402" s="228">
        <v>0.0039399999999999999</v>
      </c>
      <c r="T402" s="229">
        <f>S402*H402</f>
        <v>0.019699999999999999</v>
      </c>
      <c r="AR402" s="22" t="s">
        <v>136</v>
      </c>
      <c r="AT402" s="22" t="s">
        <v>131</v>
      </c>
      <c r="AU402" s="22" t="s">
        <v>127</v>
      </c>
      <c r="AY402" s="22" t="s">
        <v>128</v>
      </c>
      <c r="BE402" s="230">
        <f>IF(N402="základní",J402,0)</f>
        <v>0</v>
      </c>
      <c r="BF402" s="230">
        <f>IF(N402="snížená",J402,0)</f>
        <v>0</v>
      </c>
      <c r="BG402" s="230">
        <f>IF(N402="zákl. přenesená",J402,0)</f>
        <v>0</v>
      </c>
      <c r="BH402" s="230">
        <f>IF(N402="sníž. přenesená",J402,0)</f>
        <v>0</v>
      </c>
      <c r="BI402" s="230">
        <f>IF(N402="nulová",J402,0)</f>
        <v>0</v>
      </c>
      <c r="BJ402" s="22" t="s">
        <v>127</v>
      </c>
      <c r="BK402" s="230">
        <f>ROUND(I402*H402,2)</f>
        <v>0</v>
      </c>
      <c r="BL402" s="22" t="s">
        <v>136</v>
      </c>
      <c r="BM402" s="22" t="s">
        <v>1453</v>
      </c>
    </row>
    <row r="403" s="1" customFormat="1" ht="25.5" customHeight="1">
      <c r="B403" s="44"/>
      <c r="C403" s="219" t="s">
        <v>1454</v>
      </c>
      <c r="D403" s="219" t="s">
        <v>131</v>
      </c>
      <c r="E403" s="220" t="s">
        <v>1455</v>
      </c>
      <c r="F403" s="221" t="s">
        <v>1456</v>
      </c>
      <c r="G403" s="222" t="s">
        <v>134</v>
      </c>
      <c r="H403" s="223">
        <v>5.4649999999999999</v>
      </c>
      <c r="I403" s="224"/>
      <c r="J403" s="225">
        <f>ROUND(I403*H403,2)</f>
        <v>0</v>
      </c>
      <c r="K403" s="221" t="s">
        <v>135</v>
      </c>
      <c r="L403" s="70"/>
      <c r="M403" s="226" t="s">
        <v>21</v>
      </c>
      <c r="N403" s="227" t="s">
        <v>45</v>
      </c>
      <c r="O403" s="45"/>
      <c r="P403" s="228">
        <f>O403*H403</f>
        <v>0</v>
      </c>
      <c r="Q403" s="228">
        <v>0.0035799999999999998</v>
      </c>
      <c r="R403" s="228">
        <f>Q403*H403</f>
        <v>0.019564699999999997</v>
      </c>
      <c r="S403" s="228">
        <v>0</v>
      </c>
      <c r="T403" s="229">
        <f>S403*H403</f>
        <v>0</v>
      </c>
      <c r="AR403" s="22" t="s">
        <v>136</v>
      </c>
      <c r="AT403" s="22" t="s">
        <v>131</v>
      </c>
      <c r="AU403" s="22" t="s">
        <v>127</v>
      </c>
      <c r="AY403" s="22" t="s">
        <v>128</v>
      </c>
      <c r="BE403" s="230">
        <f>IF(N403="základní",J403,0)</f>
        <v>0</v>
      </c>
      <c r="BF403" s="230">
        <f>IF(N403="snížená",J403,0)</f>
        <v>0</v>
      </c>
      <c r="BG403" s="230">
        <f>IF(N403="zákl. přenesená",J403,0)</f>
        <v>0</v>
      </c>
      <c r="BH403" s="230">
        <f>IF(N403="sníž. přenesená",J403,0)</f>
        <v>0</v>
      </c>
      <c r="BI403" s="230">
        <f>IF(N403="nulová",J403,0)</f>
        <v>0</v>
      </c>
      <c r="BJ403" s="22" t="s">
        <v>127</v>
      </c>
      <c r="BK403" s="230">
        <f>ROUND(I403*H403,2)</f>
        <v>0</v>
      </c>
      <c r="BL403" s="22" t="s">
        <v>136</v>
      </c>
      <c r="BM403" s="22" t="s">
        <v>1457</v>
      </c>
    </row>
    <row r="404" s="11" customFormat="1">
      <c r="B404" s="248"/>
      <c r="C404" s="249"/>
      <c r="D404" s="250" t="s">
        <v>1009</v>
      </c>
      <c r="E404" s="251" t="s">
        <v>21</v>
      </c>
      <c r="F404" s="252" t="s">
        <v>931</v>
      </c>
      <c r="G404" s="249"/>
      <c r="H404" s="253">
        <v>5.4649999999999999</v>
      </c>
      <c r="I404" s="254"/>
      <c r="J404" s="249"/>
      <c r="K404" s="249"/>
      <c r="L404" s="255"/>
      <c r="M404" s="256"/>
      <c r="N404" s="257"/>
      <c r="O404" s="257"/>
      <c r="P404" s="257"/>
      <c r="Q404" s="257"/>
      <c r="R404" s="257"/>
      <c r="S404" s="257"/>
      <c r="T404" s="258"/>
      <c r="AT404" s="259" t="s">
        <v>1009</v>
      </c>
      <c r="AU404" s="259" t="s">
        <v>127</v>
      </c>
      <c r="AV404" s="11" t="s">
        <v>127</v>
      </c>
      <c r="AW404" s="11" t="s">
        <v>36</v>
      </c>
      <c r="AX404" s="11" t="s">
        <v>81</v>
      </c>
      <c r="AY404" s="259" t="s">
        <v>128</v>
      </c>
    </row>
    <row r="405" s="1" customFormat="1" ht="38.25" customHeight="1">
      <c r="B405" s="44"/>
      <c r="C405" s="219" t="s">
        <v>1458</v>
      </c>
      <c r="D405" s="219" t="s">
        <v>131</v>
      </c>
      <c r="E405" s="220" t="s">
        <v>1459</v>
      </c>
      <c r="F405" s="221" t="s">
        <v>1460</v>
      </c>
      <c r="G405" s="222" t="s">
        <v>148</v>
      </c>
      <c r="H405" s="223">
        <v>8</v>
      </c>
      <c r="I405" s="224"/>
      <c r="J405" s="225">
        <f>ROUND(I405*H405,2)</f>
        <v>0</v>
      </c>
      <c r="K405" s="221" t="s">
        <v>135</v>
      </c>
      <c r="L405" s="70"/>
      <c r="M405" s="226" t="s">
        <v>21</v>
      </c>
      <c r="N405" s="227" t="s">
        <v>45</v>
      </c>
      <c r="O405" s="45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AR405" s="22" t="s">
        <v>136</v>
      </c>
      <c r="AT405" s="22" t="s">
        <v>131</v>
      </c>
      <c r="AU405" s="22" t="s">
        <v>127</v>
      </c>
      <c r="AY405" s="22" t="s">
        <v>128</v>
      </c>
      <c r="BE405" s="230">
        <f>IF(N405="základní",J405,0)</f>
        <v>0</v>
      </c>
      <c r="BF405" s="230">
        <f>IF(N405="snížená",J405,0)</f>
        <v>0</v>
      </c>
      <c r="BG405" s="230">
        <f>IF(N405="zákl. přenesená",J405,0)</f>
        <v>0</v>
      </c>
      <c r="BH405" s="230">
        <f>IF(N405="sníž. přenesená",J405,0)</f>
        <v>0</v>
      </c>
      <c r="BI405" s="230">
        <f>IF(N405="nulová",J405,0)</f>
        <v>0</v>
      </c>
      <c r="BJ405" s="22" t="s">
        <v>127</v>
      </c>
      <c r="BK405" s="230">
        <f>ROUND(I405*H405,2)</f>
        <v>0</v>
      </c>
      <c r="BL405" s="22" t="s">
        <v>136</v>
      </c>
      <c r="BM405" s="22" t="s">
        <v>1461</v>
      </c>
    </row>
    <row r="406" s="1" customFormat="1" ht="16.5" customHeight="1">
      <c r="B406" s="44"/>
      <c r="C406" s="219" t="s">
        <v>1462</v>
      </c>
      <c r="D406" s="219" t="s">
        <v>131</v>
      </c>
      <c r="E406" s="220" t="s">
        <v>1463</v>
      </c>
      <c r="F406" s="221" t="s">
        <v>1464</v>
      </c>
      <c r="G406" s="222" t="s">
        <v>134</v>
      </c>
      <c r="H406" s="223">
        <v>22</v>
      </c>
      <c r="I406" s="224"/>
      <c r="J406" s="225">
        <f>ROUND(I406*H406,2)</f>
        <v>0</v>
      </c>
      <c r="K406" s="221" t="s">
        <v>135</v>
      </c>
      <c r="L406" s="70"/>
      <c r="M406" s="226" t="s">
        <v>21</v>
      </c>
      <c r="N406" s="227" t="s">
        <v>45</v>
      </c>
      <c r="O406" s="45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AR406" s="22" t="s">
        <v>136</v>
      </c>
      <c r="AT406" s="22" t="s">
        <v>131</v>
      </c>
      <c r="AU406" s="22" t="s">
        <v>127</v>
      </c>
      <c r="AY406" s="22" t="s">
        <v>128</v>
      </c>
      <c r="BE406" s="230">
        <f>IF(N406="základní",J406,0)</f>
        <v>0</v>
      </c>
      <c r="BF406" s="230">
        <f>IF(N406="snížená",J406,0)</f>
        <v>0</v>
      </c>
      <c r="BG406" s="230">
        <f>IF(N406="zákl. přenesená",J406,0)</f>
        <v>0</v>
      </c>
      <c r="BH406" s="230">
        <f>IF(N406="sníž. přenesená",J406,0)</f>
        <v>0</v>
      </c>
      <c r="BI406" s="230">
        <f>IF(N406="nulová",J406,0)</f>
        <v>0</v>
      </c>
      <c r="BJ406" s="22" t="s">
        <v>127</v>
      </c>
      <c r="BK406" s="230">
        <f>ROUND(I406*H406,2)</f>
        <v>0</v>
      </c>
      <c r="BL406" s="22" t="s">
        <v>136</v>
      </c>
      <c r="BM406" s="22" t="s">
        <v>1465</v>
      </c>
    </row>
    <row r="407" s="1" customFormat="1" ht="16.5" customHeight="1">
      <c r="B407" s="44"/>
      <c r="C407" s="219" t="s">
        <v>1466</v>
      </c>
      <c r="D407" s="219" t="s">
        <v>131</v>
      </c>
      <c r="E407" s="220" t="s">
        <v>1467</v>
      </c>
      <c r="F407" s="221" t="s">
        <v>1468</v>
      </c>
      <c r="G407" s="222" t="s">
        <v>134</v>
      </c>
      <c r="H407" s="223">
        <v>5</v>
      </c>
      <c r="I407" s="224"/>
      <c r="J407" s="225">
        <f>ROUND(I407*H407,2)</f>
        <v>0</v>
      </c>
      <c r="K407" s="221" t="s">
        <v>135</v>
      </c>
      <c r="L407" s="70"/>
      <c r="M407" s="226" t="s">
        <v>21</v>
      </c>
      <c r="N407" s="227" t="s">
        <v>45</v>
      </c>
      <c r="O407" s="45"/>
      <c r="P407" s="228">
        <f>O407*H407</f>
        <v>0</v>
      </c>
      <c r="Q407" s="228">
        <v>0</v>
      </c>
      <c r="R407" s="228">
        <f>Q407*H407</f>
        <v>0</v>
      </c>
      <c r="S407" s="228">
        <v>0</v>
      </c>
      <c r="T407" s="229">
        <f>S407*H407</f>
        <v>0</v>
      </c>
      <c r="AR407" s="22" t="s">
        <v>136</v>
      </c>
      <c r="AT407" s="22" t="s">
        <v>131</v>
      </c>
      <c r="AU407" s="22" t="s">
        <v>127</v>
      </c>
      <c r="AY407" s="22" t="s">
        <v>128</v>
      </c>
      <c r="BE407" s="230">
        <f>IF(N407="základní",J407,0)</f>
        <v>0</v>
      </c>
      <c r="BF407" s="230">
        <f>IF(N407="snížená",J407,0)</f>
        <v>0</v>
      </c>
      <c r="BG407" s="230">
        <f>IF(N407="zákl. přenesená",J407,0)</f>
        <v>0</v>
      </c>
      <c r="BH407" s="230">
        <f>IF(N407="sníž. přenesená",J407,0)</f>
        <v>0</v>
      </c>
      <c r="BI407" s="230">
        <f>IF(N407="nulová",J407,0)</f>
        <v>0</v>
      </c>
      <c r="BJ407" s="22" t="s">
        <v>127</v>
      </c>
      <c r="BK407" s="230">
        <f>ROUND(I407*H407,2)</f>
        <v>0</v>
      </c>
      <c r="BL407" s="22" t="s">
        <v>136</v>
      </c>
      <c r="BM407" s="22" t="s">
        <v>1469</v>
      </c>
    </row>
    <row r="408" s="1" customFormat="1" ht="16.5" customHeight="1">
      <c r="B408" s="44"/>
      <c r="C408" s="219" t="s">
        <v>1470</v>
      </c>
      <c r="D408" s="219" t="s">
        <v>131</v>
      </c>
      <c r="E408" s="220" t="s">
        <v>1471</v>
      </c>
      <c r="F408" s="221" t="s">
        <v>1472</v>
      </c>
      <c r="G408" s="222" t="s">
        <v>148</v>
      </c>
      <c r="H408" s="223">
        <v>5</v>
      </c>
      <c r="I408" s="224"/>
      <c r="J408" s="225">
        <f>ROUND(I408*H408,2)</f>
        <v>0</v>
      </c>
      <c r="K408" s="221" t="s">
        <v>135</v>
      </c>
      <c r="L408" s="70"/>
      <c r="M408" s="226" t="s">
        <v>21</v>
      </c>
      <c r="N408" s="227" t="s">
        <v>45</v>
      </c>
      <c r="O408" s="45"/>
      <c r="P408" s="228">
        <f>O408*H408</f>
        <v>0</v>
      </c>
      <c r="Q408" s="228">
        <v>0</v>
      </c>
      <c r="R408" s="228">
        <f>Q408*H408</f>
        <v>0</v>
      </c>
      <c r="S408" s="228">
        <v>0</v>
      </c>
      <c r="T408" s="229">
        <f>S408*H408</f>
        <v>0</v>
      </c>
      <c r="AR408" s="22" t="s">
        <v>136</v>
      </c>
      <c r="AT408" s="22" t="s">
        <v>131</v>
      </c>
      <c r="AU408" s="22" t="s">
        <v>127</v>
      </c>
      <c r="AY408" s="22" t="s">
        <v>128</v>
      </c>
      <c r="BE408" s="230">
        <f>IF(N408="základní",J408,0)</f>
        <v>0</v>
      </c>
      <c r="BF408" s="230">
        <f>IF(N408="snížená",J408,0)</f>
        <v>0</v>
      </c>
      <c r="BG408" s="230">
        <f>IF(N408="zákl. přenesená",J408,0)</f>
        <v>0</v>
      </c>
      <c r="BH408" s="230">
        <f>IF(N408="sníž. přenesená",J408,0)</f>
        <v>0</v>
      </c>
      <c r="BI408" s="230">
        <f>IF(N408="nulová",J408,0)</f>
        <v>0</v>
      </c>
      <c r="BJ408" s="22" t="s">
        <v>127</v>
      </c>
      <c r="BK408" s="230">
        <f>ROUND(I408*H408,2)</f>
        <v>0</v>
      </c>
      <c r="BL408" s="22" t="s">
        <v>136</v>
      </c>
      <c r="BM408" s="22" t="s">
        <v>1473</v>
      </c>
    </row>
    <row r="409" s="1" customFormat="1" ht="16.5" customHeight="1">
      <c r="B409" s="44"/>
      <c r="C409" s="232" t="s">
        <v>1474</v>
      </c>
      <c r="D409" s="232" t="s">
        <v>343</v>
      </c>
      <c r="E409" s="233" t="s">
        <v>1475</v>
      </c>
      <c r="F409" s="234" t="s">
        <v>1476</v>
      </c>
      <c r="G409" s="235" t="s">
        <v>148</v>
      </c>
      <c r="H409" s="236">
        <v>5</v>
      </c>
      <c r="I409" s="237"/>
      <c r="J409" s="238">
        <f>ROUND(I409*H409,2)</f>
        <v>0</v>
      </c>
      <c r="K409" s="234" t="s">
        <v>135</v>
      </c>
      <c r="L409" s="239"/>
      <c r="M409" s="240" t="s">
        <v>21</v>
      </c>
      <c r="N409" s="241" t="s">
        <v>45</v>
      </c>
      <c r="O409" s="45"/>
      <c r="P409" s="228">
        <f>O409*H409</f>
        <v>0</v>
      </c>
      <c r="Q409" s="228">
        <v>0.00038000000000000002</v>
      </c>
      <c r="R409" s="228">
        <f>Q409*H409</f>
        <v>0.0019000000000000002</v>
      </c>
      <c r="S409" s="228">
        <v>0</v>
      </c>
      <c r="T409" s="229">
        <f>S409*H409</f>
        <v>0</v>
      </c>
      <c r="AR409" s="22" t="s">
        <v>294</v>
      </c>
      <c r="AT409" s="22" t="s">
        <v>343</v>
      </c>
      <c r="AU409" s="22" t="s">
        <v>127</v>
      </c>
      <c r="AY409" s="22" t="s">
        <v>128</v>
      </c>
      <c r="BE409" s="230">
        <f>IF(N409="základní",J409,0)</f>
        <v>0</v>
      </c>
      <c r="BF409" s="230">
        <f>IF(N409="snížená",J409,0)</f>
        <v>0</v>
      </c>
      <c r="BG409" s="230">
        <f>IF(N409="zákl. přenesená",J409,0)</f>
        <v>0</v>
      </c>
      <c r="BH409" s="230">
        <f>IF(N409="sníž. přenesená",J409,0)</f>
        <v>0</v>
      </c>
      <c r="BI409" s="230">
        <f>IF(N409="nulová",J409,0)</f>
        <v>0</v>
      </c>
      <c r="BJ409" s="22" t="s">
        <v>127</v>
      </c>
      <c r="BK409" s="230">
        <f>ROUND(I409*H409,2)</f>
        <v>0</v>
      </c>
      <c r="BL409" s="22" t="s">
        <v>136</v>
      </c>
      <c r="BM409" s="22" t="s">
        <v>1477</v>
      </c>
    </row>
    <row r="410" s="1" customFormat="1" ht="16.5" customHeight="1">
      <c r="B410" s="44"/>
      <c r="C410" s="219" t="s">
        <v>1478</v>
      </c>
      <c r="D410" s="219" t="s">
        <v>131</v>
      </c>
      <c r="E410" s="220" t="s">
        <v>1479</v>
      </c>
      <c r="F410" s="221" t="s">
        <v>1480</v>
      </c>
      <c r="G410" s="222" t="s">
        <v>148</v>
      </c>
      <c r="H410" s="223">
        <v>4</v>
      </c>
      <c r="I410" s="224"/>
      <c r="J410" s="225">
        <f>ROUND(I410*H410,2)</f>
        <v>0</v>
      </c>
      <c r="K410" s="221" t="s">
        <v>135</v>
      </c>
      <c r="L410" s="70"/>
      <c r="M410" s="226" t="s">
        <v>21</v>
      </c>
      <c r="N410" s="227" t="s">
        <v>45</v>
      </c>
      <c r="O410" s="45"/>
      <c r="P410" s="228">
        <f>O410*H410</f>
        <v>0</v>
      </c>
      <c r="Q410" s="228">
        <v>0</v>
      </c>
      <c r="R410" s="228">
        <f>Q410*H410</f>
        <v>0</v>
      </c>
      <c r="S410" s="228">
        <v>0</v>
      </c>
      <c r="T410" s="229">
        <f>S410*H410</f>
        <v>0</v>
      </c>
      <c r="AR410" s="22" t="s">
        <v>136</v>
      </c>
      <c r="AT410" s="22" t="s">
        <v>131</v>
      </c>
      <c r="AU410" s="22" t="s">
        <v>127</v>
      </c>
      <c r="AY410" s="22" t="s">
        <v>128</v>
      </c>
      <c r="BE410" s="230">
        <f>IF(N410="základní",J410,0)</f>
        <v>0</v>
      </c>
      <c r="BF410" s="230">
        <f>IF(N410="snížená",J410,0)</f>
        <v>0</v>
      </c>
      <c r="BG410" s="230">
        <f>IF(N410="zákl. přenesená",J410,0)</f>
        <v>0</v>
      </c>
      <c r="BH410" s="230">
        <f>IF(N410="sníž. přenesená",J410,0)</f>
        <v>0</v>
      </c>
      <c r="BI410" s="230">
        <f>IF(N410="nulová",J410,0)</f>
        <v>0</v>
      </c>
      <c r="BJ410" s="22" t="s">
        <v>127</v>
      </c>
      <c r="BK410" s="230">
        <f>ROUND(I410*H410,2)</f>
        <v>0</v>
      </c>
      <c r="BL410" s="22" t="s">
        <v>136</v>
      </c>
      <c r="BM410" s="22" t="s">
        <v>1481</v>
      </c>
    </row>
    <row r="411" s="1" customFormat="1" ht="16.5" customHeight="1">
      <c r="B411" s="44"/>
      <c r="C411" s="232" t="s">
        <v>1482</v>
      </c>
      <c r="D411" s="232" t="s">
        <v>343</v>
      </c>
      <c r="E411" s="233" t="s">
        <v>1483</v>
      </c>
      <c r="F411" s="234" t="s">
        <v>1484</v>
      </c>
      <c r="G411" s="235" t="s">
        <v>148</v>
      </c>
      <c r="H411" s="236">
        <v>4</v>
      </c>
      <c r="I411" s="237"/>
      <c r="J411" s="238">
        <f>ROUND(I411*H411,2)</f>
        <v>0</v>
      </c>
      <c r="K411" s="234" t="s">
        <v>135</v>
      </c>
      <c r="L411" s="239"/>
      <c r="M411" s="240" t="s">
        <v>21</v>
      </c>
      <c r="N411" s="241" t="s">
        <v>45</v>
      </c>
      <c r="O411" s="45"/>
      <c r="P411" s="228">
        <f>O411*H411</f>
        <v>0</v>
      </c>
      <c r="Q411" s="228">
        <v>0.0011100000000000001</v>
      </c>
      <c r="R411" s="228">
        <f>Q411*H411</f>
        <v>0.0044400000000000004</v>
      </c>
      <c r="S411" s="228">
        <v>0</v>
      </c>
      <c r="T411" s="229">
        <f>S411*H411</f>
        <v>0</v>
      </c>
      <c r="AR411" s="22" t="s">
        <v>294</v>
      </c>
      <c r="AT411" s="22" t="s">
        <v>343</v>
      </c>
      <c r="AU411" s="22" t="s">
        <v>127</v>
      </c>
      <c r="AY411" s="22" t="s">
        <v>128</v>
      </c>
      <c r="BE411" s="230">
        <f>IF(N411="základní",J411,0)</f>
        <v>0</v>
      </c>
      <c r="BF411" s="230">
        <f>IF(N411="snížená",J411,0)</f>
        <v>0</v>
      </c>
      <c r="BG411" s="230">
        <f>IF(N411="zákl. přenesená",J411,0)</f>
        <v>0</v>
      </c>
      <c r="BH411" s="230">
        <f>IF(N411="sníž. přenesená",J411,0)</f>
        <v>0</v>
      </c>
      <c r="BI411" s="230">
        <f>IF(N411="nulová",J411,0)</f>
        <v>0</v>
      </c>
      <c r="BJ411" s="22" t="s">
        <v>127</v>
      </c>
      <c r="BK411" s="230">
        <f>ROUND(I411*H411,2)</f>
        <v>0</v>
      </c>
      <c r="BL411" s="22" t="s">
        <v>136</v>
      </c>
      <c r="BM411" s="22" t="s">
        <v>1485</v>
      </c>
    </row>
    <row r="412" s="1" customFormat="1" ht="25.5" customHeight="1">
      <c r="B412" s="44"/>
      <c r="C412" s="219" t="s">
        <v>1486</v>
      </c>
      <c r="D412" s="219" t="s">
        <v>131</v>
      </c>
      <c r="E412" s="220" t="s">
        <v>1487</v>
      </c>
      <c r="F412" s="221" t="s">
        <v>1488</v>
      </c>
      <c r="G412" s="222" t="s">
        <v>222</v>
      </c>
      <c r="H412" s="231"/>
      <c r="I412" s="224"/>
      <c r="J412" s="225">
        <f>ROUND(I412*H412,2)</f>
        <v>0</v>
      </c>
      <c r="K412" s="221" t="s">
        <v>135</v>
      </c>
      <c r="L412" s="70"/>
      <c r="M412" s="226" t="s">
        <v>21</v>
      </c>
      <c r="N412" s="227" t="s">
        <v>45</v>
      </c>
      <c r="O412" s="45"/>
      <c r="P412" s="228">
        <f>O412*H412</f>
        <v>0</v>
      </c>
      <c r="Q412" s="228">
        <v>0</v>
      </c>
      <c r="R412" s="228">
        <f>Q412*H412</f>
        <v>0</v>
      </c>
      <c r="S412" s="228">
        <v>0</v>
      </c>
      <c r="T412" s="229">
        <f>S412*H412</f>
        <v>0</v>
      </c>
      <c r="AR412" s="22" t="s">
        <v>136</v>
      </c>
      <c r="AT412" s="22" t="s">
        <v>131</v>
      </c>
      <c r="AU412" s="22" t="s">
        <v>127</v>
      </c>
      <c r="AY412" s="22" t="s">
        <v>128</v>
      </c>
      <c r="BE412" s="230">
        <f>IF(N412="základní",J412,0)</f>
        <v>0</v>
      </c>
      <c r="BF412" s="230">
        <f>IF(N412="snížená",J412,0)</f>
        <v>0</v>
      </c>
      <c r="BG412" s="230">
        <f>IF(N412="zákl. přenesená",J412,0)</f>
        <v>0</v>
      </c>
      <c r="BH412" s="230">
        <f>IF(N412="sníž. přenesená",J412,0)</f>
        <v>0</v>
      </c>
      <c r="BI412" s="230">
        <f>IF(N412="nulová",J412,0)</f>
        <v>0</v>
      </c>
      <c r="BJ412" s="22" t="s">
        <v>127</v>
      </c>
      <c r="BK412" s="230">
        <f>ROUND(I412*H412,2)</f>
        <v>0</v>
      </c>
      <c r="BL412" s="22" t="s">
        <v>136</v>
      </c>
      <c r="BM412" s="22" t="s">
        <v>1489</v>
      </c>
    </row>
    <row r="413" s="10" customFormat="1" ht="29.88" customHeight="1">
      <c r="B413" s="203"/>
      <c r="C413" s="204"/>
      <c r="D413" s="205" t="s">
        <v>72</v>
      </c>
      <c r="E413" s="217" t="s">
        <v>1490</v>
      </c>
      <c r="F413" s="217" t="s">
        <v>1491</v>
      </c>
      <c r="G413" s="204"/>
      <c r="H413" s="204"/>
      <c r="I413" s="207"/>
      <c r="J413" s="218">
        <f>BK413</f>
        <v>0</v>
      </c>
      <c r="K413" s="204"/>
      <c r="L413" s="209"/>
      <c r="M413" s="210"/>
      <c r="N413" s="211"/>
      <c r="O413" s="211"/>
      <c r="P413" s="212">
        <f>SUM(P414:P446)</f>
        <v>0</v>
      </c>
      <c r="Q413" s="211"/>
      <c r="R413" s="212">
        <f>SUM(R414:R446)</f>
        <v>0.45140200000000008</v>
      </c>
      <c r="S413" s="211"/>
      <c r="T413" s="213">
        <f>SUM(T414:T446)</f>
        <v>0</v>
      </c>
      <c r="AR413" s="214" t="s">
        <v>127</v>
      </c>
      <c r="AT413" s="215" t="s">
        <v>72</v>
      </c>
      <c r="AU413" s="215" t="s">
        <v>81</v>
      </c>
      <c r="AY413" s="214" t="s">
        <v>128</v>
      </c>
      <c r="BK413" s="216">
        <f>SUM(BK414:BK446)</f>
        <v>0</v>
      </c>
    </row>
    <row r="414" s="1" customFormat="1" ht="16.5" customHeight="1">
      <c r="B414" s="44"/>
      <c r="C414" s="219" t="s">
        <v>1492</v>
      </c>
      <c r="D414" s="219" t="s">
        <v>131</v>
      </c>
      <c r="E414" s="220" t="s">
        <v>1493</v>
      </c>
      <c r="F414" s="221" t="s">
        <v>1494</v>
      </c>
      <c r="G414" s="222" t="s">
        <v>134</v>
      </c>
      <c r="H414" s="223">
        <v>46.020000000000003</v>
      </c>
      <c r="I414" s="224"/>
      <c r="J414" s="225">
        <f>ROUND(I414*H414,2)</f>
        <v>0</v>
      </c>
      <c r="K414" s="221" t="s">
        <v>135</v>
      </c>
      <c r="L414" s="70"/>
      <c r="M414" s="226" t="s">
        <v>21</v>
      </c>
      <c r="N414" s="227" t="s">
        <v>45</v>
      </c>
      <c r="O414" s="45"/>
      <c r="P414" s="228">
        <f>O414*H414</f>
        <v>0</v>
      </c>
      <c r="Q414" s="228">
        <v>0</v>
      </c>
      <c r="R414" s="228">
        <f>Q414*H414</f>
        <v>0</v>
      </c>
      <c r="S414" s="228">
        <v>0</v>
      </c>
      <c r="T414" s="229">
        <f>S414*H414</f>
        <v>0</v>
      </c>
      <c r="AR414" s="22" t="s">
        <v>136</v>
      </c>
      <c r="AT414" s="22" t="s">
        <v>131</v>
      </c>
      <c r="AU414" s="22" t="s">
        <v>127</v>
      </c>
      <c r="AY414" s="22" t="s">
        <v>128</v>
      </c>
      <c r="BE414" s="230">
        <f>IF(N414="základní",J414,0)</f>
        <v>0</v>
      </c>
      <c r="BF414" s="230">
        <f>IF(N414="snížená",J414,0)</f>
        <v>0</v>
      </c>
      <c r="BG414" s="230">
        <f>IF(N414="zákl. přenesená",J414,0)</f>
        <v>0</v>
      </c>
      <c r="BH414" s="230">
        <f>IF(N414="sníž. přenesená",J414,0)</f>
        <v>0</v>
      </c>
      <c r="BI414" s="230">
        <f>IF(N414="nulová",J414,0)</f>
        <v>0</v>
      </c>
      <c r="BJ414" s="22" t="s">
        <v>127</v>
      </c>
      <c r="BK414" s="230">
        <f>ROUND(I414*H414,2)</f>
        <v>0</v>
      </c>
      <c r="BL414" s="22" t="s">
        <v>136</v>
      </c>
      <c r="BM414" s="22" t="s">
        <v>1495</v>
      </c>
    </row>
    <row r="415" s="1" customFormat="1" ht="25.5" customHeight="1">
      <c r="B415" s="44"/>
      <c r="C415" s="219" t="s">
        <v>1496</v>
      </c>
      <c r="D415" s="219" t="s">
        <v>131</v>
      </c>
      <c r="E415" s="220" t="s">
        <v>1497</v>
      </c>
      <c r="F415" s="221" t="s">
        <v>1498</v>
      </c>
      <c r="G415" s="222" t="s">
        <v>631</v>
      </c>
      <c r="H415" s="223">
        <v>7.2000000000000002</v>
      </c>
      <c r="I415" s="224"/>
      <c r="J415" s="225">
        <f>ROUND(I415*H415,2)</f>
        <v>0</v>
      </c>
      <c r="K415" s="221" t="s">
        <v>135</v>
      </c>
      <c r="L415" s="70"/>
      <c r="M415" s="226" t="s">
        <v>21</v>
      </c>
      <c r="N415" s="227" t="s">
        <v>45</v>
      </c>
      <c r="O415" s="45"/>
      <c r="P415" s="228">
        <f>O415*H415</f>
        <v>0</v>
      </c>
      <c r="Q415" s="228">
        <v>0.00025000000000000001</v>
      </c>
      <c r="R415" s="228">
        <f>Q415*H415</f>
        <v>0.0018000000000000002</v>
      </c>
      <c r="S415" s="228">
        <v>0</v>
      </c>
      <c r="T415" s="229">
        <f>S415*H415</f>
        <v>0</v>
      </c>
      <c r="AR415" s="22" t="s">
        <v>136</v>
      </c>
      <c r="AT415" s="22" t="s">
        <v>131</v>
      </c>
      <c r="AU415" s="22" t="s">
        <v>127</v>
      </c>
      <c r="AY415" s="22" t="s">
        <v>128</v>
      </c>
      <c r="BE415" s="230">
        <f>IF(N415="základní",J415,0)</f>
        <v>0</v>
      </c>
      <c r="BF415" s="230">
        <f>IF(N415="snížená",J415,0)</f>
        <v>0</v>
      </c>
      <c r="BG415" s="230">
        <f>IF(N415="zákl. přenesená",J415,0)</f>
        <v>0</v>
      </c>
      <c r="BH415" s="230">
        <f>IF(N415="sníž. přenesená",J415,0)</f>
        <v>0</v>
      </c>
      <c r="BI415" s="230">
        <f>IF(N415="nulová",J415,0)</f>
        <v>0</v>
      </c>
      <c r="BJ415" s="22" t="s">
        <v>127</v>
      </c>
      <c r="BK415" s="230">
        <f>ROUND(I415*H415,2)</f>
        <v>0</v>
      </c>
      <c r="BL415" s="22" t="s">
        <v>136</v>
      </c>
      <c r="BM415" s="22" t="s">
        <v>1499</v>
      </c>
    </row>
    <row r="416" s="11" customFormat="1">
      <c r="B416" s="248"/>
      <c r="C416" s="249"/>
      <c r="D416" s="250" t="s">
        <v>1009</v>
      </c>
      <c r="E416" s="251" t="s">
        <v>21</v>
      </c>
      <c r="F416" s="252" t="s">
        <v>1500</v>
      </c>
      <c r="G416" s="249"/>
      <c r="H416" s="253">
        <v>7.2000000000000002</v>
      </c>
      <c r="I416" s="254"/>
      <c r="J416" s="249"/>
      <c r="K416" s="249"/>
      <c r="L416" s="255"/>
      <c r="M416" s="256"/>
      <c r="N416" s="257"/>
      <c r="O416" s="257"/>
      <c r="P416" s="257"/>
      <c r="Q416" s="257"/>
      <c r="R416" s="257"/>
      <c r="S416" s="257"/>
      <c r="T416" s="258"/>
      <c r="AT416" s="259" t="s">
        <v>1009</v>
      </c>
      <c r="AU416" s="259" t="s">
        <v>127</v>
      </c>
      <c r="AV416" s="11" t="s">
        <v>127</v>
      </c>
      <c r="AW416" s="11" t="s">
        <v>36</v>
      </c>
      <c r="AX416" s="11" t="s">
        <v>81</v>
      </c>
      <c r="AY416" s="259" t="s">
        <v>128</v>
      </c>
    </row>
    <row r="417" s="1" customFormat="1" ht="16.5" customHeight="1">
      <c r="B417" s="44"/>
      <c r="C417" s="232" t="s">
        <v>1501</v>
      </c>
      <c r="D417" s="232" t="s">
        <v>343</v>
      </c>
      <c r="E417" s="233" t="s">
        <v>1502</v>
      </c>
      <c r="F417" s="234" t="s">
        <v>1503</v>
      </c>
      <c r="G417" s="235" t="s">
        <v>148</v>
      </c>
      <c r="H417" s="236">
        <v>1</v>
      </c>
      <c r="I417" s="237"/>
      <c r="J417" s="238">
        <f>ROUND(I417*H417,2)</f>
        <v>0</v>
      </c>
      <c r="K417" s="234" t="s">
        <v>135</v>
      </c>
      <c r="L417" s="239"/>
      <c r="M417" s="240" t="s">
        <v>21</v>
      </c>
      <c r="N417" s="241" t="s">
        <v>45</v>
      </c>
      <c r="O417" s="45"/>
      <c r="P417" s="228">
        <f>O417*H417</f>
        <v>0</v>
      </c>
      <c r="Q417" s="228">
        <v>0.062199999999999998</v>
      </c>
      <c r="R417" s="228">
        <f>Q417*H417</f>
        <v>0.062199999999999998</v>
      </c>
      <c r="S417" s="228">
        <v>0</v>
      </c>
      <c r="T417" s="229">
        <f>S417*H417</f>
        <v>0</v>
      </c>
      <c r="AR417" s="22" t="s">
        <v>294</v>
      </c>
      <c r="AT417" s="22" t="s">
        <v>343</v>
      </c>
      <c r="AU417" s="22" t="s">
        <v>127</v>
      </c>
      <c r="AY417" s="22" t="s">
        <v>128</v>
      </c>
      <c r="BE417" s="230">
        <f>IF(N417="základní",J417,0)</f>
        <v>0</v>
      </c>
      <c r="BF417" s="230">
        <f>IF(N417="snížená",J417,0)</f>
        <v>0</v>
      </c>
      <c r="BG417" s="230">
        <f>IF(N417="zákl. přenesená",J417,0)</f>
        <v>0</v>
      </c>
      <c r="BH417" s="230">
        <f>IF(N417="sníž. přenesená",J417,0)</f>
        <v>0</v>
      </c>
      <c r="BI417" s="230">
        <f>IF(N417="nulová",J417,0)</f>
        <v>0</v>
      </c>
      <c r="BJ417" s="22" t="s">
        <v>127</v>
      </c>
      <c r="BK417" s="230">
        <f>ROUND(I417*H417,2)</f>
        <v>0</v>
      </c>
      <c r="BL417" s="22" t="s">
        <v>136</v>
      </c>
      <c r="BM417" s="22" t="s">
        <v>1504</v>
      </c>
    </row>
    <row r="418" s="1" customFormat="1" ht="16.5" customHeight="1">
      <c r="B418" s="44"/>
      <c r="C418" s="232" t="s">
        <v>1505</v>
      </c>
      <c r="D418" s="232" t="s">
        <v>343</v>
      </c>
      <c r="E418" s="233" t="s">
        <v>1506</v>
      </c>
      <c r="F418" s="234" t="s">
        <v>1507</v>
      </c>
      <c r="G418" s="235" t="s">
        <v>148</v>
      </c>
      <c r="H418" s="236">
        <v>2</v>
      </c>
      <c r="I418" s="237"/>
      <c r="J418" s="238">
        <f>ROUND(I418*H418,2)</f>
        <v>0</v>
      </c>
      <c r="K418" s="234" t="s">
        <v>135</v>
      </c>
      <c r="L418" s="239"/>
      <c r="M418" s="240" t="s">
        <v>21</v>
      </c>
      <c r="N418" s="241" t="s">
        <v>45</v>
      </c>
      <c r="O418" s="45"/>
      <c r="P418" s="228">
        <f>O418*H418</f>
        <v>0</v>
      </c>
      <c r="Q418" s="228">
        <v>0.031099999999999999</v>
      </c>
      <c r="R418" s="228">
        <f>Q418*H418</f>
        <v>0.062199999999999998</v>
      </c>
      <c r="S418" s="228">
        <v>0</v>
      </c>
      <c r="T418" s="229">
        <f>S418*H418</f>
        <v>0</v>
      </c>
      <c r="AR418" s="22" t="s">
        <v>294</v>
      </c>
      <c r="AT418" s="22" t="s">
        <v>343</v>
      </c>
      <c r="AU418" s="22" t="s">
        <v>127</v>
      </c>
      <c r="AY418" s="22" t="s">
        <v>128</v>
      </c>
      <c r="BE418" s="230">
        <f>IF(N418="základní",J418,0)</f>
        <v>0</v>
      </c>
      <c r="BF418" s="230">
        <f>IF(N418="snížená",J418,0)</f>
        <v>0</v>
      </c>
      <c r="BG418" s="230">
        <f>IF(N418="zákl. přenesená",J418,0)</f>
        <v>0</v>
      </c>
      <c r="BH418" s="230">
        <f>IF(N418="sníž. přenesená",J418,0)</f>
        <v>0</v>
      </c>
      <c r="BI418" s="230">
        <f>IF(N418="nulová",J418,0)</f>
        <v>0</v>
      </c>
      <c r="BJ418" s="22" t="s">
        <v>127</v>
      </c>
      <c r="BK418" s="230">
        <f>ROUND(I418*H418,2)</f>
        <v>0</v>
      </c>
      <c r="BL418" s="22" t="s">
        <v>136</v>
      </c>
      <c r="BM418" s="22" t="s">
        <v>1508</v>
      </c>
    </row>
    <row r="419" s="1" customFormat="1" ht="25.5" customHeight="1">
      <c r="B419" s="44"/>
      <c r="C419" s="219" t="s">
        <v>1509</v>
      </c>
      <c r="D419" s="219" t="s">
        <v>131</v>
      </c>
      <c r="E419" s="220" t="s">
        <v>1510</v>
      </c>
      <c r="F419" s="221" t="s">
        <v>1511</v>
      </c>
      <c r="G419" s="222" t="s">
        <v>631</v>
      </c>
      <c r="H419" s="223">
        <v>2.7679999999999998</v>
      </c>
      <c r="I419" s="224"/>
      <c r="J419" s="225">
        <f>ROUND(I419*H419,2)</f>
        <v>0</v>
      </c>
      <c r="K419" s="221" t="s">
        <v>135</v>
      </c>
      <c r="L419" s="70"/>
      <c r="M419" s="226" t="s">
        <v>21</v>
      </c>
      <c r="N419" s="227" t="s">
        <v>45</v>
      </c>
      <c r="O419" s="45"/>
      <c r="P419" s="228">
        <f>O419*H419</f>
        <v>0</v>
      </c>
      <c r="Q419" s="228">
        <v>0.00025000000000000001</v>
      </c>
      <c r="R419" s="228">
        <f>Q419*H419</f>
        <v>0.00069200000000000002</v>
      </c>
      <c r="S419" s="228">
        <v>0</v>
      </c>
      <c r="T419" s="229">
        <f>S419*H419</f>
        <v>0</v>
      </c>
      <c r="AR419" s="22" t="s">
        <v>136</v>
      </c>
      <c r="AT419" s="22" t="s">
        <v>131</v>
      </c>
      <c r="AU419" s="22" t="s">
        <v>127</v>
      </c>
      <c r="AY419" s="22" t="s">
        <v>128</v>
      </c>
      <c r="BE419" s="230">
        <f>IF(N419="základní",J419,0)</f>
        <v>0</v>
      </c>
      <c r="BF419" s="230">
        <f>IF(N419="snížená",J419,0)</f>
        <v>0</v>
      </c>
      <c r="BG419" s="230">
        <f>IF(N419="zákl. přenesená",J419,0)</f>
        <v>0</v>
      </c>
      <c r="BH419" s="230">
        <f>IF(N419="sníž. přenesená",J419,0)</f>
        <v>0</v>
      </c>
      <c r="BI419" s="230">
        <f>IF(N419="nulová",J419,0)</f>
        <v>0</v>
      </c>
      <c r="BJ419" s="22" t="s">
        <v>127</v>
      </c>
      <c r="BK419" s="230">
        <f>ROUND(I419*H419,2)</f>
        <v>0</v>
      </c>
      <c r="BL419" s="22" t="s">
        <v>136</v>
      </c>
      <c r="BM419" s="22" t="s">
        <v>1512</v>
      </c>
    </row>
    <row r="420" s="11" customFormat="1">
      <c r="B420" s="248"/>
      <c r="C420" s="249"/>
      <c r="D420" s="250" t="s">
        <v>1009</v>
      </c>
      <c r="E420" s="251" t="s">
        <v>21</v>
      </c>
      <c r="F420" s="252" t="s">
        <v>1513</v>
      </c>
      <c r="G420" s="249"/>
      <c r="H420" s="253">
        <v>2.7679999999999998</v>
      </c>
      <c r="I420" s="254"/>
      <c r="J420" s="249"/>
      <c r="K420" s="249"/>
      <c r="L420" s="255"/>
      <c r="M420" s="256"/>
      <c r="N420" s="257"/>
      <c r="O420" s="257"/>
      <c r="P420" s="257"/>
      <c r="Q420" s="257"/>
      <c r="R420" s="257"/>
      <c r="S420" s="257"/>
      <c r="T420" s="258"/>
      <c r="AT420" s="259" t="s">
        <v>1009</v>
      </c>
      <c r="AU420" s="259" t="s">
        <v>127</v>
      </c>
      <c r="AV420" s="11" t="s">
        <v>127</v>
      </c>
      <c r="AW420" s="11" t="s">
        <v>36</v>
      </c>
      <c r="AX420" s="11" t="s">
        <v>81</v>
      </c>
      <c r="AY420" s="259" t="s">
        <v>128</v>
      </c>
    </row>
    <row r="421" s="1" customFormat="1" ht="16.5" customHeight="1">
      <c r="B421" s="44"/>
      <c r="C421" s="232" t="s">
        <v>1514</v>
      </c>
      <c r="D421" s="232" t="s">
        <v>343</v>
      </c>
      <c r="E421" s="233" t="s">
        <v>1515</v>
      </c>
      <c r="F421" s="234" t="s">
        <v>1516</v>
      </c>
      <c r="G421" s="235" t="s">
        <v>148</v>
      </c>
      <c r="H421" s="236">
        <v>1</v>
      </c>
      <c r="I421" s="237"/>
      <c r="J421" s="238">
        <f>ROUND(I421*H421,2)</f>
        <v>0</v>
      </c>
      <c r="K421" s="234" t="s">
        <v>135</v>
      </c>
      <c r="L421" s="239"/>
      <c r="M421" s="240" t="s">
        <v>21</v>
      </c>
      <c r="N421" s="241" t="s">
        <v>45</v>
      </c>
      <c r="O421" s="45"/>
      <c r="P421" s="228">
        <f>O421*H421</f>
        <v>0</v>
      </c>
      <c r="Q421" s="228">
        <v>0.054399999999999997</v>
      </c>
      <c r="R421" s="228">
        <f>Q421*H421</f>
        <v>0.054399999999999997</v>
      </c>
      <c r="S421" s="228">
        <v>0</v>
      </c>
      <c r="T421" s="229">
        <f>S421*H421</f>
        <v>0</v>
      </c>
      <c r="AR421" s="22" t="s">
        <v>294</v>
      </c>
      <c r="AT421" s="22" t="s">
        <v>343</v>
      </c>
      <c r="AU421" s="22" t="s">
        <v>127</v>
      </c>
      <c r="AY421" s="22" t="s">
        <v>128</v>
      </c>
      <c r="BE421" s="230">
        <f>IF(N421="základní",J421,0)</f>
        <v>0</v>
      </c>
      <c r="BF421" s="230">
        <f>IF(N421="snížená",J421,0)</f>
        <v>0</v>
      </c>
      <c r="BG421" s="230">
        <f>IF(N421="zákl. přenesená",J421,0)</f>
        <v>0</v>
      </c>
      <c r="BH421" s="230">
        <f>IF(N421="sníž. přenesená",J421,0)</f>
        <v>0</v>
      </c>
      <c r="BI421" s="230">
        <f>IF(N421="nulová",J421,0)</f>
        <v>0</v>
      </c>
      <c r="BJ421" s="22" t="s">
        <v>127</v>
      </c>
      <c r="BK421" s="230">
        <f>ROUND(I421*H421,2)</f>
        <v>0</v>
      </c>
      <c r="BL421" s="22" t="s">
        <v>136</v>
      </c>
      <c r="BM421" s="22" t="s">
        <v>1517</v>
      </c>
    </row>
    <row r="422" s="1" customFormat="1" ht="25.5" customHeight="1">
      <c r="B422" s="44"/>
      <c r="C422" s="219" t="s">
        <v>1518</v>
      </c>
      <c r="D422" s="219" t="s">
        <v>131</v>
      </c>
      <c r="E422" s="220" t="s">
        <v>1519</v>
      </c>
      <c r="F422" s="221" t="s">
        <v>1520</v>
      </c>
      <c r="G422" s="222" t="s">
        <v>148</v>
      </c>
      <c r="H422" s="223">
        <v>1</v>
      </c>
      <c r="I422" s="224"/>
      <c r="J422" s="225">
        <f>ROUND(I422*H422,2)</f>
        <v>0</v>
      </c>
      <c r="K422" s="221" t="s">
        <v>135</v>
      </c>
      <c r="L422" s="70"/>
      <c r="M422" s="226" t="s">
        <v>21</v>
      </c>
      <c r="N422" s="227" t="s">
        <v>45</v>
      </c>
      <c r="O422" s="45"/>
      <c r="P422" s="228">
        <f>O422*H422</f>
        <v>0</v>
      </c>
      <c r="Q422" s="228">
        <v>0.00025000000000000001</v>
      </c>
      <c r="R422" s="228">
        <f>Q422*H422</f>
        <v>0.00025000000000000001</v>
      </c>
      <c r="S422" s="228">
        <v>0</v>
      </c>
      <c r="T422" s="229">
        <f>S422*H422</f>
        <v>0</v>
      </c>
      <c r="AR422" s="22" t="s">
        <v>136</v>
      </c>
      <c r="AT422" s="22" t="s">
        <v>131</v>
      </c>
      <c r="AU422" s="22" t="s">
        <v>127</v>
      </c>
      <c r="AY422" s="22" t="s">
        <v>128</v>
      </c>
      <c r="BE422" s="230">
        <f>IF(N422="základní",J422,0)</f>
        <v>0</v>
      </c>
      <c r="BF422" s="230">
        <f>IF(N422="snížená",J422,0)</f>
        <v>0</v>
      </c>
      <c r="BG422" s="230">
        <f>IF(N422="zákl. přenesená",J422,0)</f>
        <v>0</v>
      </c>
      <c r="BH422" s="230">
        <f>IF(N422="sníž. přenesená",J422,0)</f>
        <v>0</v>
      </c>
      <c r="BI422" s="230">
        <f>IF(N422="nulová",J422,0)</f>
        <v>0</v>
      </c>
      <c r="BJ422" s="22" t="s">
        <v>127</v>
      </c>
      <c r="BK422" s="230">
        <f>ROUND(I422*H422,2)</f>
        <v>0</v>
      </c>
      <c r="BL422" s="22" t="s">
        <v>136</v>
      </c>
      <c r="BM422" s="22" t="s">
        <v>1521</v>
      </c>
    </row>
    <row r="423" s="1" customFormat="1" ht="16.5" customHeight="1">
      <c r="B423" s="44"/>
      <c r="C423" s="232" t="s">
        <v>1522</v>
      </c>
      <c r="D423" s="232" t="s">
        <v>343</v>
      </c>
      <c r="E423" s="233" t="s">
        <v>1523</v>
      </c>
      <c r="F423" s="234" t="s">
        <v>1524</v>
      </c>
      <c r="G423" s="235" t="s">
        <v>148</v>
      </c>
      <c r="H423" s="236">
        <v>1</v>
      </c>
      <c r="I423" s="237"/>
      <c r="J423" s="238">
        <f>ROUND(I423*H423,2)</f>
        <v>0</v>
      </c>
      <c r="K423" s="234" t="s">
        <v>21</v>
      </c>
      <c r="L423" s="239"/>
      <c r="M423" s="240" t="s">
        <v>21</v>
      </c>
      <c r="N423" s="241" t="s">
        <v>45</v>
      </c>
      <c r="O423" s="45"/>
      <c r="P423" s="228">
        <f>O423*H423</f>
        <v>0</v>
      </c>
      <c r="Q423" s="228">
        <v>0.0092999999999999992</v>
      </c>
      <c r="R423" s="228">
        <f>Q423*H423</f>
        <v>0.0092999999999999992</v>
      </c>
      <c r="S423" s="228">
        <v>0</v>
      </c>
      <c r="T423" s="229">
        <f>S423*H423</f>
        <v>0</v>
      </c>
      <c r="AR423" s="22" t="s">
        <v>294</v>
      </c>
      <c r="AT423" s="22" t="s">
        <v>343</v>
      </c>
      <c r="AU423" s="22" t="s">
        <v>127</v>
      </c>
      <c r="AY423" s="22" t="s">
        <v>128</v>
      </c>
      <c r="BE423" s="230">
        <f>IF(N423="základní",J423,0)</f>
        <v>0</v>
      </c>
      <c r="BF423" s="230">
        <f>IF(N423="snížená",J423,0)</f>
        <v>0</v>
      </c>
      <c r="BG423" s="230">
        <f>IF(N423="zákl. přenesená",J423,0)</f>
        <v>0</v>
      </c>
      <c r="BH423" s="230">
        <f>IF(N423="sníž. přenesená",J423,0)</f>
        <v>0</v>
      </c>
      <c r="BI423" s="230">
        <f>IF(N423="nulová",J423,0)</f>
        <v>0</v>
      </c>
      <c r="BJ423" s="22" t="s">
        <v>127</v>
      </c>
      <c r="BK423" s="230">
        <f>ROUND(I423*H423,2)</f>
        <v>0</v>
      </c>
      <c r="BL423" s="22" t="s">
        <v>136</v>
      </c>
      <c r="BM423" s="22" t="s">
        <v>1525</v>
      </c>
    </row>
    <row r="424" s="1" customFormat="1" ht="25.5" customHeight="1">
      <c r="B424" s="44"/>
      <c r="C424" s="219" t="s">
        <v>686</v>
      </c>
      <c r="D424" s="219" t="s">
        <v>131</v>
      </c>
      <c r="E424" s="220" t="s">
        <v>1526</v>
      </c>
      <c r="F424" s="221" t="s">
        <v>1527</v>
      </c>
      <c r="G424" s="222" t="s">
        <v>148</v>
      </c>
      <c r="H424" s="223">
        <v>2</v>
      </c>
      <c r="I424" s="224"/>
      <c r="J424" s="225">
        <f>ROUND(I424*H424,2)</f>
        <v>0</v>
      </c>
      <c r="K424" s="221" t="s">
        <v>21</v>
      </c>
      <c r="L424" s="70"/>
      <c r="M424" s="226" t="s">
        <v>21</v>
      </c>
      <c r="N424" s="227" t="s">
        <v>45</v>
      </c>
      <c r="O424" s="45"/>
      <c r="P424" s="228">
        <f>O424*H424</f>
        <v>0</v>
      </c>
      <c r="Q424" s="228">
        <v>0.00024000000000000001</v>
      </c>
      <c r="R424" s="228">
        <f>Q424*H424</f>
        <v>0.00048000000000000001</v>
      </c>
      <c r="S424" s="228">
        <v>0</v>
      </c>
      <c r="T424" s="229">
        <f>S424*H424</f>
        <v>0</v>
      </c>
      <c r="AR424" s="22" t="s">
        <v>136</v>
      </c>
      <c r="AT424" s="22" t="s">
        <v>131</v>
      </c>
      <c r="AU424" s="22" t="s">
        <v>127</v>
      </c>
      <c r="AY424" s="22" t="s">
        <v>128</v>
      </c>
      <c r="BE424" s="230">
        <f>IF(N424="základní",J424,0)</f>
        <v>0</v>
      </c>
      <c r="BF424" s="230">
        <f>IF(N424="snížená",J424,0)</f>
        <v>0</v>
      </c>
      <c r="BG424" s="230">
        <f>IF(N424="zákl. přenesená",J424,0)</f>
        <v>0</v>
      </c>
      <c r="BH424" s="230">
        <f>IF(N424="sníž. přenesená",J424,0)</f>
        <v>0</v>
      </c>
      <c r="BI424" s="230">
        <f>IF(N424="nulová",J424,0)</f>
        <v>0</v>
      </c>
      <c r="BJ424" s="22" t="s">
        <v>127</v>
      </c>
      <c r="BK424" s="230">
        <f>ROUND(I424*H424,2)</f>
        <v>0</v>
      </c>
      <c r="BL424" s="22" t="s">
        <v>136</v>
      </c>
      <c r="BM424" s="22" t="s">
        <v>1528</v>
      </c>
    </row>
    <row r="425" s="1" customFormat="1" ht="25.5" customHeight="1">
      <c r="B425" s="44"/>
      <c r="C425" s="232" t="s">
        <v>1529</v>
      </c>
      <c r="D425" s="232" t="s">
        <v>343</v>
      </c>
      <c r="E425" s="233" t="s">
        <v>1530</v>
      </c>
      <c r="F425" s="234" t="s">
        <v>1531</v>
      </c>
      <c r="G425" s="235" t="s">
        <v>148</v>
      </c>
      <c r="H425" s="236">
        <v>1</v>
      </c>
      <c r="I425" s="237"/>
      <c r="J425" s="238">
        <f>ROUND(I425*H425,2)</f>
        <v>0</v>
      </c>
      <c r="K425" s="234" t="s">
        <v>21</v>
      </c>
      <c r="L425" s="239"/>
      <c r="M425" s="240" t="s">
        <v>21</v>
      </c>
      <c r="N425" s="241" t="s">
        <v>45</v>
      </c>
      <c r="O425" s="45"/>
      <c r="P425" s="228">
        <f>O425*H425</f>
        <v>0</v>
      </c>
      <c r="Q425" s="228">
        <v>0.050000000000000003</v>
      </c>
      <c r="R425" s="228">
        <f>Q425*H425</f>
        <v>0.050000000000000003</v>
      </c>
      <c r="S425" s="228">
        <v>0</v>
      </c>
      <c r="T425" s="229">
        <f>S425*H425</f>
        <v>0</v>
      </c>
      <c r="AR425" s="22" t="s">
        <v>294</v>
      </c>
      <c r="AT425" s="22" t="s">
        <v>343</v>
      </c>
      <c r="AU425" s="22" t="s">
        <v>127</v>
      </c>
      <c r="AY425" s="22" t="s">
        <v>128</v>
      </c>
      <c r="BE425" s="230">
        <f>IF(N425="základní",J425,0)</f>
        <v>0</v>
      </c>
      <c r="BF425" s="230">
        <f>IF(N425="snížená",J425,0)</f>
        <v>0</v>
      </c>
      <c r="BG425" s="230">
        <f>IF(N425="zákl. přenesená",J425,0)</f>
        <v>0</v>
      </c>
      <c r="BH425" s="230">
        <f>IF(N425="sníž. přenesená",J425,0)</f>
        <v>0</v>
      </c>
      <c r="BI425" s="230">
        <f>IF(N425="nulová",J425,0)</f>
        <v>0</v>
      </c>
      <c r="BJ425" s="22" t="s">
        <v>127</v>
      </c>
      <c r="BK425" s="230">
        <f>ROUND(I425*H425,2)</f>
        <v>0</v>
      </c>
      <c r="BL425" s="22" t="s">
        <v>136</v>
      </c>
      <c r="BM425" s="22" t="s">
        <v>1532</v>
      </c>
    </row>
    <row r="426" s="1" customFormat="1" ht="25.5" customHeight="1">
      <c r="B426" s="44"/>
      <c r="C426" s="232" t="s">
        <v>1533</v>
      </c>
      <c r="D426" s="232" t="s">
        <v>343</v>
      </c>
      <c r="E426" s="233" t="s">
        <v>1534</v>
      </c>
      <c r="F426" s="234" t="s">
        <v>1531</v>
      </c>
      <c r="G426" s="235" t="s">
        <v>148</v>
      </c>
      <c r="H426" s="236">
        <v>1</v>
      </c>
      <c r="I426" s="237"/>
      <c r="J426" s="238">
        <f>ROUND(I426*H426,2)</f>
        <v>0</v>
      </c>
      <c r="K426" s="234" t="s">
        <v>21</v>
      </c>
      <c r="L426" s="239"/>
      <c r="M426" s="240" t="s">
        <v>21</v>
      </c>
      <c r="N426" s="241" t="s">
        <v>45</v>
      </c>
      <c r="O426" s="45"/>
      <c r="P426" s="228">
        <f>O426*H426</f>
        <v>0</v>
      </c>
      <c r="Q426" s="228">
        <v>0.050000000000000003</v>
      </c>
      <c r="R426" s="228">
        <f>Q426*H426</f>
        <v>0.050000000000000003</v>
      </c>
      <c r="S426" s="228">
        <v>0</v>
      </c>
      <c r="T426" s="229">
        <f>S426*H426</f>
        <v>0</v>
      </c>
      <c r="AR426" s="22" t="s">
        <v>294</v>
      </c>
      <c r="AT426" s="22" t="s">
        <v>343</v>
      </c>
      <c r="AU426" s="22" t="s">
        <v>127</v>
      </c>
      <c r="AY426" s="22" t="s">
        <v>128</v>
      </c>
      <c r="BE426" s="230">
        <f>IF(N426="základní",J426,0)</f>
        <v>0</v>
      </c>
      <c r="BF426" s="230">
        <f>IF(N426="snížená",J426,0)</f>
        <v>0</v>
      </c>
      <c r="BG426" s="230">
        <f>IF(N426="zákl. přenesená",J426,0)</f>
        <v>0</v>
      </c>
      <c r="BH426" s="230">
        <f>IF(N426="sníž. přenesená",J426,0)</f>
        <v>0</v>
      </c>
      <c r="BI426" s="230">
        <f>IF(N426="nulová",J426,0)</f>
        <v>0</v>
      </c>
      <c r="BJ426" s="22" t="s">
        <v>127</v>
      </c>
      <c r="BK426" s="230">
        <f>ROUND(I426*H426,2)</f>
        <v>0</v>
      </c>
      <c r="BL426" s="22" t="s">
        <v>136</v>
      </c>
      <c r="BM426" s="22" t="s">
        <v>1535</v>
      </c>
    </row>
    <row r="427" s="1" customFormat="1" ht="25.5" customHeight="1">
      <c r="B427" s="44"/>
      <c r="C427" s="219" t="s">
        <v>1536</v>
      </c>
      <c r="D427" s="219" t="s">
        <v>131</v>
      </c>
      <c r="E427" s="220" t="s">
        <v>1537</v>
      </c>
      <c r="F427" s="221" t="s">
        <v>1538</v>
      </c>
      <c r="G427" s="222" t="s">
        <v>148</v>
      </c>
      <c r="H427" s="223">
        <v>5</v>
      </c>
      <c r="I427" s="224"/>
      <c r="J427" s="225">
        <f>ROUND(I427*H427,2)</f>
        <v>0</v>
      </c>
      <c r="K427" s="221" t="s">
        <v>21</v>
      </c>
      <c r="L427" s="70"/>
      <c r="M427" s="226" t="s">
        <v>21</v>
      </c>
      <c r="N427" s="227" t="s">
        <v>45</v>
      </c>
      <c r="O427" s="45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AR427" s="22" t="s">
        <v>136</v>
      </c>
      <c r="AT427" s="22" t="s">
        <v>131</v>
      </c>
      <c r="AU427" s="22" t="s">
        <v>127</v>
      </c>
      <c r="AY427" s="22" t="s">
        <v>128</v>
      </c>
      <c r="BE427" s="230">
        <f>IF(N427="základní",J427,0)</f>
        <v>0</v>
      </c>
      <c r="BF427" s="230">
        <f>IF(N427="snížená",J427,0)</f>
        <v>0</v>
      </c>
      <c r="BG427" s="230">
        <f>IF(N427="zákl. přenesená",J427,0)</f>
        <v>0</v>
      </c>
      <c r="BH427" s="230">
        <f>IF(N427="sníž. přenesená",J427,0)</f>
        <v>0</v>
      </c>
      <c r="BI427" s="230">
        <f>IF(N427="nulová",J427,0)</f>
        <v>0</v>
      </c>
      <c r="BJ427" s="22" t="s">
        <v>127</v>
      </c>
      <c r="BK427" s="230">
        <f>ROUND(I427*H427,2)</f>
        <v>0</v>
      </c>
      <c r="BL427" s="22" t="s">
        <v>136</v>
      </c>
      <c r="BM427" s="22" t="s">
        <v>1539</v>
      </c>
    </row>
    <row r="428" s="1" customFormat="1" ht="16.5" customHeight="1">
      <c r="B428" s="44"/>
      <c r="C428" s="232" t="s">
        <v>1540</v>
      </c>
      <c r="D428" s="232" t="s">
        <v>343</v>
      </c>
      <c r="E428" s="233" t="s">
        <v>1541</v>
      </c>
      <c r="F428" s="234" t="s">
        <v>1542</v>
      </c>
      <c r="G428" s="235" t="s">
        <v>148</v>
      </c>
      <c r="H428" s="236">
        <v>1</v>
      </c>
      <c r="I428" s="237"/>
      <c r="J428" s="238">
        <f>ROUND(I428*H428,2)</f>
        <v>0</v>
      </c>
      <c r="K428" s="234" t="s">
        <v>21</v>
      </c>
      <c r="L428" s="239"/>
      <c r="M428" s="240" t="s">
        <v>21</v>
      </c>
      <c r="N428" s="241" t="s">
        <v>45</v>
      </c>
      <c r="O428" s="45"/>
      <c r="P428" s="228">
        <f>O428*H428</f>
        <v>0</v>
      </c>
      <c r="Q428" s="228">
        <v>0.023</v>
      </c>
      <c r="R428" s="228">
        <f>Q428*H428</f>
        <v>0.023</v>
      </c>
      <c r="S428" s="228">
        <v>0</v>
      </c>
      <c r="T428" s="229">
        <f>S428*H428</f>
        <v>0</v>
      </c>
      <c r="AR428" s="22" t="s">
        <v>294</v>
      </c>
      <c r="AT428" s="22" t="s">
        <v>343</v>
      </c>
      <c r="AU428" s="22" t="s">
        <v>127</v>
      </c>
      <c r="AY428" s="22" t="s">
        <v>128</v>
      </c>
      <c r="BE428" s="230">
        <f>IF(N428="základní",J428,0)</f>
        <v>0</v>
      </c>
      <c r="BF428" s="230">
        <f>IF(N428="snížená",J428,0)</f>
        <v>0</v>
      </c>
      <c r="BG428" s="230">
        <f>IF(N428="zákl. přenesená",J428,0)</f>
        <v>0</v>
      </c>
      <c r="BH428" s="230">
        <f>IF(N428="sníž. přenesená",J428,0)</f>
        <v>0</v>
      </c>
      <c r="BI428" s="230">
        <f>IF(N428="nulová",J428,0)</f>
        <v>0</v>
      </c>
      <c r="BJ428" s="22" t="s">
        <v>127</v>
      </c>
      <c r="BK428" s="230">
        <f>ROUND(I428*H428,2)</f>
        <v>0</v>
      </c>
      <c r="BL428" s="22" t="s">
        <v>136</v>
      </c>
      <c r="BM428" s="22" t="s">
        <v>1543</v>
      </c>
    </row>
    <row r="429" s="1" customFormat="1" ht="16.5" customHeight="1">
      <c r="B429" s="44"/>
      <c r="C429" s="232" t="s">
        <v>1544</v>
      </c>
      <c r="D429" s="232" t="s">
        <v>343</v>
      </c>
      <c r="E429" s="233" t="s">
        <v>1545</v>
      </c>
      <c r="F429" s="234" t="s">
        <v>1542</v>
      </c>
      <c r="G429" s="235" t="s">
        <v>148</v>
      </c>
      <c r="H429" s="236">
        <v>4</v>
      </c>
      <c r="I429" s="237"/>
      <c r="J429" s="238">
        <f>ROUND(I429*H429,2)</f>
        <v>0</v>
      </c>
      <c r="K429" s="234" t="s">
        <v>21</v>
      </c>
      <c r="L429" s="239"/>
      <c r="M429" s="240" t="s">
        <v>21</v>
      </c>
      <c r="N429" s="241" t="s">
        <v>45</v>
      </c>
      <c r="O429" s="45"/>
      <c r="P429" s="228">
        <f>O429*H429</f>
        <v>0</v>
      </c>
      <c r="Q429" s="228">
        <v>0.023</v>
      </c>
      <c r="R429" s="228">
        <f>Q429*H429</f>
        <v>0.091999999999999998</v>
      </c>
      <c r="S429" s="228">
        <v>0</v>
      </c>
      <c r="T429" s="229">
        <f>S429*H429</f>
        <v>0</v>
      </c>
      <c r="AR429" s="22" t="s">
        <v>294</v>
      </c>
      <c r="AT429" s="22" t="s">
        <v>343</v>
      </c>
      <c r="AU429" s="22" t="s">
        <v>127</v>
      </c>
      <c r="AY429" s="22" t="s">
        <v>128</v>
      </c>
      <c r="BE429" s="230">
        <f>IF(N429="základní",J429,0)</f>
        <v>0</v>
      </c>
      <c r="BF429" s="230">
        <f>IF(N429="snížená",J429,0)</f>
        <v>0</v>
      </c>
      <c r="BG429" s="230">
        <f>IF(N429="zákl. přenesená",J429,0)</f>
        <v>0</v>
      </c>
      <c r="BH429" s="230">
        <f>IF(N429="sníž. přenesená",J429,0)</f>
        <v>0</v>
      </c>
      <c r="BI429" s="230">
        <f>IF(N429="nulová",J429,0)</f>
        <v>0</v>
      </c>
      <c r="BJ429" s="22" t="s">
        <v>127</v>
      </c>
      <c r="BK429" s="230">
        <f>ROUND(I429*H429,2)</f>
        <v>0</v>
      </c>
      <c r="BL429" s="22" t="s">
        <v>136</v>
      </c>
      <c r="BM429" s="22" t="s">
        <v>1546</v>
      </c>
    </row>
    <row r="430" s="1" customFormat="1" ht="16.5" customHeight="1">
      <c r="B430" s="44"/>
      <c r="C430" s="219" t="s">
        <v>1547</v>
      </c>
      <c r="D430" s="219" t="s">
        <v>131</v>
      </c>
      <c r="E430" s="220" t="s">
        <v>1548</v>
      </c>
      <c r="F430" s="221" t="s">
        <v>1549</v>
      </c>
      <c r="G430" s="222" t="s">
        <v>148</v>
      </c>
      <c r="H430" s="223">
        <v>5</v>
      </c>
      <c r="I430" s="224"/>
      <c r="J430" s="225">
        <f>ROUND(I430*H430,2)</f>
        <v>0</v>
      </c>
      <c r="K430" s="221" t="s">
        <v>21</v>
      </c>
      <c r="L430" s="70"/>
      <c r="M430" s="226" t="s">
        <v>21</v>
      </c>
      <c r="N430" s="227" t="s">
        <v>45</v>
      </c>
      <c r="O430" s="45"/>
      <c r="P430" s="228">
        <f>O430*H430</f>
        <v>0</v>
      </c>
      <c r="Q430" s="228">
        <v>0</v>
      </c>
      <c r="R430" s="228">
        <f>Q430*H430</f>
        <v>0</v>
      </c>
      <c r="S430" s="228">
        <v>0</v>
      </c>
      <c r="T430" s="229">
        <f>S430*H430</f>
        <v>0</v>
      </c>
      <c r="AR430" s="22" t="s">
        <v>136</v>
      </c>
      <c r="AT430" s="22" t="s">
        <v>131</v>
      </c>
      <c r="AU430" s="22" t="s">
        <v>127</v>
      </c>
      <c r="AY430" s="22" t="s">
        <v>128</v>
      </c>
      <c r="BE430" s="230">
        <f>IF(N430="základní",J430,0)</f>
        <v>0</v>
      </c>
      <c r="BF430" s="230">
        <f>IF(N430="snížená",J430,0)</f>
        <v>0</v>
      </c>
      <c r="BG430" s="230">
        <f>IF(N430="zákl. přenesená",J430,0)</f>
        <v>0</v>
      </c>
      <c r="BH430" s="230">
        <f>IF(N430="sníž. přenesená",J430,0)</f>
        <v>0</v>
      </c>
      <c r="BI430" s="230">
        <f>IF(N430="nulová",J430,0)</f>
        <v>0</v>
      </c>
      <c r="BJ430" s="22" t="s">
        <v>127</v>
      </c>
      <c r="BK430" s="230">
        <f>ROUND(I430*H430,2)</f>
        <v>0</v>
      </c>
      <c r="BL430" s="22" t="s">
        <v>136</v>
      </c>
      <c r="BM430" s="22" t="s">
        <v>1550</v>
      </c>
    </row>
    <row r="431" s="1" customFormat="1" ht="16.5" customHeight="1">
      <c r="B431" s="44"/>
      <c r="C431" s="232" t="s">
        <v>1551</v>
      </c>
      <c r="D431" s="232" t="s">
        <v>343</v>
      </c>
      <c r="E431" s="233" t="s">
        <v>1552</v>
      </c>
      <c r="F431" s="234" t="s">
        <v>1553</v>
      </c>
      <c r="G431" s="235" t="s">
        <v>148</v>
      </c>
      <c r="H431" s="236">
        <v>5</v>
      </c>
      <c r="I431" s="237"/>
      <c r="J431" s="238">
        <f>ROUND(I431*H431,2)</f>
        <v>0</v>
      </c>
      <c r="K431" s="234" t="s">
        <v>21</v>
      </c>
      <c r="L431" s="239"/>
      <c r="M431" s="240" t="s">
        <v>21</v>
      </c>
      <c r="N431" s="241" t="s">
        <v>45</v>
      </c>
      <c r="O431" s="45"/>
      <c r="P431" s="228">
        <f>O431*H431</f>
        <v>0</v>
      </c>
      <c r="Q431" s="228">
        <v>0.00040000000000000002</v>
      </c>
      <c r="R431" s="228">
        <f>Q431*H431</f>
        <v>0.002</v>
      </c>
      <c r="S431" s="228">
        <v>0</v>
      </c>
      <c r="T431" s="229">
        <f>S431*H431</f>
        <v>0</v>
      </c>
      <c r="AR431" s="22" t="s">
        <v>294</v>
      </c>
      <c r="AT431" s="22" t="s">
        <v>343</v>
      </c>
      <c r="AU431" s="22" t="s">
        <v>127</v>
      </c>
      <c r="AY431" s="22" t="s">
        <v>128</v>
      </c>
      <c r="BE431" s="230">
        <f>IF(N431="základní",J431,0)</f>
        <v>0</v>
      </c>
      <c r="BF431" s="230">
        <f>IF(N431="snížená",J431,0)</f>
        <v>0</v>
      </c>
      <c r="BG431" s="230">
        <f>IF(N431="zákl. přenesená",J431,0)</f>
        <v>0</v>
      </c>
      <c r="BH431" s="230">
        <f>IF(N431="sníž. přenesená",J431,0)</f>
        <v>0</v>
      </c>
      <c r="BI431" s="230">
        <f>IF(N431="nulová",J431,0)</f>
        <v>0</v>
      </c>
      <c r="BJ431" s="22" t="s">
        <v>127</v>
      </c>
      <c r="BK431" s="230">
        <f>ROUND(I431*H431,2)</f>
        <v>0</v>
      </c>
      <c r="BL431" s="22" t="s">
        <v>136</v>
      </c>
      <c r="BM431" s="22" t="s">
        <v>1554</v>
      </c>
    </row>
    <row r="432" s="1" customFormat="1" ht="25.5" customHeight="1">
      <c r="B432" s="44"/>
      <c r="C432" s="219" t="s">
        <v>1555</v>
      </c>
      <c r="D432" s="219" t="s">
        <v>131</v>
      </c>
      <c r="E432" s="220" t="s">
        <v>1556</v>
      </c>
      <c r="F432" s="221" t="s">
        <v>1557</v>
      </c>
      <c r="G432" s="222" t="s">
        <v>148</v>
      </c>
      <c r="H432" s="223">
        <v>1</v>
      </c>
      <c r="I432" s="224"/>
      <c r="J432" s="225">
        <f>ROUND(I432*H432,2)</f>
        <v>0</v>
      </c>
      <c r="K432" s="221" t="s">
        <v>135</v>
      </c>
      <c r="L432" s="70"/>
      <c r="M432" s="226" t="s">
        <v>21</v>
      </c>
      <c r="N432" s="227" t="s">
        <v>45</v>
      </c>
      <c r="O432" s="45"/>
      <c r="P432" s="228">
        <f>O432*H432</f>
        <v>0</v>
      </c>
      <c r="Q432" s="228">
        <v>0</v>
      </c>
      <c r="R432" s="228">
        <f>Q432*H432</f>
        <v>0</v>
      </c>
      <c r="S432" s="228">
        <v>0</v>
      </c>
      <c r="T432" s="229">
        <f>S432*H432</f>
        <v>0</v>
      </c>
      <c r="AR432" s="22" t="s">
        <v>136</v>
      </c>
      <c r="AT432" s="22" t="s">
        <v>131</v>
      </c>
      <c r="AU432" s="22" t="s">
        <v>127</v>
      </c>
      <c r="AY432" s="22" t="s">
        <v>128</v>
      </c>
      <c r="BE432" s="230">
        <f>IF(N432="základní",J432,0)</f>
        <v>0</v>
      </c>
      <c r="BF432" s="230">
        <f>IF(N432="snížená",J432,0)</f>
        <v>0</v>
      </c>
      <c r="BG432" s="230">
        <f>IF(N432="zákl. přenesená",J432,0)</f>
        <v>0</v>
      </c>
      <c r="BH432" s="230">
        <f>IF(N432="sníž. přenesená",J432,0)</f>
        <v>0</v>
      </c>
      <c r="BI432" s="230">
        <f>IF(N432="nulová",J432,0)</f>
        <v>0</v>
      </c>
      <c r="BJ432" s="22" t="s">
        <v>127</v>
      </c>
      <c r="BK432" s="230">
        <f>ROUND(I432*H432,2)</f>
        <v>0</v>
      </c>
      <c r="BL432" s="22" t="s">
        <v>136</v>
      </c>
      <c r="BM432" s="22" t="s">
        <v>1558</v>
      </c>
    </row>
    <row r="433" s="1" customFormat="1" ht="16.5" customHeight="1">
      <c r="B433" s="44"/>
      <c r="C433" s="232" t="s">
        <v>1559</v>
      </c>
      <c r="D433" s="232" t="s">
        <v>343</v>
      </c>
      <c r="E433" s="233" t="s">
        <v>1560</v>
      </c>
      <c r="F433" s="234" t="s">
        <v>1561</v>
      </c>
      <c r="G433" s="235" t="s">
        <v>134</v>
      </c>
      <c r="H433" s="236">
        <v>0.59999999999999998</v>
      </c>
      <c r="I433" s="237"/>
      <c r="J433" s="238">
        <f>ROUND(I433*H433,2)</f>
        <v>0</v>
      </c>
      <c r="K433" s="234" t="s">
        <v>135</v>
      </c>
      <c r="L433" s="239"/>
      <c r="M433" s="240" t="s">
        <v>21</v>
      </c>
      <c r="N433" s="241" t="s">
        <v>45</v>
      </c>
      <c r="O433" s="45"/>
      <c r="P433" s="228">
        <f>O433*H433</f>
        <v>0</v>
      </c>
      <c r="Q433" s="228">
        <v>0.0030000000000000001</v>
      </c>
      <c r="R433" s="228">
        <f>Q433*H433</f>
        <v>0.0018</v>
      </c>
      <c r="S433" s="228">
        <v>0</v>
      </c>
      <c r="T433" s="229">
        <f>S433*H433</f>
        <v>0</v>
      </c>
      <c r="AR433" s="22" t="s">
        <v>294</v>
      </c>
      <c r="AT433" s="22" t="s">
        <v>343</v>
      </c>
      <c r="AU433" s="22" t="s">
        <v>127</v>
      </c>
      <c r="AY433" s="22" t="s">
        <v>128</v>
      </c>
      <c r="BE433" s="230">
        <f>IF(N433="základní",J433,0)</f>
        <v>0</v>
      </c>
      <c r="BF433" s="230">
        <f>IF(N433="snížená",J433,0)</f>
        <v>0</v>
      </c>
      <c r="BG433" s="230">
        <f>IF(N433="zákl. přenesená",J433,0)</f>
        <v>0</v>
      </c>
      <c r="BH433" s="230">
        <f>IF(N433="sníž. přenesená",J433,0)</f>
        <v>0</v>
      </c>
      <c r="BI433" s="230">
        <f>IF(N433="nulová",J433,0)</f>
        <v>0</v>
      </c>
      <c r="BJ433" s="22" t="s">
        <v>127</v>
      </c>
      <c r="BK433" s="230">
        <f>ROUND(I433*H433,2)</f>
        <v>0</v>
      </c>
      <c r="BL433" s="22" t="s">
        <v>136</v>
      </c>
      <c r="BM433" s="22" t="s">
        <v>1562</v>
      </c>
    </row>
    <row r="434" s="1" customFormat="1" ht="25.5" customHeight="1">
      <c r="B434" s="44"/>
      <c r="C434" s="219" t="s">
        <v>1563</v>
      </c>
      <c r="D434" s="219" t="s">
        <v>131</v>
      </c>
      <c r="E434" s="220" t="s">
        <v>1564</v>
      </c>
      <c r="F434" s="221" t="s">
        <v>1565</v>
      </c>
      <c r="G434" s="222" t="s">
        <v>148</v>
      </c>
      <c r="H434" s="223">
        <v>2</v>
      </c>
      <c r="I434" s="224"/>
      <c r="J434" s="225">
        <f>ROUND(I434*H434,2)</f>
        <v>0</v>
      </c>
      <c r="K434" s="221" t="s">
        <v>135</v>
      </c>
      <c r="L434" s="70"/>
      <c r="M434" s="226" t="s">
        <v>21</v>
      </c>
      <c r="N434" s="227" t="s">
        <v>45</v>
      </c>
      <c r="O434" s="45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AR434" s="22" t="s">
        <v>136</v>
      </c>
      <c r="AT434" s="22" t="s">
        <v>131</v>
      </c>
      <c r="AU434" s="22" t="s">
        <v>127</v>
      </c>
      <c r="AY434" s="22" t="s">
        <v>128</v>
      </c>
      <c r="BE434" s="230">
        <f>IF(N434="základní",J434,0)</f>
        <v>0</v>
      </c>
      <c r="BF434" s="230">
        <f>IF(N434="snížená",J434,0)</f>
        <v>0</v>
      </c>
      <c r="BG434" s="230">
        <f>IF(N434="zákl. přenesená",J434,0)</f>
        <v>0</v>
      </c>
      <c r="BH434" s="230">
        <f>IF(N434="sníž. přenesená",J434,0)</f>
        <v>0</v>
      </c>
      <c r="BI434" s="230">
        <f>IF(N434="nulová",J434,0)</f>
        <v>0</v>
      </c>
      <c r="BJ434" s="22" t="s">
        <v>127</v>
      </c>
      <c r="BK434" s="230">
        <f>ROUND(I434*H434,2)</f>
        <v>0</v>
      </c>
      <c r="BL434" s="22" t="s">
        <v>136</v>
      </c>
      <c r="BM434" s="22" t="s">
        <v>1566</v>
      </c>
    </row>
    <row r="435" s="1" customFormat="1" ht="16.5" customHeight="1">
      <c r="B435" s="44"/>
      <c r="C435" s="232" t="s">
        <v>1567</v>
      </c>
      <c r="D435" s="232" t="s">
        <v>343</v>
      </c>
      <c r="E435" s="233" t="s">
        <v>1568</v>
      </c>
      <c r="F435" s="234" t="s">
        <v>1569</v>
      </c>
      <c r="G435" s="235" t="s">
        <v>134</v>
      </c>
      <c r="H435" s="236">
        <v>2.3999999999999999</v>
      </c>
      <c r="I435" s="237"/>
      <c r="J435" s="238">
        <f>ROUND(I435*H435,2)</f>
        <v>0</v>
      </c>
      <c r="K435" s="234" t="s">
        <v>135</v>
      </c>
      <c r="L435" s="239"/>
      <c r="M435" s="240" t="s">
        <v>21</v>
      </c>
      <c r="N435" s="241" t="s">
        <v>45</v>
      </c>
      <c r="O435" s="45"/>
      <c r="P435" s="228">
        <f>O435*H435</f>
        <v>0</v>
      </c>
      <c r="Q435" s="228">
        <v>0.0070000000000000001</v>
      </c>
      <c r="R435" s="228">
        <f>Q435*H435</f>
        <v>0.016799999999999999</v>
      </c>
      <c r="S435" s="228">
        <v>0</v>
      </c>
      <c r="T435" s="229">
        <f>S435*H435</f>
        <v>0</v>
      </c>
      <c r="AR435" s="22" t="s">
        <v>294</v>
      </c>
      <c r="AT435" s="22" t="s">
        <v>343</v>
      </c>
      <c r="AU435" s="22" t="s">
        <v>127</v>
      </c>
      <c r="AY435" s="22" t="s">
        <v>128</v>
      </c>
      <c r="BE435" s="230">
        <f>IF(N435="základní",J435,0)</f>
        <v>0</v>
      </c>
      <c r="BF435" s="230">
        <f>IF(N435="snížená",J435,0)</f>
        <v>0</v>
      </c>
      <c r="BG435" s="230">
        <f>IF(N435="zákl. přenesená",J435,0)</f>
        <v>0</v>
      </c>
      <c r="BH435" s="230">
        <f>IF(N435="sníž. přenesená",J435,0)</f>
        <v>0</v>
      </c>
      <c r="BI435" s="230">
        <f>IF(N435="nulová",J435,0)</f>
        <v>0</v>
      </c>
      <c r="BJ435" s="22" t="s">
        <v>127</v>
      </c>
      <c r="BK435" s="230">
        <f>ROUND(I435*H435,2)</f>
        <v>0</v>
      </c>
      <c r="BL435" s="22" t="s">
        <v>136</v>
      </c>
      <c r="BM435" s="22" t="s">
        <v>1570</v>
      </c>
    </row>
    <row r="436" s="1" customFormat="1" ht="25.5" customHeight="1">
      <c r="B436" s="44"/>
      <c r="C436" s="219" t="s">
        <v>1571</v>
      </c>
      <c r="D436" s="219" t="s">
        <v>131</v>
      </c>
      <c r="E436" s="220" t="s">
        <v>1572</v>
      </c>
      <c r="F436" s="221" t="s">
        <v>1573</v>
      </c>
      <c r="G436" s="222" t="s">
        <v>148</v>
      </c>
      <c r="H436" s="223">
        <v>1</v>
      </c>
      <c r="I436" s="224"/>
      <c r="J436" s="225">
        <f>ROUND(I436*H436,2)</f>
        <v>0</v>
      </c>
      <c r="K436" s="221" t="s">
        <v>135</v>
      </c>
      <c r="L436" s="70"/>
      <c r="M436" s="226" t="s">
        <v>21</v>
      </c>
      <c r="N436" s="227" t="s">
        <v>45</v>
      </c>
      <c r="O436" s="45"/>
      <c r="P436" s="228">
        <f>O436*H436</f>
        <v>0</v>
      </c>
      <c r="Q436" s="228">
        <v>0</v>
      </c>
      <c r="R436" s="228">
        <f>Q436*H436</f>
        <v>0</v>
      </c>
      <c r="S436" s="228">
        <v>0</v>
      </c>
      <c r="T436" s="229">
        <f>S436*H436</f>
        <v>0</v>
      </c>
      <c r="AR436" s="22" t="s">
        <v>136</v>
      </c>
      <c r="AT436" s="22" t="s">
        <v>131</v>
      </c>
      <c r="AU436" s="22" t="s">
        <v>127</v>
      </c>
      <c r="AY436" s="22" t="s">
        <v>128</v>
      </c>
      <c r="BE436" s="230">
        <f>IF(N436="základní",J436,0)</f>
        <v>0</v>
      </c>
      <c r="BF436" s="230">
        <f>IF(N436="snížená",J436,0)</f>
        <v>0</v>
      </c>
      <c r="BG436" s="230">
        <f>IF(N436="zákl. přenesená",J436,0)</f>
        <v>0</v>
      </c>
      <c r="BH436" s="230">
        <f>IF(N436="sníž. přenesená",J436,0)</f>
        <v>0</v>
      </c>
      <c r="BI436" s="230">
        <f>IF(N436="nulová",J436,0)</f>
        <v>0</v>
      </c>
      <c r="BJ436" s="22" t="s">
        <v>127</v>
      </c>
      <c r="BK436" s="230">
        <f>ROUND(I436*H436,2)</f>
        <v>0</v>
      </c>
      <c r="BL436" s="22" t="s">
        <v>136</v>
      </c>
      <c r="BM436" s="22" t="s">
        <v>1574</v>
      </c>
    </row>
    <row r="437" s="1" customFormat="1" ht="16.5" customHeight="1">
      <c r="B437" s="44"/>
      <c r="C437" s="232" t="s">
        <v>1575</v>
      </c>
      <c r="D437" s="232" t="s">
        <v>343</v>
      </c>
      <c r="E437" s="233" t="s">
        <v>1576</v>
      </c>
      <c r="F437" s="234" t="s">
        <v>1577</v>
      </c>
      <c r="G437" s="235" t="s">
        <v>134</v>
      </c>
      <c r="H437" s="236">
        <v>2.3999999999999999</v>
      </c>
      <c r="I437" s="237"/>
      <c r="J437" s="238">
        <f>ROUND(I437*H437,2)</f>
        <v>0</v>
      </c>
      <c r="K437" s="234" t="s">
        <v>135</v>
      </c>
      <c r="L437" s="239"/>
      <c r="M437" s="240" t="s">
        <v>21</v>
      </c>
      <c r="N437" s="241" t="s">
        <v>45</v>
      </c>
      <c r="O437" s="45"/>
      <c r="P437" s="228">
        <f>O437*H437</f>
        <v>0</v>
      </c>
      <c r="Q437" s="228">
        <v>0.01</v>
      </c>
      <c r="R437" s="228">
        <f>Q437*H437</f>
        <v>0.024</v>
      </c>
      <c r="S437" s="228">
        <v>0</v>
      </c>
      <c r="T437" s="229">
        <f>S437*H437</f>
        <v>0</v>
      </c>
      <c r="AR437" s="22" t="s">
        <v>294</v>
      </c>
      <c r="AT437" s="22" t="s">
        <v>343</v>
      </c>
      <c r="AU437" s="22" t="s">
        <v>127</v>
      </c>
      <c r="AY437" s="22" t="s">
        <v>128</v>
      </c>
      <c r="BE437" s="230">
        <f>IF(N437="základní",J437,0)</f>
        <v>0</v>
      </c>
      <c r="BF437" s="230">
        <f>IF(N437="snížená",J437,0)</f>
        <v>0</v>
      </c>
      <c r="BG437" s="230">
        <f>IF(N437="zákl. přenesená",J437,0)</f>
        <v>0</v>
      </c>
      <c r="BH437" s="230">
        <f>IF(N437="sníž. přenesená",J437,0)</f>
        <v>0</v>
      </c>
      <c r="BI437" s="230">
        <f>IF(N437="nulová",J437,0)</f>
        <v>0</v>
      </c>
      <c r="BJ437" s="22" t="s">
        <v>127</v>
      </c>
      <c r="BK437" s="230">
        <f>ROUND(I437*H437,2)</f>
        <v>0</v>
      </c>
      <c r="BL437" s="22" t="s">
        <v>136</v>
      </c>
      <c r="BM437" s="22" t="s">
        <v>1578</v>
      </c>
    </row>
    <row r="438" s="1" customFormat="1" ht="16.5" customHeight="1">
      <c r="B438" s="44"/>
      <c r="C438" s="232" t="s">
        <v>1579</v>
      </c>
      <c r="D438" s="232" t="s">
        <v>343</v>
      </c>
      <c r="E438" s="233" t="s">
        <v>1580</v>
      </c>
      <c r="F438" s="234" t="s">
        <v>1581</v>
      </c>
      <c r="G438" s="235" t="s">
        <v>148</v>
      </c>
      <c r="H438" s="236">
        <v>8</v>
      </c>
      <c r="I438" s="237"/>
      <c r="J438" s="238">
        <f>ROUND(I438*H438,2)</f>
        <v>0</v>
      </c>
      <c r="K438" s="234" t="s">
        <v>135</v>
      </c>
      <c r="L438" s="239"/>
      <c r="M438" s="240" t="s">
        <v>21</v>
      </c>
      <c r="N438" s="241" t="s">
        <v>45</v>
      </c>
      <c r="O438" s="45"/>
      <c r="P438" s="228">
        <f>O438*H438</f>
        <v>0</v>
      </c>
      <c r="Q438" s="228">
        <v>6.0000000000000002E-05</v>
      </c>
      <c r="R438" s="228">
        <f>Q438*H438</f>
        <v>0.00048000000000000001</v>
      </c>
      <c r="S438" s="228">
        <v>0</v>
      </c>
      <c r="T438" s="229">
        <f>S438*H438</f>
        <v>0</v>
      </c>
      <c r="AR438" s="22" t="s">
        <v>294</v>
      </c>
      <c r="AT438" s="22" t="s">
        <v>343</v>
      </c>
      <c r="AU438" s="22" t="s">
        <v>127</v>
      </c>
      <c r="AY438" s="22" t="s">
        <v>128</v>
      </c>
      <c r="BE438" s="230">
        <f>IF(N438="základní",J438,0)</f>
        <v>0</v>
      </c>
      <c r="BF438" s="230">
        <f>IF(N438="snížená",J438,0)</f>
        <v>0</v>
      </c>
      <c r="BG438" s="230">
        <f>IF(N438="zákl. přenesená",J438,0)</f>
        <v>0</v>
      </c>
      <c r="BH438" s="230">
        <f>IF(N438="sníž. přenesená",J438,0)</f>
        <v>0</v>
      </c>
      <c r="BI438" s="230">
        <f>IF(N438="nulová",J438,0)</f>
        <v>0</v>
      </c>
      <c r="BJ438" s="22" t="s">
        <v>127</v>
      </c>
      <c r="BK438" s="230">
        <f>ROUND(I438*H438,2)</f>
        <v>0</v>
      </c>
      <c r="BL438" s="22" t="s">
        <v>136</v>
      </c>
      <c r="BM438" s="22" t="s">
        <v>1582</v>
      </c>
    </row>
    <row r="439" s="1" customFormat="1" ht="38.25" customHeight="1">
      <c r="B439" s="44"/>
      <c r="C439" s="219" t="s">
        <v>1583</v>
      </c>
      <c r="D439" s="219" t="s">
        <v>131</v>
      </c>
      <c r="E439" s="220" t="s">
        <v>1584</v>
      </c>
      <c r="F439" s="221" t="s">
        <v>1585</v>
      </c>
      <c r="G439" s="222" t="s">
        <v>148</v>
      </c>
      <c r="H439" s="223">
        <v>1</v>
      </c>
      <c r="I439" s="224"/>
      <c r="J439" s="225">
        <f>ROUND(I439*H439,2)</f>
        <v>0</v>
      </c>
      <c r="K439" s="221" t="s">
        <v>21</v>
      </c>
      <c r="L439" s="70"/>
      <c r="M439" s="226" t="s">
        <v>21</v>
      </c>
      <c r="N439" s="227" t="s">
        <v>45</v>
      </c>
      <c r="O439" s="45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AR439" s="22" t="s">
        <v>136</v>
      </c>
      <c r="AT439" s="22" t="s">
        <v>131</v>
      </c>
      <c r="AU439" s="22" t="s">
        <v>127</v>
      </c>
      <c r="AY439" s="22" t="s">
        <v>128</v>
      </c>
      <c r="BE439" s="230">
        <f>IF(N439="základní",J439,0)</f>
        <v>0</v>
      </c>
      <c r="BF439" s="230">
        <f>IF(N439="snížená",J439,0)</f>
        <v>0</v>
      </c>
      <c r="BG439" s="230">
        <f>IF(N439="zákl. přenesená",J439,0)</f>
        <v>0</v>
      </c>
      <c r="BH439" s="230">
        <f>IF(N439="sníž. přenesená",J439,0)</f>
        <v>0</v>
      </c>
      <c r="BI439" s="230">
        <f>IF(N439="nulová",J439,0)</f>
        <v>0</v>
      </c>
      <c r="BJ439" s="22" t="s">
        <v>127</v>
      </c>
      <c r="BK439" s="230">
        <f>ROUND(I439*H439,2)</f>
        <v>0</v>
      </c>
      <c r="BL439" s="22" t="s">
        <v>136</v>
      </c>
      <c r="BM439" s="22" t="s">
        <v>1586</v>
      </c>
    </row>
    <row r="440" s="1" customFormat="1" ht="38.25" customHeight="1">
      <c r="B440" s="44"/>
      <c r="C440" s="219" t="s">
        <v>1587</v>
      </c>
      <c r="D440" s="219" t="s">
        <v>131</v>
      </c>
      <c r="E440" s="220" t="s">
        <v>1588</v>
      </c>
      <c r="F440" s="221" t="s">
        <v>1585</v>
      </c>
      <c r="G440" s="222" t="s">
        <v>148</v>
      </c>
      <c r="H440" s="223">
        <v>1</v>
      </c>
      <c r="I440" s="224"/>
      <c r="J440" s="225">
        <f>ROUND(I440*H440,2)</f>
        <v>0</v>
      </c>
      <c r="K440" s="221" t="s">
        <v>21</v>
      </c>
      <c r="L440" s="70"/>
      <c r="M440" s="226" t="s">
        <v>21</v>
      </c>
      <c r="N440" s="227" t="s">
        <v>45</v>
      </c>
      <c r="O440" s="45"/>
      <c r="P440" s="228">
        <f>O440*H440</f>
        <v>0</v>
      </c>
      <c r="Q440" s="228">
        <v>0</v>
      </c>
      <c r="R440" s="228">
        <f>Q440*H440</f>
        <v>0</v>
      </c>
      <c r="S440" s="228">
        <v>0</v>
      </c>
      <c r="T440" s="229">
        <f>S440*H440</f>
        <v>0</v>
      </c>
      <c r="AR440" s="22" t="s">
        <v>136</v>
      </c>
      <c r="AT440" s="22" t="s">
        <v>131</v>
      </c>
      <c r="AU440" s="22" t="s">
        <v>127</v>
      </c>
      <c r="AY440" s="22" t="s">
        <v>128</v>
      </c>
      <c r="BE440" s="230">
        <f>IF(N440="základní",J440,0)</f>
        <v>0</v>
      </c>
      <c r="BF440" s="230">
        <f>IF(N440="snížená",J440,0)</f>
        <v>0</v>
      </c>
      <c r="BG440" s="230">
        <f>IF(N440="zákl. přenesená",J440,0)</f>
        <v>0</v>
      </c>
      <c r="BH440" s="230">
        <f>IF(N440="sníž. přenesená",J440,0)</f>
        <v>0</v>
      </c>
      <c r="BI440" s="230">
        <f>IF(N440="nulová",J440,0)</f>
        <v>0</v>
      </c>
      <c r="BJ440" s="22" t="s">
        <v>127</v>
      </c>
      <c r="BK440" s="230">
        <f>ROUND(I440*H440,2)</f>
        <v>0</v>
      </c>
      <c r="BL440" s="22" t="s">
        <v>136</v>
      </c>
      <c r="BM440" s="22" t="s">
        <v>1589</v>
      </c>
    </row>
    <row r="441" s="1" customFormat="1" ht="16.5" customHeight="1">
      <c r="B441" s="44"/>
      <c r="C441" s="219" t="s">
        <v>1590</v>
      </c>
      <c r="D441" s="219" t="s">
        <v>131</v>
      </c>
      <c r="E441" s="220" t="s">
        <v>1591</v>
      </c>
      <c r="F441" s="221" t="s">
        <v>1592</v>
      </c>
      <c r="G441" s="222" t="s">
        <v>148</v>
      </c>
      <c r="H441" s="223">
        <v>1</v>
      </c>
      <c r="I441" s="224"/>
      <c r="J441" s="225">
        <f>ROUND(I441*H441,2)</f>
        <v>0</v>
      </c>
      <c r="K441" s="221" t="s">
        <v>21</v>
      </c>
      <c r="L441" s="70"/>
      <c r="M441" s="226" t="s">
        <v>21</v>
      </c>
      <c r="N441" s="227" t="s">
        <v>45</v>
      </c>
      <c r="O441" s="45"/>
      <c r="P441" s="228">
        <f>O441*H441</f>
        <v>0</v>
      </c>
      <c r="Q441" s="228">
        <v>0</v>
      </c>
      <c r="R441" s="228">
        <f>Q441*H441</f>
        <v>0</v>
      </c>
      <c r="S441" s="228">
        <v>0</v>
      </c>
      <c r="T441" s="229">
        <f>S441*H441</f>
        <v>0</v>
      </c>
      <c r="AR441" s="22" t="s">
        <v>136</v>
      </c>
      <c r="AT441" s="22" t="s">
        <v>131</v>
      </c>
      <c r="AU441" s="22" t="s">
        <v>127</v>
      </c>
      <c r="AY441" s="22" t="s">
        <v>128</v>
      </c>
      <c r="BE441" s="230">
        <f>IF(N441="základní",J441,0)</f>
        <v>0</v>
      </c>
      <c r="BF441" s="230">
        <f>IF(N441="snížená",J441,0)</f>
        <v>0</v>
      </c>
      <c r="BG441" s="230">
        <f>IF(N441="zákl. přenesená",J441,0)</f>
        <v>0</v>
      </c>
      <c r="BH441" s="230">
        <f>IF(N441="sníž. přenesená",J441,0)</f>
        <v>0</v>
      </c>
      <c r="BI441" s="230">
        <f>IF(N441="nulová",J441,0)</f>
        <v>0</v>
      </c>
      <c r="BJ441" s="22" t="s">
        <v>127</v>
      </c>
      <c r="BK441" s="230">
        <f>ROUND(I441*H441,2)</f>
        <v>0</v>
      </c>
      <c r="BL441" s="22" t="s">
        <v>136</v>
      </c>
      <c r="BM441" s="22" t="s">
        <v>1593</v>
      </c>
    </row>
    <row r="442" s="1" customFormat="1" ht="16.5" customHeight="1">
      <c r="B442" s="44"/>
      <c r="C442" s="219" t="s">
        <v>1594</v>
      </c>
      <c r="D442" s="219" t="s">
        <v>131</v>
      </c>
      <c r="E442" s="220" t="s">
        <v>1595</v>
      </c>
      <c r="F442" s="221" t="s">
        <v>1596</v>
      </c>
      <c r="G442" s="222" t="s">
        <v>148</v>
      </c>
      <c r="H442" s="223">
        <v>1</v>
      </c>
      <c r="I442" s="224"/>
      <c r="J442" s="225">
        <f>ROUND(I442*H442,2)</f>
        <v>0</v>
      </c>
      <c r="K442" s="221" t="s">
        <v>21</v>
      </c>
      <c r="L442" s="70"/>
      <c r="M442" s="226" t="s">
        <v>21</v>
      </c>
      <c r="N442" s="227" t="s">
        <v>45</v>
      </c>
      <c r="O442" s="45"/>
      <c r="P442" s="228">
        <f>O442*H442</f>
        <v>0</v>
      </c>
      <c r="Q442" s="228">
        <v>0</v>
      </c>
      <c r="R442" s="228">
        <f>Q442*H442</f>
        <v>0</v>
      </c>
      <c r="S442" s="228">
        <v>0</v>
      </c>
      <c r="T442" s="229">
        <f>S442*H442</f>
        <v>0</v>
      </c>
      <c r="AR442" s="22" t="s">
        <v>136</v>
      </c>
      <c r="AT442" s="22" t="s">
        <v>131</v>
      </c>
      <c r="AU442" s="22" t="s">
        <v>127</v>
      </c>
      <c r="AY442" s="22" t="s">
        <v>128</v>
      </c>
      <c r="BE442" s="230">
        <f>IF(N442="základní",J442,0)</f>
        <v>0</v>
      </c>
      <c r="BF442" s="230">
        <f>IF(N442="snížená",J442,0)</f>
        <v>0</v>
      </c>
      <c r="BG442" s="230">
        <f>IF(N442="zákl. přenesená",J442,0)</f>
        <v>0</v>
      </c>
      <c r="BH442" s="230">
        <f>IF(N442="sníž. přenesená",J442,0)</f>
        <v>0</v>
      </c>
      <c r="BI442" s="230">
        <f>IF(N442="nulová",J442,0)</f>
        <v>0</v>
      </c>
      <c r="BJ442" s="22" t="s">
        <v>127</v>
      </c>
      <c r="BK442" s="230">
        <f>ROUND(I442*H442,2)</f>
        <v>0</v>
      </c>
      <c r="BL442" s="22" t="s">
        <v>136</v>
      </c>
      <c r="BM442" s="22" t="s">
        <v>1597</v>
      </c>
    </row>
    <row r="443" s="1" customFormat="1" ht="16.5" customHeight="1">
      <c r="B443" s="44"/>
      <c r="C443" s="219" t="s">
        <v>1598</v>
      </c>
      <c r="D443" s="219" t="s">
        <v>131</v>
      </c>
      <c r="E443" s="220" t="s">
        <v>1599</v>
      </c>
      <c r="F443" s="221" t="s">
        <v>1600</v>
      </c>
      <c r="G443" s="222" t="s">
        <v>148</v>
      </c>
      <c r="H443" s="223">
        <v>1</v>
      </c>
      <c r="I443" s="224"/>
      <c r="J443" s="225">
        <f>ROUND(I443*H443,2)</f>
        <v>0</v>
      </c>
      <c r="K443" s="221" t="s">
        <v>21</v>
      </c>
      <c r="L443" s="70"/>
      <c r="M443" s="226" t="s">
        <v>21</v>
      </c>
      <c r="N443" s="227" t="s">
        <v>45</v>
      </c>
      <c r="O443" s="45"/>
      <c r="P443" s="228">
        <f>O443*H443</f>
        <v>0</v>
      </c>
      <c r="Q443" s="228">
        <v>0</v>
      </c>
      <c r="R443" s="228">
        <f>Q443*H443</f>
        <v>0</v>
      </c>
      <c r="S443" s="228">
        <v>0</v>
      </c>
      <c r="T443" s="229">
        <f>S443*H443</f>
        <v>0</v>
      </c>
      <c r="AR443" s="22" t="s">
        <v>136</v>
      </c>
      <c r="AT443" s="22" t="s">
        <v>131</v>
      </c>
      <c r="AU443" s="22" t="s">
        <v>127</v>
      </c>
      <c r="AY443" s="22" t="s">
        <v>128</v>
      </c>
      <c r="BE443" s="230">
        <f>IF(N443="základní",J443,0)</f>
        <v>0</v>
      </c>
      <c r="BF443" s="230">
        <f>IF(N443="snížená",J443,0)</f>
        <v>0</v>
      </c>
      <c r="BG443" s="230">
        <f>IF(N443="zákl. přenesená",J443,0)</f>
        <v>0</v>
      </c>
      <c r="BH443" s="230">
        <f>IF(N443="sníž. přenesená",J443,0)</f>
        <v>0</v>
      </c>
      <c r="BI443" s="230">
        <f>IF(N443="nulová",J443,0)</f>
        <v>0</v>
      </c>
      <c r="BJ443" s="22" t="s">
        <v>127</v>
      </c>
      <c r="BK443" s="230">
        <f>ROUND(I443*H443,2)</f>
        <v>0</v>
      </c>
      <c r="BL443" s="22" t="s">
        <v>136</v>
      </c>
      <c r="BM443" s="22" t="s">
        <v>1601</v>
      </c>
    </row>
    <row r="444" s="1" customFormat="1" ht="16.5" customHeight="1">
      <c r="B444" s="44"/>
      <c r="C444" s="219" t="s">
        <v>1602</v>
      </c>
      <c r="D444" s="219" t="s">
        <v>131</v>
      </c>
      <c r="E444" s="220" t="s">
        <v>1603</v>
      </c>
      <c r="F444" s="221" t="s">
        <v>1596</v>
      </c>
      <c r="G444" s="222" t="s">
        <v>148</v>
      </c>
      <c r="H444" s="223">
        <v>1</v>
      </c>
      <c r="I444" s="224"/>
      <c r="J444" s="225">
        <f>ROUND(I444*H444,2)</f>
        <v>0</v>
      </c>
      <c r="K444" s="221" t="s">
        <v>21</v>
      </c>
      <c r="L444" s="70"/>
      <c r="M444" s="226" t="s">
        <v>21</v>
      </c>
      <c r="N444" s="227" t="s">
        <v>45</v>
      </c>
      <c r="O444" s="45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AR444" s="22" t="s">
        <v>136</v>
      </c>
      <c r="AT444" s="22" t="s">
        <v>131</v>
      </c>
      <c r="AU444" s="22" t="s">
        <v>127</v>
      </c>
      <c r="AY444" s="22" t="s">
        <v>128</v>
      </c>
      <c r="BE444" s="230">
        <f>IF(N444="základní",J444,0)</f>
        <v>0</v>
      </c>
      <c r="BF444" s="230">
        <f>IF(N444="snížená",J444,0)</f>
        <v>0</v>
      </c>
      <c r="BG444" s="230">
        <f>IF(N444="zákl. přenesená",J444,0)</f>
        <v>0</v>
      </c>
      <c r="BH444" s="230">
        <f>IF(N444="sníž. přenesená",J444,0)</f>
        <v>0</v>
      </c>
      <c r="BI444" s="230">
        <f>IF(N444="nulová",J444,0)</f>
        <v>0</v>
      </c>
      <c r="BJ444" s="22" t="s">
        <v>127</v>
      </c>
      <c r="BK444" s="230">
        <f>ROUND(I444*H444,2)</f>
        <v>0</v>
      </c>
      <c r="BL444" s="22" t="s">
        <v>136</v>
      </c>
      <c r="BM444" s="22" t="s">
        <v>1604</v>
      </c>
    </row>
    <row r="445" s="1" customFormat="1" ht="16.5" customHeight="1">
      <c r="B445" s="44"/>
      <c r="C445" s="219" t="s">
        <v>1605</v>
      </c>
      <c r="D445" s="219" t="s">
        <v>131</v>
      </c>
      <c r="E445" s="220" t="s">
        <v>1606</v>
      </c>
      <c r="F445" s="221" t="s">
        <v>1596</v>
      </c>
      <c r="G445" s="222" t="s">
        <v>148</v>
      </c>
      <c r="H445" s="223">
        <v>1</v>
      </c>
      <c r="I445" s="224"/>
      <c r="J445" s="225">
        <f>ROUND(I445*H445,2)</f>
        <v>0</v>
      </c>
      <c r="K445" s="221" t="s">
        <v>21</v>
      </c>
      <c r="L445" s="70"/>
      <c r="M445" s="226" t="s">
        <v>21</v>
      </c>
      <c r="N445" s="227" t="s">
        <v>45</v>
      </c>
      <c r="O445" s="45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AR445" s="22" t="s">
        <v>136</v>
      </c>
      <c r="AT445" s="22" t="s">
        <v>131</v>
      </c>
      <c r="AU445" s="22" t="s">
        <v>127</v>
      </c>
      <c r="AY445" s="22" t="s">
        <v>128</v>
      </c>
      <c r="BE445" s="230">
        <f>IF(N445="základní",J445,0)</f>
        <v>0</v>
      </c>
      <c r="BF445" s="230">
        <f>IF(N445="snížená",J445,0)</f>
        <v>0</v>
      </c>
      <c r="BG445" s="230">
        <f>IF(N445="zákl. přenesená",J445,0)</f>
        <v>0</v>
      </c>
      <c r="BH445" s="230">
        <f>IF(N445="sníž. přenesená",J445,0)</f>
        <v>0</v>
      </c>
      <c r="BI445" s="230">
        <f>IF(N445="nulová",J445,0)</f>
        <v>0</v>
      </c>
      <c r="BJ445" s="22" t="s">
        <v>127</v>
      </c>
      <c r="BK445" s="230">
        <f>ROUND(I445*H445,2)</f>
        <v>0</v>
      </c>
      <c r="BL445" s="22" t="s">
        <v>136</v>
      </c>
      <c r="BM445" s="22" t="s">
        <v>1607</v>
      </c>
    </row>
    <row r="446" s="1" customFormat="1" ht="25.5" customHeight="1">
      <c r="B446" s="44"/>
      <c r="C446" s="219" t="s">
        <v>1608</v>
      </c>
      <c r="D446" s="219" t="s">
        <v>131</v>
      </c>
      <c r="E446" s="220" t="s">
        <v>1609</v>
      </c>
      <c r="F446" s="221" t="s">
        <v>1610</v>
      </c>
      <c r="G446" s="222" t="s">
        <v>222</v>
      </c>
      <c r="H446" s="231"/>
      <c r="I446" s="224"/>
      <c r="J446" s="225">
        <f>ROUND(I446*H446,2)</f>
        <v>0</v>
      </c>
      <c r="K446" s="221" t="s">
        <v>21</v>
      </c>
      <c r="L446" s="70"/>
      <c r="M446" s="226" t="s">
        <v>21</v>
      </c>
      <c r="N446" s="227" t="s">
        <v>45</v>
      </c>
      <c r="O446" s="45"/>
      <c r="P446" s="228">
        <f>O446*H446</f>
        <v>0</v>
      </c>
      <c r="Q446" s="228">
        <v>0</v>
      </c>
      <c r="R446" s="228">
        <f>Q446*H446</f>
        <v>0</v>
      </c>
      <c r="S446" s="228">
        <v>0</v>
      </c>
      <c r="T446" s="229">
        <f>S446*H446</f>
        <v>0</v>
      </c>
      <c r="AR446" s="22" t="s">
        <v>136</v>
      </c>
      <c r="AT446" s="22" t="s">
        <v>131</v>
      </c>
      <c r="AU446" s="22" t="s">
        <v>127</v>
      </c>
      <c r="AY446" s="22" t="s">
        <v>128</v>
      </c>
      <c r="BE446" s="230">
        <f>IF(N446="základní",J446,0)</f>
        <v>0</v>
      </c>
      <c r="BF446" s="230">
        <f>IF(N446="snížená",J446,0)</f>
        <v>0</v>
      </c>
      <c r="BG446" s="230">
        <f>IF(N446="zákl. přenesená",J446,0)</f>
        <v>0</v>
      </c>
      <c r="BH446" s="230">
        <f>IF(N446="sníž. přenesená",J446,0)</f>
        <v>0</v>
      </c>
      <c r="BI446" s="230">
        <f>IF(N446="nulová",J446,0)</f>
        <v>0</v>
      </c>
      <c r="BJ446" s="22" t="s">
        <v>127</v>
      </c>
      <c r="BK446" s="230">
        <f>ROUND(I446*H446,2)</f>
        <v>0</v>
      </c>
      <c r="BL446" s="22" t="s">
        <v>136</v>
      </c>
      <c r="BM446" s="22" t="s">
        <v>1611</v>
      </c>
    </row>
    <row r="447" s="10" customFormat="1" ht="29.88" customHeight="1">
      <c r="B447" s="203"/>
      <c r="C447" s="204"/>
      <c r="D447" s="205" t="s">
        <v>72</v>
      </c>
      <c r="E447" s="217" t="s">
        <v>1612</v>
      </c>
      <c r="F447" s="217" t="s">
        <v>1613</v>
      </c>
      <c r="G447" s="204"/>
      <c r="H447" s="204"/>
      <c r="I447" s="207"/>
      <c r="J447" s="218">
        <f>BK447</f>
        <v>0</v>
      </c>
      <c r="K447" s="204"/>
      <c r="L447" s="209"/>
      <c r="M447" s="210"/>
      <c r="N447" s="211"/>
      <c r="O447" s="211"/>
      <c r="P447" s="212">
        <f>SUM(P448:P477)</f>
        <v>0</v>
      </c>
      <c r="Q447" s="211"/>
      <c r="R447" s="212">
        <f>SUM(R448:R477)</f>
        <v>4.3122640999999993</v>
      </c>
      <c r="S447" s="211"/>
      <c r="T447" s="213">
        <f>SUM(T448:T477)</f>
        <v>0.35763099999999998</v>
      </c>
      <c r="AR447" s="214" t="s">
        <v>127</v>
      </c>
      <c r="AT447" s="215" t="s">
        <v>72</v>
      </c>
      <c r="AU447" s="215" t="s">
        <v>81</v>
      </c>
      <c r="AY447" s="214" t="s">
        <v>128</v>
      </c>
      <c r="BK447" s="216">
        <f>SUM(BK448:BK477)</f>
        <v>0</v>
      </c>
    </row>
    <row r="448" s="1" customFormat="1" ht="25.5" customHeight="1">
      <c r="B448" s="44"/>
      <c r="C448" s="219" t="s">
        <v>1614</v>
      </c>
      <c r="D448" s="219" t="s">
        <v>131</v>
      </c>
      <c r="E448" s="220" t="s">
        <v>1615</v>
      </c>
      <c r="F448" s="221" t="s">
        <v>1616</v>
      </c>
      <c r="G448" s="222" t="s">
        <v>134</v>
      </c>
      <c r="H448" s="223">
        <v>80.859999999999999</v>
      </c>
      <c r="I448" s="224"/>
      <c r="J448" s="225">
        <f>ROUND(I448*H448,2)</f>
        <v>0</v>
      </c>
      <c r="K448" s="221" t="s">
        <v>135</v>
      </c>
      <c r="L448" s="70"/>
      <c r="M448" s="226" t="s">
        <v>21</v>
      </c>
      <c r="N448" s="227" t="s">
        <v>45</v>
      </c>
      <c r="O448" s="45"/>
      <c r="P448" s="228">
        <f>O448*H448</f>
        <v>0</v>
      </c>
      <c r="Q448" s="228">
        <v>0.00027999999999999998</v>
      </c>
      <c r="R448" s="228">
        <f>Q448*H448</f>
        <v>0.022640799999999999</v>
      </c>
      <c r="S448" s="228">
        <v>0</v>
      </c>
      <c r="T448" s="229">
        <f>S448*H448</f>
        <v>0</v>
      </c>
      <c r="AR448" s="22" t="s">
        <v>136</v>
      </c>
      <c r="AT448" s="22" t="s">
        <v>131</v>
      </c>
      <c r="AU448" s="22" t="s">
        <v>127</v>
      </c>
      <c r="AY448" s="22" t="s">
        <v>128</v>
      </c>
      <c r="BE448" s="230">
        <f>IF(N448="základní",J448,0)</f>
        <v>0</v>
      </c>
      <c r="BF448" s="230">
        <f>IF(N448="snížená",J448,0)</f>
        <v>0</v>
      </c>
      <c r="BG448" s="230">
        <f>IF(N448="zákl. přenesená",J448,0)</f>
        <v>0</v>
      </c>
      <c r="BH448" s="230">
        <f>IF(N448="sníž. přenesená",J448,0)</f>
        <v>0</v>
      </c>
      <c r="BI448" s="230">
        <f>IF(N448="nulová",J448,0)</f>
        <v>0</v>
      </c>
      <c r="BJ448" s="22" t="s">
        <v>127</v>
      </c>
      <c r="BK448" s="230">
        <f>ROUND(I448*H448,2)</f>
        <v>0</v>
      </c>
      <c r="BL448" s="22" t="s">
        <v>136</v>
      </c>
      <c r="BM448" s="22" t="s">
        <v>1617</v>
      </c>
    </row>
    <row r="449" s="11" customFormat="1">
      <c r="B449" s="248"/>
      <c r="C449" s="249"/>
      <c r="D449" s="250" t="s">
        <v>1009</v>
      </c>
      <c r="E449" s="251" t="s">
        <v>21</v>
      </c>
      <c r="F449" s="252" t="s">
        <v>1618</v>
      </c>
      <c r="G449" s="249"/>
      <c r="H449" s="253">
        <v>80.859999999999999</v>
      </c>
      <c r="I449" s="254"/>
      <c r="J449" s="249"/>
      <c r="K449" s="249"/>
      <c r="L449" s="255"/>
      <c r="M449" s="256"/>
      <c r="N449" s="257"/>
      <c r="O449" s="257"/>
      <c r="P449" s="257"/>
      <c r="Q449" s="257"/>
      <c r="R449" s="257"/>
      <c r="S449" s="257"/>
      <c r="T449" s="258"/>
      <c r="AT449" s="259" t="s">
        <v>1009</v>
      </c>
      <c r="AU449" s="259" t="s">
        <v>127</v>
      </c>
      <c r="AV449" s="11" t="s">
        <v>127</v>
      </c>
      <c r="AW449" s="11" t="s">
        <v>36</v>
      </c>
      <c r="AX449" s="11" t="s">
        <v>81</v>
      </c>
      <c r="AY449" s="259" t="s">
        <v>128</v>
      </c>
    </row>
    <row r="450" s="1" customFormat="1" ht="16.5" customHeight="1">
      <c r="B450" s="44"/>
      <c r="C450" s="232" t="s">
        <v>1619</v>
      </c>
      <c r="D450" s="232" t="s">
        <v>343</v>
      </c>
      <c r="E450" s="233" t="s">
        <v>1620</v>
      </c>
      <c r="F450" s="234" t="s">
        <v>1621</v>
      </c>
      <c r="G450" s="235" t="s">
        <v>134</v>
      </c>
      <c r="H450" s="236">
        <v>9.9659999999999993</v>
      </c>
      <c r="I450" s="237"/>
      <c r="J450" s="238">
        <f>ROUND(I450*H450,2)</f>
        <v>0</v>
      </c>
      <c r="K450" s="234" t="s">
        <v>21</v>
      </c>
      <c r="L450" s="239"/>
      <c r="M450" s="240" t="s">
        <v>21</v>
      </c>
      <c r="N450" s="241" t="s">
        <v>45</v>
      </c>
      <c r="O450" s="45"/>
      <c r="P450" s="228">
        <f>O450*H450</f>
        <v>0</v>
      </c>
      <c r="Q450" s="228">
        <v>0.00064999999999999997</v>
      </c>
      <c r="R450" s="228">
        <f>Q450*H450</f>
        <v>0.0064778999999999991</v>
      </c>
      <c r="S450" s="228">
        <v>0</v>
      </c>
      <c r="T450" s="229">
        <f>S450*H450</f>
        <v>0</v>
      </c>
      <c r="AR450" s="22" t="s">
        <v>294</v>
      </c>
      <c r="AT450" s="22" t="s">
        <v>343</v>
      </c>
      <c r="AU450" s="22" t="s">
        <v>127</v>
      </c>
      <c r="AY450" s="22" t="s">
        <v>128</v>
      </c>
      <c r="BE450" s="230">
        <f>IF(N450="základní",J450,0)</f>
        <v>0</v>
      </c>
      <c r="BF450" s="230">
        <f>IF(N450="snížená",J450,0)</f>
        <v>0</v>
      </c>
      <c r="BG450" s="230">
        <f>IF(N450="zákl. přenesená",J450,0)</f>
        <v>0</v>
      </c>
      <c r="BH450" s="230">
        <f>IF(N450="sníž. přenesená",J450,0)</f>
        <v>0</v>
      </c>
      <c r="BI450" s="230">
        <f>IF(N450="nulová",J450,0)</f>
        <v>0</v>
      </c>
      <c r="BJ450" s="22" t="s">
        <v>127</v>
      </c>
      <c r="BK450" s="230">
        <f>ROUND(I450*H450,2)</f>
        <v>0</v>
      </c>
      <c r="BL450" s="22" t="s">
        <v>136</v>
      </c>
      <c r="BM450" s="22" t="s">
        <v>1622</v>
      </c>
    </row>
    <row r="451" s="11" customFormat="1">
      <c r="B451" s="248"/>
      <c r="C451" s="249"/>
      <c r="D451" s="250" t="s">
        <v>1009</v>
      </c>
      <c r="E451" s="251" t="s">
        <v>21</v>
      </c>
      <c r="F451" s="252" t="s">
        <v>946</v>
      </c>
      <c r="G451" s="249"/>
      <c r="H451" s="253">
        <v>9.0600000000000005</v>
      </c>
      <c r="I451" s="254"/>
      <c r="J451" s="249"/>
      <c r="K451" s="249"/>
      <c r="L451" s="255"/>
      <c r="M451" s="256"/>
      <c r="N451" s="257"/>
      <c r="O451" s="257"/>
      <c r="P451" s="257"/>
      <c r="Q451" s="257"/>
      <c r="R451" s="257"/>
      <c r="S451" s="257"/>
      <c r="T451" s="258"/>
      <c r="AT451" s="259" t="s">
        <v>1009</v>
      </c>
      <c r="AU451" s="259" t="s">
        <v>127</v>
      </c>
      <c r="AV451" s="11" t="s">
        <v>127</v>
      </c>
      <c r="AW451" s="11" t="s">
        <v>36</v>
      </c>
      <c r="AX451" s="11" t="s">
        <v>81</v>
      </c>
      <c r="AY451" s="259" t="s">
        <v>128</v>
      </c>
    </row>
    <row r="452" s="11" customFormat="1">
      <c r="B452" s="248"/>
      <c r="C452" s="249"/>
      <c r="D452" s="250" t="s">
        <v>1009</v>
      </c>
      <c r="E452" s="249"/>
      <c r="F452" s="252" t="s">
        <v>1623</v>
      </c>
      <c r="G452" s="249"/>
      <c r="H452" s="253">
        <v>9.9659999999999993</v>
      </c>
      <c r="I452" s="254"/>
      <c r="J452" s="249"/>
      <c r="K452" s="249"/>
      <c r="L452" s="255"/>
      <c r="M452" s="256"/>
      <c r="N452" s="257"/>
      <c r="O452" s="257"/>
      <c r="P452" s="257"/>
      <c r="Q452" s="257"/>
      <c r="R452" s="257"/>
      <c r="S452" s="257"/>
      <c r="T452" s="258"/>
      <c r="AT452" s="259" t="s">
        <v>1009</v>
      </c>
      <c r="AU452" s="259" t="s">
        <v>127</v>
      </c>
      <c r="AV452" s="11" t="s">
        <v>127</v>
      </c>
      <c r="AW452" s="11" t="s">
        <v>6</v>
      </c>
      <c r="AX452" s="11" t="s">
        <v>81</v>
      </c>
      <c r="AY452" s="259" t="s">
        <v>128</v>
      </c>
    </row>
    <row r="453" s="1" customFormat="1" ht="16.5" customHeight="1">
      <c r="B453" s="44"/>
      <c r="C453" s="232" t="s">
        <v>1624</v>
      </c>
      <c r="D453" s="232" t="s">
        <v>343</v>
      </c>
      <c r="E453" s="233" t="s">
        <v>1625</v>
      </c>
      <c r="F453" s="234" t="s">
        <v>1621</v>
      </c>
      <c r="G453" s="235" t="s">
        <v>134</v>
      </c>
      <c r="H453" s="236">
        <v>58.652000000000001</v>
      </c>
      <c r="I453" s="237"/>
      <c r="J453" s="238">
        <f>ROUND(I453*H453,2)</f>
        <v>0</v>
      </c>
      <c r="K453" s="234" t="s">
        <v>21</v>
      </c>
      <c r="L453" s="239"/>
      <c r="M453" s="240" t="s">
        <v>21</v>
      </c>
      <c r="N453" s="241" t="s">
        <v>45</v>
      </c>
      <c r="O453" s="45"/>
      <c r="P453" s="228">
        <f>O453*H453</f>
        <v>0</v>
      </c>
      <c r="Q453" s="228">
        <v>0.00064999999999999997</v>
      </c>
      <c r="R453" s="228">
        <f>Q453*H453</f>
        <v>0.038123799999999999</v>
      </c>
      <c r="S453" s="228">
        <v>0</v>
      </c>
      <c r="T453" s="229">
        <f>S453*H453</f>
        <v>0</v>
      </c>
      <c r="AR453" s="22" t="s">
        <v>294</v>
      </c>
      <c r="AT453" s="22" t="s">
        <v>343</v>
      </c>
      <c r="AU453" s="22" t="s">
        <v>127</v>
      </c>
      <c r="AY453" s="22" t="s">
        <v>128</v>
      </c>
      <c r="BE453" s="230">
        <f>IF(N453="základní",J453,0)</f>
        <v>0</v>
      </c>
      <c r="BF453" s="230">
        <f>IF(N453="snížená",J453,0)</f>
        <v>0</v>
      </c>
      <c r="BG453" s="230">
        <f>IF(N453="zákl. přenesená",J453,0)</f>
        <v>0</v>
      </c>
      <c r="BH453" s="230">
        <f>IF(N453="sníž. přenesená",J453,0)</f>
        <v>0</v>
      </c>
      <c r="BI453" s="230">
        <f>IF(N453="nulová",J453,0)</f>
        <v>0</v>
      </c>
      <c r="BJ453" s="22" t="s">
        <v>127</v>
      </c>
      <c r="BK453" s="230">
        <f>ROUND(I453*H453,2)</f>
        <v>0</v>
      </c>
      <c r="BL453" s="22" t="s">
        <v>136</v>
      </c>
      <c r="BM453" s="22" t="s">
        <v>1626</v>
      </c>
    </row>
    <row r="454" s="11" customFormat="1">
      <c r="B454" s="248"/>
      <c r="C454" s="249"/>
      <c r="D454" s="250" t="s">
        <v>1009</v>
      </c>
      <c r="E454" s="251" t="s">
        <v>21</v>
      </c>
      <c r="F454" s="252" t="s">
        <v>964</v>
      </c>
      <c r="G454" s="249"/>
      <c r="H454" s="253">
        <v>53.32</v>
      </c>
      <c r="I454" s="254"/>
      <c r="J454" s="249"/>
      <c r="K454" s="249"/>
      <c r="L454" s="255"/>
      <c r="M454" s="256"/>
      <c r="N454" s="257"/>
      <c r="O454" s="257"/>
      <c r="P454" s="257"/>
      <c r="Q454" s="257"/>
      <c r="R454" s="257"/>
      <c r="S454" s="257"/>
      <c r="T454" s="258"/>
      <c r="AT454" s="259" t="s">
        <v>1009</v>
      </c>
      <c r="AU454" s="259" t="s">
        <v>127</v>
      </c>
      <c r="AV454" s="11" t="s">
        <v>127</v>
      </c>
      <c r="AW454" s="11" t="s">
        <v>36</v>
      </c>
      <c r="AX454" s="11" t="s">
        <v>81</v>
      </c>
      <c r="AY454" s="259" t="s">
        <v>128</v>
      </c>
    </row>
    <row r="455" s="11" customFormat="1">
      <c r="B455" s="248"/>
      <c r="C455" s="249"/>
      <c r="D455" s="250" t="s">
        <v>1009</v>
      </c>
      <c r="E455" s="249"/>
      <c r="F455" s="252" t="s">
        <v>1627</v>
      </c>
      <c r="G455" s="249"/>
      <c r="H455" s="253">
        <v>58.652000000000001</v>
      </c>
      <c r="I455" s="254"/>
      <c r="J455" s="249"/>
      <c r="K455" s="249"/>
      <c r="L455" s="255"/>
      <c r="M455" s="256"/>
      <c r="N455" s="257"/>
      <c r="O455" s="257"/>
      <c r="P455" s="257"/>
      <c r="Q455" s="257"/>
      <c r="R455" s="257"/>
      <c r="S455" s="257"/>
      <c r="T455" s="258"/>
      <c r="AT455" s="259" t="s">
        <v>1009</v>
      </c>
      <c r="AU455" s="259" t="s">
        <v>127</v>
      </c>
      <c r="AV455" s="11" t="s">
        <v>127</v>
      </c>
      <c r="AW455" s="11" t="s">
        <v>6</v>
      </c>
      <c r="AX455" s="11" t="s">
        <v>81</v>
      </c>
      <c r="AY455" s="259" t="s">
        <v>128</v>
      </c>
    </row>
    <row r="456" s="1" customFormat="1" ht="16.5" customHeight="1">
      <c r="B456" s="44"/>
      <c r="C456" s="219" t="s">
        <v>1628</v>
      </c>
      <c r="D456" s="219" t="s">
        <v>131</v>
      </c>
      <c r="E456" s="220" t="s">
        <v>1629</v>
      </c>
      <c r="F456" s="221" t="s">
        <v>1630</v>
      </c>
      <c r="G456" s="222" t="s">
        <v>631</v>
      </c>
      <c r="H456" s="223">
        <v>4.2999999999999998</v>
      </c>
      <c r="I456" s="224"/>
      <c r="J456" s="225">
        <f>ROUND(I456*H456,2)</f>
        <v>0</v>
      </c>
      <c r="K456" s="221" t="s">
        <v>21</v>
      </c>
      <c r="L456" s="70"/>
      <c r="M456" s="226" t="s">
        <v>21</v>
      </c>
      <c r="N456" s="227" t="s">
        <v>45</v>
      </c>
      <c r="O456" s="45"/>
      <c r="P456" s="228">
        <f>O456*H456</f>
        <v>0</v>
      </c>
      <c r="Q456" s="228">
        <v>0</v>
      </c>
      <c r="R456" s="228">
        <f>Q456*H456</f>
        <v>0</v>
      </c>
      <c r="S456" s="228">
        <v>0.083169999999999994</v>
      </c>
      <c r="T456" s="229">
        <f>S456*H456</f>
        <v>0.35763099999999998</v>
      </c>
      <c r="AR456" s="22" t="s">
        <v>136</v>
      </c>
      <c r="AT456" s="22" t="s">
        <v>131</v>
      </c>
      <c r="AU456" s="22" t="s">
        <v>127</v>
      </c>
      <c r="AY456" s="22" t="s">
        <v>128</v>
      </c>
      <c r="BE456" s="230">
        <f>IF(N456="základní",J456,0)</f>
        <v>0</v>
      </c>
      <c r="BF456" s="230">
        <f>IF(N456="snížená",J456,0)</f>
        <v>0</v>
      </c>
      <c r="BG456" s="230">
        <f>IF(N456="zákl. přenesená",J456,0)</f>
        <v>0</v>
      </c>
      <c r="BH456" s="230">
        <f>IF(N456="sníž. přenesená",J456,0)</f>
        <v>0</v>
      </c>
      <c r="BI456" s="230">
        <f>IF(N456="nulová",J456,0)</f>
        <v>0</v>
      </c>
      <c r="BJ456" s="22" t="s">
        <v>127</v>
      </c>
      <c r="BK456" s="230">
        <f>ROUND(I456*H456,2)</f>
        <v>0</v>
      </c>
      <c r="BL456" s="22" t="s">
        <v>136</v>
      </c>
      <c r="BM456" s="22" t="s">
        <v>1631</v>
      </c>
    </row>
    <row r="457" s="11" customFormat="1">
      <c r="B457" s="248"/>
      <c r="C457" s="249"/>
      <c r="D457" s="250" t="s">
        <v>1009</v>
      </c>
      <c r="E457" s="251" t="s">
        <v>21</v>
      </c>
      <c r="F457" s="252" t="s">
        <v>1632</v>
      </c>
      <c r="G457" s="249"/>
      <c r="H457" s="253">
        <v>4.2999999999999998</v>
      </c>
      <c r="I457" s="254"/>
      <c r="J457" s="249"/>
      <c r="K457" s="249"/>
      <c r="L457" s="255"/>
      <c r="M457" s="256"/>
      <c r="N457" s="257"/>
      <c r="O457" s="257"/>
      <c r="P457" s="257"/>
      <c r="Q457" s="257"/>
      <c r="R457" s="257"/>
      <c r="S457" s="257"/>
      <c r="T457" s="258"/>
      <c r="AT457" s="259" t="s">
        <v>1009</v>
      </c>
      <c r="AU457" s="259" t="s">
        <v>127</v>
      </c>
      <c r="AV457" s="11" t="s">
        <v>127</v>
      </c>
      <c r="AW457" s="11" t="s">
        <v>36</v>
      </c>
      <c r="AX457" s="11" t="s">
        <v>81</v>
      </c>
      <c r="AY457" s="259" t="s">
        <v>128</v>
      </c>
    </row>
    <row r="458" s="1" customFormat="1" ht="25.5" customHeight="1">
      <c r="B458" s="44"/>
      <c r="C458" s="219" t="s">
        <v>1633</v>
      </c>
      <c r="D458" s="219" t="s">
        <v>131</v>
      </c>
      <c r="E458" s="220" t="s">
        <v>1634</v>
      </c>
      <c r="F458" s="221" t="s">
        <v>1635</v>
      </c>
      <c r="G458" s="222" t="s">
        <v>631</v>
      </c>
      <c r="H458" s="223">
        <v>19.899999999999999</v>
      </c>
      <c r="I458" s="224"/>
      <c r="J458" s="225">
        <f>ROUND(I458*H458,2)</f>
        <v>0</v>
      </c>
      <c r="K458" s="221" t="s">
        <v>21</v>
      </c>
      <c r="L458" s="70"/>
      <c r="M458" s="226" t="s">
        <v>21</v>
      </c>
      <c r="N458" s="227" t="s">
        <v>45</v>
      </c>
      <c r="O458" s="45"/>
      <c r="P458" s="228">
        <f>O458*H458</f>
        <v>0</v>
      </c>
      <c r="Q458" s="228">
        <v>0.0037200000000000002</v>
      </c>
      <c r="R458" s="228">
        <f>Q458*H458</f>
        <v>0.074027999999999997</v>
      </c>
      <c r="S458" s="228">
        <v>0</v>
      </c>
      <c r="T458" s="229">
        <f>S458*H458</f>
        <v>0</v>
      </c>
      <c r="AR458" s="22" t="s">
        <v>136</v>
      </c>
      <c r="AT458" s="22" t="s">
        <v>131</v>
      </c>
      <c r="AU458" s="22" t="s">
        <v>127</v>
      </c>
      <c r="AY458" s="22" t="s">
        <v>128</v>
      </c>
      <c r="BE458" s="230">
        <f>IF(N458="základní",J458,0)</f>
        <v>0</v>
      </c>
      <c r="BF458" s="230">
        <f>IF(N458="snížená",J458,0)</f>
        <v>0</v>
      </c>
      <c r="BG458" s="230">
        <f>IF(N458="zákl. přenesená",J458,0)</f>
        <v>0</v>
      </c>
      <c r="BH458" s="230">
        <f>IF(N458="sníž. přenesená",J458,0)</f>
        <v>0</v>
      </c>
      <c r="BI458" s="230">
        <f>IF(N458="nulová",J458,0)</f>
        <v>0</v>
      </c>
      <c r="BJ458" s="22" t="s">
        <v>127</v>
      </c>
      <c r="BK458" s="230">
        <f>ROUND(I458*H458,2)</f>
        <v>0</v>
      </c>
      <c r="BL458" s="22" t="s">
        <v>136</v>
      </c>
      <c r="BM458" s="22" t="s">
        <v>1636</v>
      </c>
    </row>
    <row r="459" s="11" customFormat="1">
      <c r="B459" s="248"/>
      <c r="C459" s="249"/>
      <c r="D459" s="250" t="s">
        <v>1009</v>
      </c>
      <c r="E459" s="251" t="s">
        <v>21</v>
      </c>
      <c r="F459" s="252" t="s">
        <v>949</v>
      </c>
      <c r="G459" s="249"/>
      <c r="H459" s="253">
        <v>19.899999999999999</v>
      </c>
      <c r="I459" s="254"/>
      <c r="J459" s="249"/>
      <c r="K459" s="249"/>
      <c r="L459" s="255"/>
      <c r="M459" s="256"/>
      <c r="N459" s="257"/>
      <c r="O459" s="257"/>
      <c r="P459" s="257"/>
      <c r="Q459" s="257"/>
      <c r="R459" s="257"/>
      <c r="S459" s="257"/>
      <c r="T459" s="258"/>
      <c r="AT459" s="259" t="s">
        <v>1009</v>
      </c>
      <c r="AU459" s="259" t="s">
        <v>127</v>
      </c>
      <c r="AV459" s="11" t="s">
        <v>127</v>
      </c>
      <c r="AW459" s="11" t="s">
        <v>36</v>
      </c>
      <c r="AX459" s="11" t="s">
        <v>81</v>
      </c>
      <c r="AY459" s="259" t="s">
        <v>128</v>
      </c>
    </row>
    <row r="460" s="1" customFormat="1" ht="16.5" customHeight="1">
      <c r="B460" s="44"/>
      <c r="C460" s="232" t="s">
        <v>1637</v>
      </c>
      <c r="D460" s="232" t="s">
        <v>343</v>
      </c>
      <c r="E460" s="233" t="s">
        <v>1638</v>
      </c>
      <c r="F460" s="234" t="s">
        <v>1639</v>
      </c>
      <c r="G460" s="235" t="s">
        <v>631</v>
      </c>
      <c r="H460" s="236">
        <v>20.696000000000002</v>
      </c>
      <c r="I460" s="237"/>
      <c r="J460" s="238">
        <f>ROUND(I460*H460,2)</f>
        <v>0</v>
      </c>
      <c r="K460" s="234" t="s">
        <v>21</v>
      </c>
      <c r="L460" s="239"/>
      <c r="M460" s="240" t="s">
        <v>21</v>
      </c>
      <c r="N460" s="241" t="s">
        <v>45</v>
      </c>
      <c r="O460" s="45"/>
      <c r="P460" s="228">
        <f>O460*H460</f>
        <v>0</v>
      </c>
      <c r="Q460" s="228">
        <v>0.0155</v>
      </c>
      <c r="R460" s="228">
        <f>Q460*H460</f>
        <v>0.32078800000000002</v>
      </c>
      <c r="S460" s="228">
        <v>0</v>
      </c>
      <c r="T460" s="229">
        <f>S460*H460</f>
        <v>0</v>
      </c>
      <c r="AR460" s="22" t="s">
        <v>294</v>
      </c>
      <c r="AT460" s="22" t="s">
        <v>343</v>
      </c>
      <c r="AU460" s="22" t="s">
        <v>127</v>
      </c>
      <c r="AY460" s="22" t="s">
        <v>128</v>
      </c>
      <c r="BE460" s="230">
        <f>IF(N460="základní",J460,0)</f>
        <v>0</v>
      </c>
      <c r="BF460" s="230">
        <f>IF(N460="snížená",J460,0)</f>
        <v>0</v>
      </c>
      <c r="BG460" s="230">
        <f>IF(N460="zákl. přenesená",J460,0)</f>
        <v>0</v>
      </c>
      <c r="BH460" s="230">
        <f>IF(N460="sníž. přenesená",J460,0)</f>
        <v>0</v>
      </c>
      <c r="BI460" s="230">
        <f>IF(N460="nulová",J460,0)</f>
        <v>0</v>
      </c>
      <c r="BJ460" s="22" t="s">
        <v>127</v>
      </c>
      <c r="BK460" s="230">
        <f>ROUND(I460*H460,2)</f>
        <v>0</v>
      </c>
      <c r="BL460" s="22" t="s">
        <v>136</v>
      </c>
      <c r="BM460" s="22" t="s">
        <v>1640</v>
      </c>
    </row>
    <row r="461" s="11" customFormat="1">
      <c r="B461" s="248"/>
      <c r="C461" s="249"/>
      <c r="D461" s="250" t="s">
        <v>1009</v>
      </c>
      <c r="E461" s="251" t="s">
        <v>21</v>
      </c>
      <c r="F461" s="252" t="s">
        <v>949</v>
      </c>
      <c r="G461" s="249"/>
      <c r="H461" s="253">
        <v>19.899999999999999</v>
      </c>
      <c r="I461" s="254"/>
      <c r="J461" s="249"/>
      <c r="K461" s="249"/>
      <c r="L461" s="255"/>
      <c r="M461" s="256"/>
      <c r="N461" s="257"/>
      <c r="O461" s="257"/>
      <c r="P461" s="257"/>
      <c r="Q461" s="257"/>
      <c r="R461" s="257"/>
      <c r="S461" s="257"/>
      <c r="T461" s="258"/>
      <c r="AT461" s="259" t="s">
        <v>1009</v>
      </c>
      <c r="AU461" s="259" t="s">
        <v>127</v>
      </c>
      <c r="AV461" s="11" t="s">
        <v>127</v>
      </c>
      <c r="AW461" s="11" t="s">
        <v>36</v>
      </c>
      <c r="AX461" s="11" t="s">
        <v>81</v>
      </c>
      <c r="AY461" s="259" t="s">
        <v>128</v>
      </c>
    </row>
    <row r="462" s="11" customFormat="1">
      <c r="B462" s="248"/>
      <c r="C462" s="249"/>
      <c r="D462" s="250" t="s">
        <v>1009</v>
      </c>
      <c r="E462" s="249"/>
      <c r="F462" s="252" t="s">
        <v>1641</v>
      </c>
      <c r="G462" s="249"/>
      <c r="H462" s="253">
        <v>20.696000000000002</v>
      </c>
      <c r="I462" s="254"/>
      <c r="J462" s="249"/>
      <c r="K462" s="249"/>
      <c r="L462" s="255"/>
      <c r="M462" s="256"/>
      <c r="N462" s="257"/>
      <c r="O462" s="257"/>
      <c r="P462" s="257"/>
      <c r="Q462" s="257"/>
      <c r="R462" s="257"/>
      <c r="S462" s="257"/>
      <c r="T462" s="258"/>
      <c r="AT462" s="259" t="s">
        <v>1009</v>
      </c>
      <c r="AU462" s="259" t="s">
        <v>127</v>
      </c>
      <c r="AV462" s="11" t="s">
        <v>127</v>
      </c>
      <c r="AW462" s="11" t="s">
        <v>6</v>
      </c>
      <c r="AX462" s="11" t="s">
        <v>81</v>
      </c>
      <c r="AY462" s="259" t="s">
        <v>128</v>
      </c>
    </row>
    <row r="463" s="1" customFormat="1" ht="38.25" customHeight="1">
      <c r="B463" s="44"/>
      <c r="C463" s="219" t="s">
        <v>1642</v>
      </c>
      <c r="D463" s="219" t="s">
        <v>131</v>
      </c>
      <c r="E463" s="220" t="s">
        <v>1643</v>
      </c>
      <c r="F463" s="221" t="s">
        <v>1644</v>
      </c>
      <c r="G463" s="222" t="s">
        <v>631</v>
      </c>
      <c r="H463" s="223">
        <v>71.799999999999997</v>
      </c>
      <c r="I463" s="224"/>
      <c r="J463" s="225">
        <f>ROUND(I463*H463,2)</f>
        <v>0</v>
      </c>
      <c r="K463" s="221" t="s">
        <v>135</v>
      </c>
      <c r="L463" s="70"/>
      <c r="M463" s="226" t="s">
        <v>21</v>
      </c>
      <c r="N463" s="227" t="s">
        <v>45</v>
      </c>
      <c r="O463" s="45"/>
      <c r="P463" s="228">
        <f>O463*H463</f>
        <v>0</v>
      </c>
      <c r="Q463" s="228">
        <v>0.0089999999999999993</v>
      </c>
      <c r="R463" s="228">
        <f>Q463*H463</f>
        <v>0.64619999999999989</v>
      </c>
      <c r="S463" s="228">
        <v>0</v>
      </c>
      <c r="T463" s="229">
        <f>S463*H463</f>
        <v>0</v>
      </c>
      <c r="AR463" s="22" t="s">
        <v>136</v>
      </c>
      <c r="AT463" s="22" t="s">
        <v>131</v>
      </c>
      <c r="AU463" s="22" t="s">
        <v>127</v>
      </c>
      <c r="AY463" s="22" t="s">
        <v>128</v>
      </c>
      <c r="BE463" s="230">
        <f>IF(N463="základní",J463,0)</f>
        <v>0</v>
      </c>
      <c r="BF463" s="230">
        <f>IF(N463="snížená",J463,0)</f>
        <v>0</v>
      </c>
      <c r="BG463" s="230">
        <f>IF(N463="zákl. přenesená",J463,0)</f>
        <v>0</v>
      </c>
      <c r="BH463" s="230">
        <f>IF(N463="sníž. přenesená",J463,0)</f>
        <v>0</v>
      </c>
      <c r="BI463" s="230">
        <f>IF(N463="nulová",J463,0)</f>
        <v>0</v>
      </c>
      <c r="BJ463" s="22" t="s">
        <v>127</v>
      </c>
      <c r="BK463" s="230">
        <f>ROUND(I463*H463,2)</f>
        <v>0</v>
      </c>
      <c r="BL463" s="22" t="s">
        <v>136</v>
      </c>
      <c r="BM463" s="22" t="s">
        <v>1645</v>
      </c>
    </row>
    <row r="464" s="11" customFormat="1">
      <c r="B464" s="248"/>
      <c r="C464" s="249"/>
      <c r="D464" s="250" t="s">
        <v>1009</v>
      </c>
      <c r="E464" s="251" t="s">
        <v>21</v>
      </c>
      <c r="F464" s="252" t="s">
        <v>961</v>
      </c>
      <c r="G464" s="249"/>
      <c r="H464" s="253">
        <v>71.799999999999997</v>
      </c>
      <c r="I464" s="254"/>
      <c r="J464" s="249"/>
      <c r="K464" s="249"/>
      <c r="L464" s="255"/>
      <c r="M464" s="256"/>
      <c r="N464" s="257"/>
      <c r="O464" s="257"/>
      <c r="P464" s="257"/>
      <c r="Q464" s="257"/>
      <c r="R464" s="257"/>
      <c r="S464" s="257"/>
      <c r="T464" s="258"/>
      <c r="AT464" s="259" t="s">
        <v>1009</v>
      </c>
      <c r="AU464" s="259" t="s">
        <v>127</v>
      </c>
      <c r="AV464" s="11" t="s">
        <v>127</v>
      </c>
      <c r="AW464" s="11" t="s">
        <v>36</v>
      </c>
      <c r="AX464" s="11" t="s">
        <v>81</v>
      </c>
      <c r="AY464" s="259" t="s">
        <v>128</v>
      </c>
    </row>
    <row r="465" s="1" customFormat="1" ht="16.5" customHeight="1">
      <c r="B465" s="44"/>
      <c r="C465" s="232" t="s">
        <v>1646</v>
      </c>
      <c r="D465" s="232" t="s">
        <v>343</v>
      </c>
      <c r="E465" s="233" t="s">
        <v>1647</v>
      </c>
      <c r="F465" s="234" t="s">
        <v>1648</v>
      </c>
      <c r="G465" s="235" t="s">
        <v>631</v>
      </c>
      <c r="H465" s="236">
        <v>82.569999999999993</v>
      </c>
      <c r="I465" s="237"/>
      <c r="J465" s="238">
        <f>ROUND(I465*H465,2)</f>
        <v>0</v>
      </c>
      <c r="K465" s="234" t="s">
        <v>135</v>
      </c>
      <c r="L465" s="239"/>
      <c r="M465" s="240" t="s">
        <v>21</v>
      </c>
      <c r="N465" s="241" t="s">
        <v>45</v>
      </c>
      <c r="O465" s="45"/>
      <c r="P465" s="228">
        <f>O465*H465</f>
        <v>0</v>
      </c>
      <c r="Q465" s="228">
        <v>0.028879999999999999</v>
      </c>
      <c r="R465" s="228">
        <f>Q465*H465</f>
        <v>2.3846215999999996</v>
      </c>
      <c r="S465" s="228">
        <v>0</v>
      </c>
      <c r="T465" s="229">
        <f>S465*H465</f>
        <v>0</v>
      </c>
      <c r="AR465" s="22" t="s">
        <v>294</v>
      </c>
      <c r="AT465" s="22" t="s">
        <v>343</v>
      </c>
      <c r="AU465" s="22" t="s">
        <v>127</v>
      </c>
      <c r="AY465" s="22" t="s">
        <v>128</v>
      </c>
      <c r="BE465" s="230">
        <f>IF(N465="základní",J465,0)</f>
        <v>0</v>
      </c>
      <c r="BF465" s="230">
        <f>IF(N465="snížená",J465,0)</f>
        <v>0</v>
      </c>
      <c r="BG465" s="230">
        <f>IF(N465="zákl. přenesená",J465,0)</f>
        <v>0</v>
      </c>
      <c r="BH465" s="230">
        <f>IF(N465="sníž. přenesená",J465,0)</f>
        <v>0</v>
      </c>
      <c r="BI465" s="230">
        <f>IF(N465="nulová",J465,0)</f>
        <v>0</v>
      </c>
      <c r="BJ465" s="22" t="s">
        <v>127</v>
      </c>
      <c r="BK465" s="230">
        <f>ROUND(I465*H465,2)</f>
        <v>0</v>
      </c>
      <c r="BL465" s="22" t="s">
        <v>136</v>
      </c>
      <c r="BM465" s="22" t="s">
        <v>1649</v>
      </c>
    </row>
    <row r="466" s="11" customFormat="1">
      <c r="B466" s="248"/>
      <c r="C466" s="249"/>
      <c r="D466" s="250" t="s">
        <v>1009</v>
      </c>
      <c r="E466" s="249"/>
      <c r="F466" s="252" t="s">
        <v>1650</v>
      </c>
      <c r="G466" s="249"/>
      <c r="H466" s="253">
        <v>82.569999999999993</v>
      </c>
      <c r="I466" s="254"/>
      <c r="J466" s="249"/>
      <c r="K466" s="249"/>
      <c r="L466" s="255"/>
      <c r="M466" s="256"/>
      <c r="N466" s="257"/>
      <c r="O466" s="257"/>
      <c r="P466" s="257"/>
      <c r="Q466" s="257"/>
      <c r="R466" s="257"/>
      <c r="S466" s="257"/>
      <c r="T466" s="258"/>
      <c r="AT466" s="259" t="s">
        <v>1009</v>
      </c>
      <c r="AU466" s="259" t="s">
        <v>127</v>
      </c>
      <c r="AV466" s="11" t="s">
        <v>127</v>
      </c>
      <c r="AW466" s="11" t="s">
        <v>6</v>
      </c>
      <c r="AX466" s="11" t="s">
        <v>81</v>
      </c>
      <c r="AY466" s="259" t="s">
        <v>128</v>
      </c>
    </row>
    <row r="467" s="1" customFormat="1" ht="25.5" customHeight="1">
      <c r="B467" s="44"/>
      <c r="C467" s="219" t="s">
        <v>1651</v>
      </c>
      <c r="D467" s="219" t="s">
        <v>131</v>
      </c>
      <c r="E467" s="220" t="s">
        <v>1652</v>
      </c>
      <c r="F467" s="221" t="s">
        <v>1653</v>
      </c>
      <c r="G467" s="222" t="s">
        <v>631</v>
      </c>
      <c r="H467" s="223">
        <v>12.5</v>
      </c>
      <c r="I467" s="224"/>
      <c r="J467" s="225">
        <f>ROUND(I467*H467,2)</f>
        <v>0</v>
      </c>
      <c r="K467" s="221" t="s">
        <v>135</v>
      </c>
      <c r="L467" s="70"/>
      <c r="M467" s="226" t="s">
        <v>21</v>
      </c>
      <c r="N467" s="227" t="s">
        <v>45</v>
      </c>
      <c r="O467" s="45"/>
      <c r="P467" s="228">
        <f>O467*H467</f>
        <v>0</v>
      </c>
      <c r="Q467" s="228">
        <v>0</v>
      </c>
      <c r="R467" s="228">
        <f>Q467*H467</f>
        <v>0</v>
      </c>
      <c r="S467" s="228">
        <v>0</v>
      </c>
      <c r="T467" s="229">
        <f>S467*H467</f>
        <v>0</v>
      </c>
      <c r="AR467" s="22" t="s">
        <v>136</v>
      </c>
      <c r="AT467" s="22" t="s">
        <v>131</v>
      </c>
      <c r="AU467" s="22" t="s">
        <v>127</v>
      </c>
      <c r="AY467" s="22" t="s">
        <v>128</v>
      </c>
      <c r="BE467" s="230">
        <f>IF(N467="základní",J467,0)</f>
        <v>0</v>
      </c>
      <c r="BF467" s="230">
        <f>IF(N467="snížená",J467,0)</f>
        <v>0</v>
      </c>
      <c r="BG467" s="230">
        <f>IF(N467="zákl. přenesená",J467,0)</f>
        <v>0</v>
      </c>
      <c r="BH467" s="230">
        <f>IF(N467="sníž. přenesená",J467,0)</f>
        <v>0</v>
      </c>
      <c r="BI467" s="230">
        <f>IF(N467="nulová",J467,0)</f>
        <v>0</v>
      </c>
      <c r="BJ467" s="22" t="s">
        <v>127</v>
      </c>
      <c r="BK467" s="230">
        <f>ROUND(I467*H467,2)</f>
        <v>0</v>
      </c>
      <c r="BL467" s="22" t="s">
        <v>136</v>
      </c>
      <c r="BM467" s="22" t="s">
        <v>1654</v>
      </c>
    </row>
    <row r="468" s="11" customFormat="1">
      <c r="B468" s="248"/>
      <c r="C468" s="249"/>
      <c r="D468" s="250" t="s">
        <v>1009</v>
      </c>
      <c r="E468" s="251" t="s">
        <v>21</v>
      </c>
      <c r="F468" s="252" t="s">
        <v>1655</v>
      </c>
      <c r="G468" s="249"/>
      <c r="H468" s="253">
        <v>12.5</v>
      </c>
      <c r="I468" s="254"/>
      <c r="J468" s="249"/>
      <c r="K468" s="249"/>
      <c r="L468" s="255"/>
      <c r="M468" s="256"/>
      <c r="N468" s="257"/>
      <c r="O468" s="257"/>
      <c r="P468" s="257"/>
      <c r="Q468" s="257"/>
      <c r="R468" s="257"/>
      <c r="S468" s="257"/>
      <c r="T468" s="258"/>
      <c r="AT468" s="259" t="s">
        <v>1009</v>
      </c>
      <c r="AU468" s="259" t="s">
        <v>127</v>
      </c>
      <c r="AV468" s="11" t="s">
        <v>127</v>
      </c>
      <c r="AW468" s="11" t="s">
        <v>36</v>
      </c>
      <c r="AX468" s="11" t="s">
        <v>81</v>
      </c>
      <c r="AY468" s="259" t="s">
        <v>128</v>
      </c>
    </row>
    <row r="469" s="1" customFormat="1" ht="16.5" customHeight="1">
      <c r="B469" s="44"/>
      <c r="C469" s="219" t="s">
        <v>1656</v>
      </c>
      <c r="D469" s="219" t="s">
        <v>131</v>
      </c>
      <c r="E469" s="220" t="s">
        <v>1657</v>
      </c>
      <c r="F469" s="221" t="s">
        <v>1658</v>
      </c>
      <c r="G469" s="222" t="s">
        <v>631</v>
      </c>
      <c r="H469" s="223">
        <v>91.700000000000003</v>
      </c>
      <c r="I469" s="224"/>
      <c r="J469" s="225">
        <f>ROUND(I469*H469,2)</f>
        <v>0</v>
      </c>
      <c r="K469" s="221" t="s">
        <v>135</v>
      </c>
      <c r="L469" s="70"/>
      <c r="M469" s="226" t="s">
        <v>21</v>
      </c>
      <c r="N469" s="227" t="s">
        <v>45</v>
      </c>
      <c r="O469" s="45"/>
      <c r="P469" s="228">
        <f>O469*H469</f>
        <v>0</v>
      </c>
      <c r="Q469" s="228">
        <v>0.00029999999999999997</v>
      </c>
      <c r="R469" s="228">
        <f>Q469*H469</f>
        <v>0.02751</v>
      </c>
      <c r="S469" s="228">
        <v>0</v>
      </c>
      <c r="T469" s="229">
        <f>S469*H469</f>
        <v>0</v>
      </c>
      <c r="AR469" s="22" t="s">
        <v>136</v>
      </c>
      <c r="AT469" s="22" t="s">
        <v>131</v>
      </c>
      <c r="AU469" s="22" t="s">
        <v>127</v>
      </c>
      <c r="AY469" s="22" t="s">
        <v>128</v>
      </c>
      <c r="BE469" s="230">
        <f>IF(N469="základní",J469,0)</f>
        <v>0</v>
      </c>
      <c r="BF469" s="230">
        <f>IF(N469="snížená",J469,0)</f>
        <v>0</v>
      </c>
      <c r="BG469" s="230">
        <f>IF(N469="zákl. přenesená",J469,0)</f>
        <v>0</v>
      </c>
      <c r="BH469" s="230">
        <f>IF(N469="sníž. přenesená",J469,0)</f>
        <v>0</v>
      </c>
      <c r="BI469" s="230">
        <f>IF(N469="nulová",J469,0)</f>
        <v>0</v>
      </c>
      <c r="BJ469" s="22" t="s">
        <v>127</v>
      </c>
      <c r="BK469" s="230">
        <f>ROUND(I469*H469,2)</f>
        <v>0</v>
      </c>
      <c r="BL469" s="22" t="s">
        <v>136</v>
      </c>
      <c r="BM469" s="22" t="s">
        <v>1659</v>
      </c>
    </row>
    <row r="470" s="11" customFormat="1">
      <c r="B470" s="248"/>
      <c r="C470" s="249"/>
      <c r="D470" s="250" t="s">
        <v>1009</v>
      </c>
      <c r="E470" s="251" t="s">
        <v>21</v>
      </c>
      <c r="F470" s="252" t="s">
        <v>961</v>
      </c>
      <c r="G470" s="249"/>
      <c r="H470" s="253">
        <v>71.799999999999997</v>
      </c>
      <c r="I470" s="254"/>
      <c r="J470" s="249"/>
      <c r="K470" s="249"/>
      <c r="L470" s="255"/>
      <c r="M470" s="256"/>
      <c r="N470" s="257"/>
      <c r="O470" s="257"/>
      <c r="P470" s="257"/>
      <c r="Q470" s="257"/>
      <c r="R470" s="257"/>
      <c r="S470" s="257"/>
      <c r="T470" s="258"/>
      <c r="AT470" s="259" t="s">
        <v>1009</v>
      </c>
      <c r="AU470" s="259" t="s">
        <v>127</v>
      </c>
      <c r="AV470" s="11" t="s">
        <v>127</v>
      </c>
      <c r="AW470" s="11" t="s">
        <v>36</v>
      </c>
      <c r="AX470" s="11" t="s">
        <v>73</v>
      </c>
      <c r="AY470" s="259" t="s">
        <v>128</v>
      </c>
    </row>
    <row r="471" s="11" customFormat="1">
      <c r="B471" s="248"/>
      <c r="C471" s="249"/>
      <c r="D471" s="250" t="s">
        <v>1009</v>
      </c>
      <c r="E471" s="251" t="s">
        <v>21</v>
      </c>
      <c r="F471" s="252" t="s">
        <v>949</v>
      </c>
      <c r="G471" s="249"/>
      <c r="H471" s="253">
        <v>19.899999999999999</v>
      </c>
      <c r="I471" s="254"/>
      <c r="J471" s="249"/>
      <c r="K471" s="249"/>
      <c r="L471" s="255"/>
      <c r="M471" s="256"/>
      <c r="N471" s="257"/>
      <c r="O471" s="257"/>
      <c r="P471" s="257"/>
      <c r="Q471" s="257"/>
      <c r="R471" s="257"/>
      <c r="S471" s="257"/>
      <c r="T471" s="258"/>
      <c r="AT471" s="259" t="s">
        <v>1009</v>
      </c>
      <c r="AU471" s="259" t="s">
        <v>127</v>
      </c>
      <c r="AV471" s="11" t="s">
        <v>127</v>
      </c>
      <c r="AW471" s="11" t="s">
        <v>36</v>
      </c>
      <c r="AX471" s="11" t="s">
        <v>73</v>
      </c>
      <c r="AY471" s="259" t="s">
        <v>128</v>
      </c>
    </row>
    <row r="472" s="12" customFormat="1">
      <c r="B472" s="260"/>
      <c r="C472" s="261"/>
      <c r="D472" s="250" t="s">
        <v>1009</v>
      </c>
      <c r="E472" s="262" t="s">
        <v>940</v>
      </c>
      <c r="F472" s="263" t="s">
        <v>1012</v>
      </c>
      <c r="G472" s="261"/>
      <c r="H472" s="264">
        <v>91.700000000000003</v>
      </c>
      <c r="I472" s="265"/>
      <c r="J472" s="261"/>
      <c r="K472" s="261"/>
      <c r="L472" s="266"/>
      <c r="M472" s="267"/>
      <c r="N472" s="268"/>
      <c r="O472" s="268"/>
      <c r="P472" s="268"/>
      <c r="Q472" s="268"/>
      <c r="R472" s="268"/>
      <c r="S472" s="268"/>
      <c r="T472" s="269"/>
      <c r="AT472" s="270" t="s">
        <v>1009</v>
      </c>
      <c r="AU472" s="270" t="s">
        <v>127</v>
      </c>
      <c r="AV472" s="12" t="s">
        <v>150</v>
      </c>
      <c r="AW472" s="12" t="s">
        <v>36</v>
      </c>
      <c r="AX472" s="12" t="s">
        <v>81</v>
      </c>
      <c r="AY472" s="270" t="s">
        <v>128</v>
      </c>
    </row>
    <row r="473" s="1" customFormat="1" ht="25.5" customHeight="1">
      <c r="B473" s="44"/>
      <c r="C473" s="219" t="s">
        <v>1660</v>
      </c>
      <c r="D473" s="219" t="s">
        <v>131</v>
      </c>
      <c r="E473" s="220" t="s">
        <v>1661</v>
      </c>
      <c r="F473" s="221" t="s">
        <v>1662</v>
      </c>
      <c r="G473" s="222" t="s">
        <v>631</v>
      </c>
      <c r="H473" s="223">
        <v>91.700000000000003</v>
      </c>
      <c r="I473" s="224"/>
      <c r="J473" s="225">
        <f>ROUND(I473*H473,2)</f>
        <v>0</v>
      </c>
      <c r="K473" s="221" t="s">
        <v>135</v>
      </c>
      <c r="L473" s="70"/>
      <c r="M473" s="226" t="s">
        <v>21</v>
      </c>
      <c r="N473" s="227" t="s">
        <v>45</v>
      </c>
      <c r="O473" s="45"/>
      <c r="P473" s="228">
        <f>O473*H473</f>
        <v>0</v>
      </c>
      <c r="Q473" s="228">
        <v>0.0071500000000000001</v>
      </c>
      <c r="R473" s="228">
        <f>Q473*H473</f>
        <v>0.65565499999999999</v>
      </c>
      <c r="S473" s="228">
        <v>0</v>
      </c>
      <c r="T473" s="229">
        <f>S473*H473</f>
        <v>0</v>
      </c>
      <c r="AR473" s="22" t="s">
        <v>136</v>
      </c>
      <c r="AT473" s="22" t="s">
        <v>131</v>
      </c>
      <c r="AU473" s="22" t="s">
        <v>127</v>
      </c>
      <c r="AY473" s="22" t="s">
        <v>128</v>
      </c>
      <c r="BE473" s="230">
        <f>IF(N473="základní",J473,0)</f>
        <v>0</v>
      </c>
      <c r="BF473" s="230">
        <f>IF(N473="snížená",J473,0)</f>
        <v>0</v>
      </c>
      <c r="BG473" s="230">
        <f>IF(N473="zákl. přenesená",J473,0)</f>
        <v>0</v>
      </c>
      <c r="BH473" s="230">
        <f>IF(N473="sníž. přenesená",J473,0)</f>
        <v>0</v>
      </c>
      <c r="BI473" s="230">
        <f>IF(N473="nulová",J473,0)</f>
        <v>0</v>
      </c>
      <c r="BJ473" s="22" t="s">
        <v>127</v>
      </c>
      <c r="BK473" s="230">
        <f>ROUND(I473*H473,2)</f>
        <v>0</v>
      </c>
      <c r="BL473" s="22" t="s">
        <v>136</v>
      </c>
      <c r="BM473" s="22" t="s">
        <v>1663</v>
      </c>
    </row>
    <row r="474" s="11" customFormat="1">
      <c r="B474" s="248"/>
      <c r="C474" s="249"/>
      <c r="D474" s="250" t="s">
        <v>1009</v>
      </c>
      <c r="E474" s="251" t="s">
        <v>21</v>
      </c>
      <c r="F474" s="252" t="s">
        <v>940</v>
      </c>
      <c r="G474" s="249"/>
      <c r="H474" s="253">
        <v>91.700000000000003</v>
      </c>
      <c r="I474" s="254"/>
      <c r="J474" s="249"/>
      <c r="K474" s="249"/>
      <c r="L474" s="255"/>
      <c r="M474" s="256"/>
      <c r="N474" s="257"/>
      <c r="O474" s="257"/>
      <c r="P474" s="257"/>
      <c r="Q474" s="257"/>
      <c r="R474" s="257"/>
      <c r="S474" s="257"/>
      <c r="T474" s="258"/>
      <c r="AT474" s="259" t="s">
        <v>1009</v>
      </c>
      <c r="AU474" s="259" t="s">
        <v>127</v>
      </c>
      <c r="AV474" s="11" t="s">
        <v>127</v>
      </c>
      <c r="AW474" s="11" t="s">
        <v>36</v>
      </c>
      <c r="AX474" s="11" t="s">
        <v>81</v>
      </c>
      <c r="AY474" s="259" t="s">
        <v>128</v>
      </c>
    </row>
    <row r="475" s="1" customFormat="1" ht="25.5" customHeight="1">
      <c r="B475" s="44"/>
      <c r="C475" s="219" t="s">
        <v>1664</v>
      </c>
      <c r="D475" s="219" t="s">
        <v>131</v>
      </c>
      <c r="E475" s="220" t="s">
        <v>1665</v>
      </c>
      <c r="F475" s="221" t="s">
        <v>1666</v>
      </c>
      <c r="G475" s="222" t="s">
        <v>631</v>
      </c>
      <c r="H475" s="223">
        <v>76.099999999999994</v>
      </c>
      <c r="I475" s="224"/>
      <c r="J475" s="225">
        <f>ROUND(I475*H475,2)</f>
        <v>0</v>
      </c>
      <c r="K475" s="221" t="s">
        <v>135</v>
      </c>
      <c r="L475" s="70"/>
      <c r="M475" s="226" t="s">
        <v>21</v>
      </c>
      <c r="N475" s="227" t="s">
        <v>45</v>
      </c>
      <c r="O475" s="45"/>
      <c r="P475" s="228">
        <f>O475*H475</f>
        <v>0</v>
      </c>
      <c r="Q475" s="228">
        <v>0.0017899999999999999</v>
      </c>
      <c r="R475" s="228">
        <f>Q475*H475</f>
        <v>0.13621899999999998</v>
      </c>
      <c r="S475" s="228">
        <v>0</v>
      </c>
      <c r="T475" s="229">
        <f>S475*H475</f>
        <v>0</v>
      </c>
      <c r="AR475" s="22" t="s">
        <v>136</v>
      </c>
      <c r="AT475" s="22" t="s">
        <v>131</v>
      </c>
      <c r="AU475" s="22" t="s">
        <v>127</v>
      </c>
      <c r="AY475" s="22" t="s">
        <v>128</v>
      </c>
      <c r="BE475" s="230">
        <f>IF(N475="základní",J475,0)</f>
        <v>0</v>
      </c>
      <c r="BF475" s="230">
        <f>IF(N475="snížená",J475,0)</f>
        <v>0</v>
      </c>
      <c r="BG475" s="230">
        <f>IF(N475="zákl. přenesená",J475,0)</f>
        <v>0</v>
      </c>
      <c r="BH475" s="230">
        <f>IF(N475="sníž. přenesená",J475,0)</f>
        <v>0</v>
      </c>
      <c r="BI475" s="230">
        <f>IF(N475="nulová",J475,0)</f>
        <v>0</v>
      </c>
      <c r="BJ475" s="22" t="s">
        <v>127</v>
      </c>
      <c r="BK475" s="230">
        <f>ROUND(I475*H475,2)</f>
        <v>0</v>
      </c>
      <c r="BL475" s="22" t="s">
        <v>136</v>
      </c>
      <c r="BM475" s="22" t="s">
        <v>1667</v>
      </c>
    </row>
    <row r="476" s="11" customFormat="1">
      <c r="B476" s="248"/>
      <c r="C476" s="249"/>
      <c r="D476" s="250" t="s">
        <v>1009</v>
      </c>
      <c r="E476" s="251" t="s">
        <v>21</v>
      </c>
      <c r="F476" s="252" t="s">
        <v>1668</v>
      </c>
      <c r="G476" s="249"/>
      <c r="H476" s="253">
        <v>76.099999999999994</v>
      </c>
      <c r="I476" s="254"/>
      <c r="J476" s="249"/>
      <c r="K476" s="249"/>
      <c r="L476" s="255"/>
      <c r="M476" s="256"/>
      <c r="N476" s="257"/>
      <c r="O476" s="257"/>
      <c r="P476" s="257"/>
      <c r="Q476" s="257"/>
      <c r="R476" s="257"/>
      <c r="S476" s="257"/>
      <c r="T476" s="258"/>
      <c r="AT476" s="259" t="s">
        <v>1009</v>
      </c>
      <c r="AU476" s="259" t="s">
        <v>127</v>
      </c>
      <c r="AV476" s="11" t="s">
        <v>127</v>
      </c>
      <c r="AW476" s="11" t="s">
        <v>36</v>
      </c>
      <c r="AX476" s="11" t="s">
        <v>81</v>
      </c>
      <c r="AY476" s="259" t="s">
        <v>128</v>
      </c>
    </row>
    <row r="477" s="1" customFormat="1" ht="25.5" customHeight="1">
      <c r="B477" s="44"/>
      <c r="C477" s="219" t="s">
        <v>1669</v>
      </c>
      <c r="D477" s="219" t="s">
        <v>131</v>
      </c>
      <c r="E477" s="220" t="s">
        <v>1670</v>
      </c>
      <c r="F477" s="221" t="s">
        <v>1671</v>
      </c>
      <c r="G477" s="222" t="s">
        <v>222</v>
      </c>
      <c r="H477" s="231"/>
      <c r="I477" s="224"/>
      <c r="J477" s="225">
        <f>ROUND(I477*H477,2)</f>
        <v>0</v>
      </c>
      <c r="K477" s="221" t="s">
        <v>21</v>
      </c>
      <c r="L477" s="70"/>
      <c r="M477" s="226" t="s">
        <v>21</v>
      </c>
      <c r="N477" s="227" t="s">
        <v>45</v>
      </c>
      <c r="O477" s="45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AR477" s="22" t="s">
        <v>136</v>
      </c>
      <c r="AT477" s="22" t="s">
        <v>131</v>
      </c>
      <c r="AU477" s="22" t="s">
        <v>127</v>
      </c>
      <c r="AY477" s="22" t="s">
        <v>128</v>
      </c>
      <c r="BE477" s="230">
        <f>IF(N477="základní",J477,0)</f>
        <v>0</v>
      </c>
      <c r="BF477" s="230">
        <f>IF(N477="snížená",J477,0)</f>
        <v>0</v>
      </c>
      <c r="BG477" s="230">
        <f>IF(N477="zákl. přenesená",J477,0)</f>
        <v>0</v>
      </c>
      <c r="BH477" s="230">
        <f>IF(N477="sníž. přenesená",J477,0)</f>
        <v>0</v>
      </c>
      <c r="BI477" s="230">
        <f>IF(N477="nulová",J477,0)</f>
        <v>0</v>
      </c>
      <c r="BJ477" s="22" t="s">
        <v>127</v>
      </c>
      <c r="BK477" s="230">
        <f>ROUND(I477*H477,2)</f>
        <v>0</v>
      </c>
      <c r="BL477" s="22" t="s">
        <v>136</v>
      </c>
      <c r="BM477" s="22" t="s">
        <v>1672</v>
      </c>
    </row>
    <row r="478" s="10" customFormat="1" ht="29.88" customHeight="1">
      <c r="B478" s="203"/>
      <c r="C478" s="204"/>
      <c r="D478" s="205" t="s">
        <v>72</v>
      </c>
      <c r="E478" s="217" t="s">
        <v>1673</v>
      </c>
      <c r="F478" s="217" t="s">
        <v>1674</v>
      </c>
      <c r="G478" s="204"/>
      <c r="H478" s="204"/>
      <c r="I478" s="207"/>
      <c r="J478" s="218">
        <f>BK478</f>
        <v>0</v>
      </c>
      <c r="K478" s="204"/>
      <c r="L478" s="209"/>
      <c r="M478" s="210"/>
      <c r="N478" s="211"/>
      <c r="O478" s="211"/>
      <c r="P478" s="212">
        <f>SUM(P479:P482)</f>
        <v>0</v>
      </c>
      <c r="Q478" s="211"/>
      <c r="R478" s="212">
        <f>SUM(R479:R482)</f>
        <v>0.0010200000000000001</v>
      </c>
      <c r="S478" s="211"/>
      <c r="T478" s="213">
        <f>SUM(T479:T482)</f>
        <v>0</v>
      </c>
      <c r="AR478" s="214" t="s">
        <v>127</v>
      </c>
      <c r="AT478" s="215" t="s">
        <v>72</v>
      </c>
      <c r="AU478" s="215" t="s">
        <v>81</v>
      </c>
      <c r="AY478" s="214" t="s">
        <v>128</v>
      </c>
      <c r="BK478" s="216">
        <f>SUM(BK479:BK482)</f>
        <v>0</v>
      </c>
    </row>
    <row r="479" s="1" customFormat="1" ht="16.5" customHeight="1">
      <c r="B479" s="44"/>
      <c r="C479" s="219" t="s">
        <v>1675</v>
      </c>
      <c r="D479" s="219" t="s">
        <v>131</v>
      </c>
      <c r="E479" s="220" t="s">
        <v>1676</v>
      </c>
      <c r="F479" s="221" t="s">
        <v>1677</v>
      </c>
      <c r="G479" s="222" t="s">
        <v>134</v>
      </c>
      <c r="H479" s="223">
        <v>5.4000000000000004</v>
      </c>
      <c r="I479" s="224"/>
      <c r="J479" s="225">
        <f>ROUND(I479*H479,2)</f>
        <v>0</v>
      </c>
      <c r="K479" s="221" t="s">
        <v>1007</v>
      </c>
      <c r="L479" s="70"/>
      <c r="M479" s="226" t="s">
        <v>21</v>
      </c>
      <c r="N479" s="227" t="s">
        <v>45</v>
      </c>
      <c r="O479" s="45"/>
      <c r="P479" s="228">
        <f>O479*H479</f>
        <v>0</v>
      </c>
      <c r="Q479" s="228">
        <v>0</v>
      </c>
      <c r="R479" s="228">
        <f>Q479*H479</f>
        <v>0</v>
      </c>
      <c r="S479" s="228">
        <v>0</v>
      </c>
      <c r="T479" s="229">
        <f>S479*H479</f>
        <v>0</v>
      </c>
      <c r="AR479" s="22" t="s">
        <v>136</v>
      </c>
      <c r="AT479" s="22" t="s">
        <v>131</v>
      </c>
      <c r="AU479" s="22" t="s">
        <v>127</v>
      </c>
      <c r="AY479" s="22" t="s">
        <v>128</v>
      </c>
      <c r="BE479" s="230">
        <f>IF(N479="základní",J479,0)</f>
        <v>0</v>
      </c>
      <c r="BF479" s="230">
        <f>IF(N479="snížená",J479,0)</f>
        <v>0</v>
      </c>
      <c r="BG479" s="230">
        <f>IF(N479="zákl. přenesená",J479,0)</f>
        <v>0</v>
      </c>
      <c r="BH479" s="230">
        <f>IF(N479="sníž. přenesená",J479,0)</f>
        <v>0</v>
      </c>
      <c r="BI479" s="230">
        <f>IF(N479="nulová",J479,0)</f>
        <v>0</v>
      </c>
      <c r="BJ479" s="22" t="s">
        <v>127</v>
      </c>
      <c r="BK479" s="230">
        <f>ROUND(I479*H479,2)</f>
        <v>0</v>
      </c>
      <c r="BL479" s="22" t="s">
        <v>136</v>
      </c>
      <c r="BM479" s="22" t="s">
        <v>1678</v>
      </c>
    </row>
    <row r="480" s="11" customFormat="1">
      <c r="B480" s="248"/>
      <c r="C480" s="249"/>
      <c r="D480" s="250" t="s">
        <v>1009</v>
      </c>
      <c r="E480" s="251" t="s">
        <v>21</v>
      </c>
      <c r="F480" s="252" t="s">
        <v>1679</v>
      </c>
      <c r="G480" s="249"/>
      <c r="H480" s="253">
        <v>5.4000000000000004</v>
      </c>
      <c r="I480" s="254"/>
      <c r="J480" s="249"/>
      <c r="K480" s="249"/>
      <c r="L480" s="255"/>
      <c r="M480" s="256"/>
      <c r="N480" s="257"/>
      <c r="O480" s="257"/>
      <c r="P480" s="257"/>
      <c r="Q480" s="257"/>
      <c r="R480" s="257"/>
      <c r="S480" s="257"/>
      <c r="T480" s="258"/>
      <c r="AT480" s="259" t="s">
        <v>1009</v>
      </c>
      <c r="AU480" s="259" t="s">
        <v>127</v>
      </c>
      <c r="AV480" s="11" t="s">
        <v>127</v>
      </c>
      <c r="AW480" s="11" t="s">
        <v>36</v>
      </c>
      <c r="AX480" s="11" t="s">
        <v>81</v>
      </c>
      <c r="AY480" s="259" t="s">
        <v>128</v>
      </c>
    </row>
    <row r="481" s="1" customFormat="1" ht="16.5" customHeight="1">
      <c r="B481" s="44"/>
      <c r="C481" s="232" t="s">
        <v>1680</v>
      </c>
      <c r="D481" s="232" t="s">
        <v>343</v>
      </c>
      <c r="E481" s="233" t="s">
        <v>1681</v>
      </c>
      <c r="F481" s="234" t="s">
        <v>1682</v>
      </c>
      <c r="G481" s="235" t="s">
        <v>148</v>
      </c>
      <c r="H481" s="236">
        <v>6</v>
      </c>
      <c r="I481" s="237"/>
      <c r="J481" s="238">
        <f>ROUND(I481*H481,2)</f>
        <v>0</v>
      </c>
      <c r="K481" s="234" t="s">
        <v>1007</v>
      </c>
      <c r="L481" s="239"/>
      <c r="M481" s="240" t="s">
        <v>21</v>
      </c>
      <c r="N481" s="241" t="s">
        <v>45</v>
      </c>
      <c r="O481" s="45"/>
      <c r="P481" s="228">
        <f>O481*H481</f>
        <v>0</v>
      </c>
      <c r="Q481" s="228">
        <v>0.00017000000000000001</v>
      </c>
      <c r="R481" s="228">
        <f>Q481*H481</f>
        <v>0.0010200000000000001</v>
      </c>
      <c r="S481" s="228">
        <v>0</v>
      </c>
      <c r="T481" s="229">
        <f>S481*H481</f>
        <v>0</v>
      </c>
      <c r="AR481" s="22" t="s">
        <v>294</v>
      </c>
      <c r="AT481" s="22" t="s">
        <v>343</v>
      </c>
      <c r="AU481" s="22" t="s">
        <v>127</v>
      </c>
      <c r="AY481" s="22" t="s">
        <v>128</v>
      </c>
      <c r="BE481" s="230">
        <f>IF(N481="základní",J481,0)</f>
        <v>0</v>
      </c>
      <c r="BF481" s="230">
        <f>IF(N481="snížená",J481,0)</f>
        <v>0</v>
      </c>
      <c r="BG481" s="230">
        <f>IF(N481="zákl. přenesená",J481,0)</f>
        <v>0</v>
      </c>
      <c r="BH481" s="230">
        <f>IF(N481="sníž. přenesená",J481,0)</f>
        <v>0</v>
      </c>
      <c r="BI481" s="230">
        <f>IF(N481="nulová",J481,0)</f>
        <v>0</v>
      </c>
      <c r="BJ481" s="22" t="s">
        <v>127</v>
      </c>
      <c r="BK481" s="230">
        <f>ROUND(I481*H481,2)</f>
        <v>0</v>
      </c>
      <c r="BL481" s="22" t="s">
        <v>136</v>
      </c>
      <c r="BM481" s="22" t="s">
        <v>1683</v>
      </c>
    </row>
    <row r="482" s="1" customFormat="1" ht="38.25" customHeight="1">
      <c r="B482" s="44"/>
      <c r="C482" s="219" t="s">
        <v>1684</v>
      </c>
      <c r="D482" s="219" t="s">
        <v>131</v>
      </c>
      <c r="E482" s="220" t="s">
        <v>1685</v>
      </c>
      <c r="F482" s="221" t="s">
        <v>1686</v>
      </c>
      <c r="G482" s="222" t="s">
        <v>222</v>
      </c>
      <c r="H482" s="231"/>
      <c r="I482" s="224"/>
      <c r="J482" s="225">
        <f>ROUND(I482*H482,2)</f>
        <v>0</v>
      </c>
      <c r="K482" s="221" t="s">
        <v>1007</v>
      </c>
      <c r="L482" s="70"/>
      <c r="M482" s="226" t="s">
        <v>21</v>
      </c>
      <c r="N482" s="227" t="s">
        <v>45</v>
      </c>
      <c r="O482" s="45"/>
      <c r="P482" s="228">
        <f>O482*H482</f>
        <v>0</v>
      </c>
      <c r="Q482" s="228">
        <v>0</v>
      </c>
      <c r="R482" s="228">
        <f>Q482*H482</f>
        <v>0</v>
      </c>
      <c r="S482" s="228">
        <v>0</v>
      </c>
      <c r="T482" s="229">
        <f>S482*H482</f>
        <v>0</v>
      </c>
      <c r="AR482" s="22" t="s">
        <v>136</v>
      </c>
      <c r="AT482" s="22" t="s">
        <v>131</v>
      </c>
      <c r="AU482" s="22" t="s">
        <v>127</v>
      </c>
      <c r="AY482" s="22" t="s">
        <v>128</v>
      </c>
      <c r="BE482" s="230">
        <f>IF(N482="základní",J482,0)</f>
        <v>0</v>
      </c>
      <c r="BF482" s="230">
        <f>IF(N482="snížená",J482,0)</f>
        <v>0</v>
      </c>
      <c r="BG482" s="230">
        <f>IF(N482="zákl. přenesená",J482,0)</f>
        <v>0</v>
      </c>
      <c r="BH482" s="230">
        <f>IF(N482="sníž. přenesená",J482,0)</f>
        <v>0</v>
      </c>
      <c r="BI482" s="230">
        <f>IF(N482="nulová",J482,0)</f>
        <v>0</v>
      </c>
      <c r="BJ482" s="22" t="s">
        <v>127</v>
      </c>
      <c r="BK482" s="230">
        <f>ROUND(I482*H482,2)</f>
        <v>0</v>
      </c>
      <c r="BL482" s="22" t="s">
        <v>136</v>
      </c>
      <c r="BM482" s="22" t="s">
        <v>1687</v>
      </c>
    </row>
    <row r="483" s="10" customFormat="1" ht="29.88" customHeight="1">
      <c r="B483" s="203"/>
      <c r="C483" s="204"/>
      <c r="D483" s="205" t="s">
        <v>72</v>
      </c>
      <c r="E483" s="217" t="s">
        <v>1688</v>
      </c>
      <c r="F483" s="217" t="s">
        <v>1689</v>
      </c>
      <c r="G483" s="204"/>
      <c r="H483" s="204"/>
      <c r="I483" s="207"/>
      <c r="J483" s="218">
        <f>BK483</f>
        <v>0</v>
      </c>
      <c r="K483" s="204"/>
      <c r="L483" s="209"/>
      <c r="M483" s="210"/>
      <c r="N483" s="211"/>
      <c r="O483" s="211"/>
      <c r="P483" s="212">
        <f>SUM(P484:P494)</f>
        <v>0</v>
      </c>
      <c r="Q483" s="211"/>
      <c r="R483" s="212">
        <f>SUM(R484:R494)</f>
        <v>0</v>
      </c>
      <c r="S483" s="211"/>
      <c r="T483" s="213">
        <f>SUM(T484:T494)</f>
        <v>0.0538545</v>
      </c>
      <c r="AR483" s="214" t="s">
        <v>127</v>
      </c>
      <c r="AT483" s="215" t="s">
        <v>72</v>
      </c>
      <c r="AU483" s="215" t="s">
        <v>81</v>
      </c>
      <c r="AY483" s="214" t="s">
        <v>128</v>
      </c>
      <c r="BK483" s="216">
        <f>SUM(BK484:BK494)</f>
        <v>0</v>
      </c>
    </row>
    <row r="484" s="1" customFormat="1" ht="16.5" customHeight="1">
      <c r="B484" s="44"/>
      <c r="C484" s="219" t="s">
        <v>1690</v>
      </c>
      <c r="D484" s="219" t="s">
        <v>131</v>
      </c>
      <c r="E484" s="220" t="s">
        <v>1691</v>
      </c>
      <c r="F484" s="221" t="s">
        <v>1692</v>
      </c>
      <c r="G484" s="222" t="s">
        <v>631</v>
      </c>
      <c r="H484" s="223">
        <v>15.6</v>
      </c>
      <c r="I484" s="224"/>
      <c r="J484" s="225">
        <f>ROUND(I484*H484,2)</f>
        <v>0</v>
      </c>
      <c r="K484" s="221" t="s">
        <v>1007</v>
      </c>
      <c r="L484" s="70"/>
      <c r="M484" s="226" t="s">
        <v>21</v>
      </c>
      <c r="N484" s="227" t="s">
        <v>45</v>
      </c>
      <c r="O484" s="45"/>
      <c r="P484" s="228">
        <f>O484*H484</f>
        <v>0</v>
      </c>
      <c r="Q484" s="228">
        <v>0</v>
      </c>
      <c r="R484" s="228">
        <f>Q484*H484</f>
        <v>0</v>
      </c>
      <c r="S484" s="228">
        <v>0.0030000000000000001</v>
      </c>
      <c r="T484" s="229">
        <f>S484*H484</f>
        <v>0.046800000000000001</v>
      </c>
      <c r="AR484" s="22" t="s">
        <v>136</v>
      </c>
      <c r="AT484" s="22" t="s">
        <v>131</v>
      </c>
      <c r="AU484" s="22" t="s">
        <v>127</v>
      </c>
      <c r="AY484" s="22" t="s">
        <v>128</v>
      </c>
      <c r="BE484" s="230">
        <f>IF(N484="základní",J484,0)</f>
        <v>0</v>
      </c>
      <c r="BF484" s="230">
        <f>IF(N484="snížená",J484,0)</f>
        <v>0</v>
      </c>
      <c r="BG484" s="230">
        <f>IF(N484="zákl. přenesená",J484,0)</f>
        <v>0</v>
      </c>
      <c r="BH484" s="230">
        <f>IF(N484="sníž. přenesená",J484,0)</f>
        <v>0</v>
      </c>
      <c r="BI484" s="230">
        <f>IF(N484="nulová",J484,0)</f>
        <v>0</v>
      </c>
      <c r="BJ484" s="22" t="s">
        <v>127</v>
      </c>
      <c r="BK484" s="230">
        <f>ROUND(I484*H484,2)</f>
        <v>0</v>
      </c>
      <c r="BL484" s="22" t="s">
        <v>136</v>
      </c>
      <c r="BM484" s="22" t="s">
        <v>1693</v>
      </c>
    </row>
    <row r="485" s="11" customFormat="1">
      <c r="B485" s="248"/>
      <c r="C485" s="249"/>
      <c r="D485" s="250" t="s">
        <v>1009</v>
      </c>
      <c r="E485" s="251" t="s">
        <v>21</v>
      </c>
      <c r="F485" s="252" t="s">
        <v>1694</v>
      </c>
      <c r="G485" s="249"/>
      <c r="H485" s="253">
        <v>7.4000000000000004</v>
      </c>
      <c r="I485" s="254"/>
      <c r="J485" s="249"/>
      <c r="K485" s="249"/>
      <c r="L485" s="255"/>
      <c r="M485" s="256"/>
      <c r="N485" s="257"/>
      <c r="O485" s="257"/>
      <c r="P485" s="257"/>
      <c r="Q485" s="257"/>
      <c r="R485" s="257"/>
      <c r="S485" s="257"/>
      <c r="T485" s="258"/>
      <c r="AT485" s="259" t="s">
        <v>1009</v>
      </c>
      <c r="AU485" s="259" t="s">
        <v>127</v>
      </c>
      <c r="AV485" s="11" t="s">
        <v>127</v>
      </c>
      <c r="AW485" s="11" t="s">
        <v>36</v>
      </c>
      <c r="AX485" s="11" t="s">
        <v>73</v>
      </c>
      <c r="AY485" s="259" t="s">
        <v>128</v>
      </c>
    </row>
    <row r="486" s="11" customFormat="1">
      <c r="B486" s="248"/>
      <c r="C486" s="249"/>
      <c r="D486" s="250" t="s">
        <v>1009</v>
      </c>
      <c r="E486" s="251" t="s">
        <v>21</v>
      </c>
      <c r="F486" s="252" t="s">
        <v>1695</v>
      </c>
      <c r="G486" s="249"/>
      <c r="H486" s="253">
        <v>3.7999999999999998</v>
      </c>
      <c r="I486" s="254"/>
      <c r="J486" s="249"/>
      <c r="K486" s="249"/>
      <c r="L486" s="255"/>
      <c r="M486" s="256"/>
      <c r="N486" s="257"/>
      <c r="O486" s="257"/>
      <c r="P486" s="257"/>
      <c r="Q486" s="257"/>
      <c r="R486" s="257"/>
      <c r="S486" s="257"/>
      <c r="T486" s="258"/>
      <c r="AT486" s="259" t="s">
        <v>1009</v>
      </c>
      <c r="AU486" s="259" t="s">
        <v>127</v>
      </c>
      <c r="AV486" s="11" t="s">
        <v>127</v>
      </c>
      <c r="AW486" s="11" t="s">
        <v>36</v>
      </c>
      <c r="AX486" s="11" t="s">
        <v>73</v>
      </c>
      <c r="AY486" s="259" t="s">
        <v>128</v>
      </c>
    </row>
    <row r="487" s="11" customFormat="1">
      <c r="B487" s="248"/>
      <c r="C487" s="249"/>
      <c r="D487" s="250" t="s">
        <v>1009</v>
      </c>
      <c r="E487" s="251" t="s">
        <v>21</v>
      </c>
      <c r="F487" s="252" t="s">
        <v>1696</v>
      </c>
      <c r="G487" s="249"/>
      <c r="H487" s="253">
        <v>4.4000000000000004</v>
      </c>
      <c r="I487" s="254"/>
      <c r="J487" s="249"/>
      <c r="K487" s="249"/>
      <c r="L487" s="255"/>
      <c r="M487" s="256"/>
      <c r="N487" s="257"/>
      <c r="O487" s="257"/>
      <c r="P487" s="257"/>
      <c r="Q487" s="257"/>
      <c r="R487" s="257"/>
      <c r="S487" s="257"/>
      <c r="T487" s="258"/>
      <c r="AT487" s="259" t="s">
        <v>1009</v>
      </c>
      <c r="AU487" s="259" t="s">
        <v>127</v>
      </c>
      <c r="AV487" s="11" t="s">
        <v>127</v>
      </c>
      <c r="AW487" s="11" t="s">
        <v>36</v>
      </c>
      <c r="AX487" s="11" t="s">
        <v>73</v>
      </c>
      <c r="AY487" s="259" t="s">
        <v>128</v>
      </c>
    </row>
    <row r="488" s="12" customFormat="1">
      <c r="B488" s="260"/>
      <c r="C488" s="261"/>
      <c r="D488" s="250" t="s">
        <v>1009</v>
      </c>
      <c r="E488" s="262" t="s">
        <v>21</v>
      </c>
      <c r="F488" s="263" t="s">
        <v>1012</v>
      </c>
      <c r="G488" s="261"/>
      <c r="H488" s="264">
        <v>15.6</v>
      </c>
      <c r="I488" s="265"/>
      <c r="J488" s="261"/>
      <c r="K488" s="261"/>
      <c r="L488" s="266"/>
      <c r="M488" s="267"/>
      <c r="N488" s="268"/>
      <c r="O488" s="268"/>
      <c r="P488" s="268"/>
      <c r="Q488" s="268"/>
      <c r="R488" s="268"/>
      <c r="S488" s="268"/>
      <c r="T488" s="269"/>
      <c r="AT488" s="270" t="s">
        <v>1009</v>
      </c>
      <c r="AU488" s="270" t="s">
        <v>127</v>
      </c>
      <c r="AV488" s="12" t="s">
        <v>150</v>
      </c>
      <c r="AW488" s="12" t="s">
        <v>36</v>
      </c>
      <c r="AX488" s="12" t="s">
        <v>81</v>
      </c>
      <c r="AY488" s="270" t="s">
        <v>128</v>
      </c>
    </row>
    <row r="489" s="1" customFormat="1" ht="16.5" customHeight="1">
      <c r="B489" s="44"/>
      <c r="C489" s="219" t="s">
        <v>1697</v>
      </c>
      <c r="D489" s="219" t="s">
        <v>131</v>
      </c>
      <c r="E489" s="220" t="s">
        <v>1698</v>
      </c>
      <c r="F489" s="221" t="s">
        <v>1699</v>
      </c>
      <c r="G489" s="222" t="s">
        <v>134</v>
      </c>
      <c r="H489" s="223">
        <v>23.515000000000001</v>
      </c>
      <c r="I489" s="224"/>
      <c r="J489" s="225">
        <f>ROUND(I489*H489,2)</f>
        <v>0</v>
      </c>
      <c r="K489" s="221" t="s">
        <v>1007</v>
      </c>
      <c r="L489" s="70"/>
      <c r="M489" s="226" t="s">
        <v>21</v>
      </c>
      <c r="N489" s="227" t="s">
        <v>45</v>
      </c>
      <c r="O489" s="45"/>
      <c r="P489" s="228">
        <f>O489*H489</f>
        <v>0</v>
      </c>
      <c r="Q489" s="228">
        <v>0</v>
      </c>
      <c r="R489" s="228">
        <f>Q489*H489</f>
        <v>0</v>
      </c>
      <c r="S489" s="228">
        <v>0.00029999999999999997</v>
      </c>
      <c r="T489" s="229">
        <f>S489*H489</f>
        <v>0.0070544999999999991</v>
      </c>
      <c r="AR489" s="22" t="s">
        <v>136</v>
      </c>
      <c r="AT489" s="22" t="s">
        <v>131</v>
      </c>
      <c r="AU489" s="22" t="s">
        <v>127</v>
      </c>
      <c r="AY489" s="22" t="s">
        <v>128</v>
      </c>
      <c r="BE489" s="230">
        <f>IF(N489="základní",J489,0)</f>
        <v>0</v>
      </c>
      <c r="BF489" s="230">
        <f>IF(N489="snížená",J489,0)</f>
        <v>0</v>
      </c>
      <c r="BG489" s="230">
        <f>IF(N489="zákl. přenesená",J489,0)</f>
        <v>0</v>
      </c>
      <c r="BH489" s="230">
        <f>IF(N489="sníž. přenesená",J489,0)</f>
        <v>0</v>
      </c>
      <c r="BI489" s="230">
        <f>IF(N489="nulová",J489,0)</f>
        <v>0</v>
      </c>
      <c r="BJ489" s="22" t="s">
        <v>127</v>
      </c>
      <c r="BK489" s="230">
        <f>ROUND(I489*H489,2)</f>
        <v>0</v>
      </c>
      <c r="BL489" s="22" t="s">
        <v>136</v>
      </c>
      <c r="BM489" s="22" t="s">
        <v>1700</v>
      </c>
    </row>
    <row r="490" s="11" customFormat="1">
      <c r="B490" s="248"/>
      <c r="C490" s="249"/>
      <c r="D490" s="250" t="s">
        <v>1009</v>
      </c>
      <c r="E490" s="251" t="s">
        <v>21</v>
      </c>
      <c r="F490" s="252" t="s">
        <v>1701</v>
      </c>
      <c r="G490" s="249"/>
      <c r="H490" s="253">
        <v>7.3399999999999999</v>
      </c>
      <c r="I490" s="254"/>
      <c r="J490" s="249"/>
      <c r="K490" s="249"/>
      <c r="L490" s="255"/>
      <c r="M490" s="256"/>
      <c r="N490" s="257"/>
      <c r="O490" s="257"/>
      <c r="P490" s="257"/>
      <c r="Q490" s="257"/>
      <c r="R490" s="257"/>
      <c r="S490" s="257"/>
      <c r="T490" s="258"/>
      <c r="AT490" s="259" t="s">
        <v>1009</v>
      </c>
      <c r="AU490" s="259" t="s">
        <v>127</v>
      </c>
      <c r="AV490" s="11" t="s">
        <v>127</v>
      </c>
      <c r="AW490" s="11" t="s">
        <v>36</v>
      </c>
      <c r="AX490" s="11" t="s">
        <v>73</v>
      </c>
      <c r="AY490" s="259" t="s">
        <v>128</v>
      </c>
    </row>
    <row r="491" s="11" customFormat="1">
      <c r="B491" s="248"/>
      <c r="C491" s="249"/>
      <c r="D491" s="250" t="s">
        <v>1009</v>
      </c>
      <c r="E491" s="251" t="s">
        <v>21</v>
      </c>
      <c r="F491" s="252" t="s">
        <v>1702</v>
      </c>
      <c r="G491" s="249"/>
      <c r="H491" s="253">
        <v>7.0999999999999996</v>
      </c>
      <c r="I491" s="254"/>
      <c r="J491" s="249"/>
      <c r="K491" s="249"/>
      <c r="L491" s="255"/>
      <c r="M491" s="256"/>
      <c r="N491" s="257"/>
      <c r="O491" s="257"/>
      <c r="P491" s="257"/>
      <c r="Q491" s="257"/>
      <c r="R491" s="257"/>
      <c r="S491" s="257"/>
      <c r="T491" s="258"/>
      <c r="AT491" s="259" t="s">
        <v>1009</v>
      </c>
      <c r="AU491" s="259" t="s">
        <v>127</v>
      </c>
      <c r="AV491" s="11" t="s">
        <v>127</v>
      </c>
      <c r="AW491" s="11" t="s">
        <v>36</v>
      </c>
      <c r="AX491" s="11" t="s">
        <v>73</v>
      </c>
      <c r="AY491" s="259" t="s">
        <v>128</v>
      </c>
    </row>
    <row r="492" s="11" customFormat="1">
      <c r="B492" s="248"/>
      <c r="C492" s="249"/>
      <c r="D492" s="250" t="s">
        <v>1009</v>
      </c>
      <c r="E492" s="251" t="s">
        <v>21</v>
      </c>
      <c r="F492" s="252" t="s">
        <v>1703</v>
      </c>
      <c r="G492" s="249"/>
      <c r="H492" s="253">
        <v>9.0749999999999993</v>
      </c>
      <c r="I492" s="254"/>
      <c r="J492" s="249"/>
      <c r="K492" s="249"/>
      <c r="L492" s="255"/>
      <c r="M492" s="256"/>
      <c r="N492" s="257"/>
      <c r="O492" s="257"/>
      <c r="P492" s="257"/>
      <c r="Q492" s="257"/>
      <c r="R492" s="257"/>
      <c r="S492" s="257"/>
      <c r="T492" s="258"/>
      <c r="AT492" s="259" t="s">
        <v>1009</v>
      </c>
      <c r="AU492" s="259" t="s">
        <v>127</v>
      </c>
      <c r="AV492" s="11" t="s">
        <v>127</v>
      </c>
      <c r="AW492" s="11" t="s">
        <v>36</v>
      </c>
      <c r="AX492" s="11" t="s">
        <v>73</v>
      </c>
      <c r="AY492" s="259" t="s">
        <v>128</v>
      </c>
    </row>
    <row r="493" s="12" customFormat="1">
      <c r="B493" s="260"/>
      <c r="C493" s="261"/>
      <c r="D493" s="250" t="s">
        <v>1009</v>
      </c>
      <c r="E493" s="262" t="s">
        <v>21</v>
      </c>
      <c r="F493" s="263" t="s">
        <v>1012</v>
      </c>
      <c r="G493" s="261"/>
      <c r="H493" s="264">
        <v>23.515000000000001</v>
      </c>
      <c r="I493" s="265"/>
      <c r="J493" s="261"/>
      <c r="K493" s="261"/>
      <c r="L493" s="266"/>
      <c r="M493" s="267"/>
      <c r="N493" s="268"/>
      <c r="O493" s="268"/>
      <c r="P493" s="268"/>
      <c r="Q493" s="268"/>
      <c r="R493" s="268"/>
      <c r="S493" s="268"/>
      <c r="T493" s="269"/>
      <c r="AT493" s="270" t="s">
        <v>1009</v>
      </c>
      <c r="AU493" s="270" t="s">
        <v>127</v>
      </c>
      <c r="AV493" s="12" t="s">
        <v>150</v>
      </c>
      <c r="AW493" s="12" t="s">
        <v>36</v>
      </c>
      <c r="AX493" s="12" t="s">
        <v>81</v>
      </c>
      <c r="AY493" s="270" t="s">
        <v>128</v>
      </c>
    </row>
    <row r="494" s="1" customFormat="1" ht="38.25" customHeight="1">
      <c r="B494" s="44"/>
      <c r="C494" s="219" t="s">
        <v>1704</v>
      </c>
      <c r="D494" s="219" t="s">
        <v>131</v>
      </c>
      <c r="E494" s="220" t="s">
        <v>1705</v>
      </c>
      <c r="F494" s="221" t="s">
        <v>1706</v>
      </c>
      <c r="G494" s="222" t="s">
        <v>222</v>
      </c>
      <c r="H494" s="231"/>
      <c r="I494" s="224"/>
      <c r="J494" s="225">
        <f>ROUND(I494*H494,2)</f>
        <v>0</v>
      </c>
      <c r="K494" s="221" t="s">
        <v>1007</v>
      </c>
      <c r="L494" s="70"/>
      <c r="M494" s="226" t="s">
        <v>21</v>
      </c>
      <c r="N494" s="227" t="s">
        <v>45</v>
      </c>
      <c r="O494" s="45"/>
      <c r="P494" s="228">
        <f>O494*H494</f>
        <v>0</v>
      </c>
      <c r="Q494" s="228">
        <v>0</v>
      </c>
      <c r="R494" s="228">
        <f>Q494*H494</f>
        <v>0</v>
      </c>
      <c r="S494" s="228">
        <v>0</v>
      </c>
      <c r="T494" s="229">
        <f>S494*H494</f>
        <v>0</v>
      </c>
      <c r="AR494" s="22" t="s">
        <v>136</v>
      </c>
      <c r="AT494" s="22" t="s">
        <v>131</v>
      </c>
      <c r="AU494" s="22" t="s">
        <v>127</v>
      </c>
      <c r="AY494" s="22" t="s">
        <v>128</v>
      </c>
      <c r="BE494" s="230">
        <f>IF(N494="základní",J494,0)</f>
        <v>0</v>
      </c>
      <c r="BF494" s="230">
        <f>IF(N494="snížená",J494,0)</f>
        <v>0</v>
      </c>
      <c r="BG494" s="230">
        <f>IF(N494="zákl. přenesená",J494,0)</f>
        <v>0</v>
      </c>
      <c r="BH494" s="230">
        <f>IF(N494="sníž. přenesená",J494,0)</f>
        <v>0</v>
      </c>
      <c r="BI494" s="230">
        <f>IF(N494="nulová",J494,0)</f>
        <v>0</v>
      </c>
      <c r="BJ494" s="22" t="s">
        <v>127</v>
      </c>
      <c r="BK494" s="230">
        <f>ROUND(I494*H494,2)</f>
        <v>0</v>
      </c>
      <c r="BL494" s="22" t="s">
        <v>136</v>
      </c>
      <c r="BM494" s="22" t="s">
        <v>1707</v>
      </c>
    </row>
    <row r="495" s="10" customFormat="1" ht="29.88" customHeight="1">
      <c r="B495" s="203"/>
      <c r="C495" s="204"/>
      <c r="D495" s="205" t="s">
        <v>72</v>
      </c>
      <c r="E495" s="217" t="s">
        <v>1708</v>
      </c>
      <c r="F495" s="217" t="s">
        <v>1709</v>
      </c>
      <c r="G495" s="204"/>
      <c r="H495" s="204"/>
      <c r="I495" s="207"/>
      <c r="J495" s="218">
        <f>BK495</f>
        <v>0</v>
      </c>
      <c r="K495" s="204"/>
      <c r="L495" s="209"/>
      <c r="M495" s="210"/>
      <c r="N495" s="211"/>
      <c r="O495" s="211"/>
      <c r="P495" s="212">
        <f>SUM(P496:P509)</f>
        <v>0</v>
      </c>
      <c r="Q495" s="211"/>
      <c r="R495" s="212">
        <f>SUM(R496:R509)</f>
        <v>1.7249643000000001</v>
      </c>
      <c r="S495" s="211"/>
      <c r="T495" s="213">
        <f>SUM(T496:T509)</f>
        <v>0</v>
      </c>
      <c r="AR495" s="214" t="s">
        <v>127</v>
      </c>
      <c r="AT495" s="215" t="s">
        <v>72</v>
      </c>
      <c r="AU495" s="215" t="s">
        <v>81</v>
      </c>
      <c r="AY495" s="214" t="s">
        <v>128</v>
      </c>
      <c r="BK495" s="216">
        <f>SUM(BK496:BK509)</f>
        <v>0</v>
      </c>
    </row>
    <row r="496" s="1" customFormat="1" ht="16.5" customHeight="1">
      <c r="B496" s="44"/>
      <c r="C496" s="219" t="s">
        <v>1710</v>
      </c>
      <c r="D496" s="219" t="s">
        <v>131</v>
      </c>
      <c r="E496" s="220" t="s">
        <v>1711</v>
      </c>
      <c r="F496" s="221" t="s">
        <v>1712</v>
      </c>
      <c r="G496" s="222" t="s">
        <v>631</v>
      </c>
      <c r="H496" s="223">
        <v>91.700000000000003</v>
      </c>
      <c r="I496" s="224"/>
      <c r="J496" s="225">
        <f>ROUND(I496*H496,2)</f>
        <v>0</v>
      </c>
      <c r="K496" s="221" t="s">
        <v>135</v>
      </c>
      <c r="L496" s="70"/>
      <c r="M496" s="226" t="s">
        <v>21</v>
      </c>
      <c r="N496" s="227" t="s">
        <v>45</v>
      </c>
      <c r="O496" s="45"/>
      <c r="P496" s="228">
        <f>O496*H496</f>
        <v>0</v>
      </c>
      <c r="Q496" s="228">
        <v>0</v>
      </c>
      <c r="R496" s="228">
        <f>Q496*H496</f>
        <v>0</v>
      </c>
      <c r="S496" s="228">
        <v>0</v>
      </c>
      <c r="T496" s="229">
        <f>S496*H496</f>
        <v>0</v>
      </c>
      <c r="AR496" s="22" t="s">
        <v>136</v>
      </c>
      <c r="AT496" s="22" t="s">
        <v>131</v>
      </c>
      <c r="AU496" s="22" t="s">
        <v>127</v>
      </c>
      <c r="AY496" s="22" t="s">
        <v>128</v>
      </c>
      <c r="BE496" s="230">
        <f>IF(N496="základní",J496,0)</f>
        <v>0</v>
      </c>
      <c r="BF496" s="230">
        <f>IF(N496="snížená",J496,0)</f>
        <v>0</v>
      </c>
      <c r="BG496" s="230">
        <f>IF(N496="zákl. přenesená",J496,0)</f>
        <v>0</v>
      </c>
      <c r="BH496" s="230">
        <f>IF(N496="sníž. přenesená",J496,0)</f>
        <v>0</v>
      </c>
      <c r="BI496" s="230">
        <f>IF(N496="nulová",J496,0)</f>
        <v>0</v>
      </c>
      <c r="BJ496" s="22" t="s">
        <v>127</v>
      </c>
      <c r="BK496" s="230">
        <f>ROUND(I496*H496,2)</f>
        <v>0</v>
      </c>
      <c r="BL496" s="22" t="s">
        <v>136</v>
      </c>
      <c r="BM496" s="22" t="s">
        <v>1713</v>
      </c>
    </row>
    <row r="497" s="11" customFormat="1">
      <c r="B497" s="248"/>
      <c r="C497" s="249"/>
      <c r="D497" s="250" t="s">
        <v>1009</v>
      </c>
      <c r="E497" s="251" t="s">
        <v>21</v>
      </c>
      <c r="F497" s="252" t="s">
        <v>940</v>
      </c>
      <c r="G497" s="249"/>
      <c r="H497" s="253">
        <v>91.700000000000003</v>
      </c>
      <c r="I497" s="254"/>
      <c r="J497" s="249"/>
      <c r="K497" s="249"/>
      <c r="L497" s="255"/>
      <c r="M497" s="256"/>
      <c r="N497" s="257"/>
      <c r="O497" s="257"/>
      <c r="P497" s="257"/>
      <c r="Q497" s="257"/>
      <c r="R497" s="257"/>
      <c r="S497" s="257"/>
      <c r="T497" s="258"/>
      <c r="AT497" s="259" t="s">
        <v>1009</v>
      </c>
      <c r="AU497" s="259" t="s">
        <v>127</v>
      </c>
      <c r="AV497" s="11" t="s">
        <v>127</v>
      </c>
      <c r="AW497" s="11" t="s">
        <v>36</v>
      </c>
      <c r="AX497" s="11" t="s">
        <v>81</v>
      </c>
      <c r="AY497" s="259" t="s">
        <v>128</v>
      </c>
    </row>
    <row r="498" s="1" customFormat="1" ht="16.5" customHeight="1">
      <c r="B498" s="44"/>
      <c r="C498" s="219" t="s">
        <v>1714</v>
      </c>
      <c r="D498" s="219" t="s">
        <v>131</v>
      </c>
      <c r="E498" s="220" t="s">
        <v>1715</v>
      </c>
      <c r="F498" s="221" t="s">
        <v>1716</v>
      </c>
      <c r="G498" s="222" t="s">
        <v>631</v>
      </c>
      <c r="H498" s="223">
        <v>91.700000000000003</v>
      </c>
      <c r="I498" s="224"/>
      <c r="J498" s="225">
        <f>ROUND(I498*H498,2)</f>
        <v>0</v>
      </c>
      <c r="K498" s="221" t="s">
        <v>135</v>
      </c>
      <c r="L498" s="70"/>
      <c r="M498" s="226" t="s">
        <v>21</v>
      </c>
      <c r="N498" s="227" t="s">
        <v>45</v>
      </c>
      <c r="O498" s="45"/>
      <c r="P498" s="228">
        <f>O498*H498</f>
        <v>0</v>
      </c>
      <c r="Q498" s="228">
        <v>0</v>
      </c>
      <c r="R498" s="228">
        <f>Q498*H498</f>
        <v>0</v>
      </c>
      <c r="S498" s="228">
        <v>0</v>
      </c>
      <c r="T498" s="229">
        <f>S498*H498</f>
        <v>0</v>
      </c>
      <c r="AR498" s="22" t="s">
        <v>136</v>
      </c>
      <c r="AT498" s="22" t="s">
        <v>131</v>
      </c>
      <c r="AU498" s="22" t="s">
        <v>127</v>
      </c>
      <c r="AY498" s="22" t="s">
        <v>128</v>
      </c>
      <c r="BE498" s="230">
        <f>IF(N498="základní",J498,0)</f>
        <v>0</v>
      </c>
      <c r="BF498" s="230">
        <f>IF(N498="snížená",J498,0)</f>
        <v>0</v>
      </c>
      <c r="BG498" s="230">
        <f>IF(N498="zákl. přenesená",J498,0)</f>
        <v>0</v>
      </c>
      <c r="BH498" s="230">
        <f>IF(N498="sníž. přenesená",J498,0)</f>
        <v>0</v>
      </c>
      <c r="BI498" s="230">
        <f>IF(N498="nulová",J498,0)</f>
        <v>0</v>
      </c>
      <c r="BJ498" s="22" t="s">
        <v>127</v>
      </c>
      <c r="BK498" s="230">
        <f>ROUND(I498*H498,2)</f>
        <v>0</v>
      </c>
      <c r="BL498" s="22" t="s">
        <v>136</v>
      </c>
      <c r="BM498" s="22" t="s">
        <v>1717</v>
      </c>
    </row>
    <row r="499" s="11" customFormat="1">
      <c r="B499" s="248"/>
      <c r="C499" s="249"/>
      <c r="D499" s="250" t="s">
        <v>1009</v>
      </c>
      <c r="E499" s="251" t="s">
        <v>21</v>
      </c>
      <c r="F499" s="252" t="s">
        <v>940</v>
      </c>
      <c r="G499" s="249"/>
      <c r="H499" s="253">
        <v>91.700000000000003</v>
      </c>
      <c r="I499" s="254"/>
      <c r="J499" s="249"/>
      <c r="K499" s="249"/>
      <c r="L499" s="255"/>
      <c r="M499" s="256"/>
      <c r="N499" s="257"/>
      <c r="O499" s="257"/>
      <c r="P499" s="257"/>
      <c r="Q499" s="257"/>
      <c r="R499" s="257"/>
      <c r="S499" s="257"/>
      <c r="T499" s="258"/>
      <c r="AT499" s="259" t="s">
        <v>1009</v>
      </c>
      <c r="AU499" s="259" t="s">
        <v>127</v>
      </c>
      <c r="AV499" s="11" t="s">
        <v>127</v>
      </c>
      <c r="AW499" s="11" t="s">
        <v>36</v>
      </c>
      <c r="AX499" s="11" t="s">
        <v>81</v>
      </c>
      <c r="AY499" s="259" t="s">
        <v>128</v>
      </c>
    </row>
    <row r="500" s="1" customFormat="1" ht="25.5" customHeight="1">
      <c r="B500" s="44"/>
      <c r="C500" s="219" t="s">
        <v>1718</v>
      </c>
      <c r="D500" s="219" t="s">
        <v>131</v>
      </c>
      <c r="E500" s="220" t="s">
        <v>1719</v>
      </c>
      <c r="F500" s="221" t="s">
        <v>1720</v>
      </c>
      <c r="G500" s="222" t="s">
        <v>134</v>
      </c>
      <c r="H500" s="223">
        <v>88.215000000000003</v>
      </c>
      <c r="I500" s="224"/>
      <c r="J500" s="225">
        <f>ROUND(I500*H500,2)</f>
        <v>0</v>
      </c>
      <c r="K500" s="221" t="s">
        <v>135</v>
      </c>
      <c r="L500" s="70"/>
      <c r="M500" s="226" t="s">
        <v>21</v>
      </c>
      <c r="N500" s="227" t="s">
        <v>45</v>
      </c>
      <c r="O500" s="45"/>
      <c r="P500" s="228">
        <f>O500*H500</f>
        <v>0</v>
      </c>
      <c r="Q500" s="228">
        <v>2.0000000000000002E-05</v>
      </c>
      <c r="R500" s="228">
        <f>Q500*H500</f>
        <v>0.0017643000000000001</v>
      </c>
      <c r="S500" s="228">
        <v>0</v>
      </c>
      <c r="T500" s="229">
        <f>S500*H500</f>
        <v>0</v>
      </c>
      <c r="AR500" s="22" t="s">
        <v>136</v>
      </c>
      <c r="AT500" s="22" t="s">
        <v>131</v>
      </c>
      <c r="AU500" s="22" t="s">
        <v>127</v>
      </c>
      <c r="AY500" s="22" t="s">
        <v>128</v>
      </c>
      <c r="BE500" s="230">
        <f>IF(N500="základní",J500,0)</f>
        <v>0</v>
      </c>
      <c r="BF500" s="230">
        <f>IF(N500="snížená",J500,0)</f>
        <v>0</v>
      </c>
      <c r="BG500" s="230">
        <f>IF(N500="zákl. přenesená",J500,0)</f>
        <v>0</v>
      </c>
      <c r="BH500" s="230">
        <f>IF(N500="sníž. přenesená",J500,0)</f>
        <v>0</v>
      </c>
      <c r="BI500" s="230">
        <f>IF(N500="nulová",J500,0)</f>
        <v>0</v>
      </c>
      <c r="BJ500" s="22" t="s">
        <v>127</v>
      </c>
      <c r="BK500" s="230">
        <f>ROUND(I500*H500,2)</f>
        <v>0</v>
      </c>
      <c r="BL500" s="22" t="s">
        <v>136</v>
      </c>
      <c r="BM500" s="22" t="s">
        <v>1721</v>
      </c>
    </row>
    <row r="501" s="11" customFormat="1">
      <c r="B501" s="248"/>
      <c r="C501" s="249"/>
      <c r="D501" s="250" t="s">
        <v>1009</v>
      </c>
      <c r="E501" s="251" t="s">
        <v>21</v>
      </c>
      <c r="F501" s="252" t="s">
        <v>1722</v>
      </c>
      <c r="G501" s="249"/>
      <c r="H501" s="253">
        <v>62.380000000000003</v>
      </c>
      <c r="I501" s="254"/>
      <c r="J501" s="249"/>
      <c r="K501" s="249"/>
      <c r="L501" s="255"/>
      <c r="M501" s="256"/>
      <c r="N501" s="257"/>
      <c r="O501" s="257"/>
      <c r="P501" s="257"/>
      <c r="Q501" s="257"/>
      <c r="R501" s="257"/>
      <c r="S501" s="257"/>
      <c r="T501" s="258"/>
      <c r="AT501" s="259" t="s">
        <v>1009</v>
      </c>
      <c r="AU501" s="259" t="s">
        <v>127</v>
      </c>
      <c r="AV501" s="11" t="s">
        <v>127</v>
      </c>
      <c r="AW501" s="11" t="s">
        <v>36</v>
      </c>
      <c r="AX501" s="11" t="s">
        <v>73</v>
      </c>
      <c r="AY501" s="259" t="s">
        <v>128</v>
      </c>
    </row>
    <row r="502" s="11" customFormat="1">
      <c r="B502" s="248"/>
      <c r="C502" s="249"/>
      <c r="D502" s="250" t="s">
        <v>1009</v>
      </c>
      <c r="E502" s="251" t="s">
        <v>21</v>
      </c>
      <c r="F502" s="252" t="s">
        <v>1723</v>
      </c>
      <c r="G502" s="249"/>
      <c r="H502" s="253">
        <v>25.835000000000001</v>
      </c>
      <c r="I502" s="254"/>
      <c r="J502" s="249"/>
      <c r="K502" s="249"/>
      <c r="L502" s="255"/>
      <c r="M502" s="256"/>
      <c r="N502" s="257"/>
      <c r="O502" s="257"/>
      <c r="P502" s="257"/>
      <c r="Q502" s="257"/>
      <c r="R502" s="257"/>
      <c r="S502" s="257"/>
      <c r="T502" s="258"/>
      <c r="AT502" s="259" t="s">
        <v>1009</v>
      </c>
      <c r="AU502" s="259" t="s">
        <v>127</v>
      </c>
      <c r="AV502" s="11" t="s">
        <v>127</v>
      </c>
      <c r="AW502" s="11" t="s">
        <v>36</v>
      </c>
      <c r="AX502" s="11" t="s">
        <v>73</v>
      </c>
      <c r="AY502" s="259" t="s">
        <v>128</v>
      </c>
    </row>
    <row r="503" s="12" customFormat="1">
      <c r="B503" s="260"/>
      <c r="C503" s="261"/>
      <c r="D503" s="250" t="s">
        <v>1009</v>
      </c>
      <c r="E503" s="262" t="s">
        <v>21</v>
      </c>
      <c r="F503" s="263" t="s">
        <v>1012</v>
      </c>
      <c r="G503" s="261"/>
      <c r="H503" s="264">
        <v>88.215000000000003</v>
      </c>
      <c r="I503" s="265"/>
      <c r="J503" s="261"/>
      <c r="K503" s="261"/>
      <c r="L503" s="266"/>
      <c r="M503" s="267"/>
      <c r="N503" s="268"/>
      <c r="O503" s="268"/>
      <c r="P503" s="268"/>
      <c r="Q503" s="268"/>
      <c r="R503" s="268"/>
      <c r="S503" s="268"/>
      <c r="T503" s="269"/>
      <c r="AT503" s="270" t="s">
        <v>1009</v>
      </c>
      <c r="AU503" s="270" t="s">
        <v>127</v>
      </c>
      <c r="AV503" s="12" t="s">
        <v>150</v>
      </c>
      <c r="AW503" s="12" t="s">
        <v>36</v>
      </c>
      <c r="AX503" s="12" t="s">
        <v>81</v>
      </c>
      <c r="AY503" s="270" t="s">
        <v>128</v>
      </c>
    </row>
    <row r="504" s="1" customFormat="1" ht="16.5" customHeight="1">
      <c r="B504" s="44"/>
      <c r="C504" s="219" t="s">
        <v>1724</v>
      </c>
      <c r="D504" s="219" t="s">
        <v>131</v>
      </c>
      <c r="E504" s="220" t="s">
        <v>1725</v>
      </c>
      <c r="F504" s="221" t="s">
        <v>1726</v>
      </c>
      <c r="G504" s="222" t="s">
        <v>631</v>
      </c>
      <c r="H504" s="223">
        <v>71.799999999999997</v>
      </c>
      <c r="I504" s="224"/>
      <c r="J504" s="225">
        <f>ROUND(I504*H504,2)</f>
        <v>0</v>
      </c>
      <c r="K504" s="221" t="s">
        <v>135</v>
      </c>
      <c r="L504" s="70"/>
      <c r="M504" s="226" t="s">
        <v>21</v>
      </c>
      <c r="N504" s="227" t="s">
        <v>45</v>
      </c>
      <c r="O504" s="45"/>
      <c r="P504" s="228">
        <f>O504*H504</f>
        <v>0</v>
      </c>
      <c r="Q504" s="228">
        <v>0.024</v>
      </c>
      <c r="R504" s="228">
        <f>Q504*H504</f>
        <v>1.7232000000000001</v>
      </c>
      <c r="S504" s="228">
        <v>0</v>
      </c>
      <c r="T504" s="229">
        <f>S504*H504</f>
        <v>0</v>
      </c>
      <c r="AR504" s="22" t="s">
        <v>136</v>
      </c>
      <c r="AT504" s="22" t="s">
        <v>131</v>
      </c>
      <c r="AU504" s="22" t="s">
        <v>127</v>
      </c>
      <c r="AY504" s="22" t="s">
        <v>128</v>
      </c>
      <c r="BE504" s="230">
        <f>IF(N504="základní",J504,0)</f>
        <v>0</v>
      </c>
      <c r="BF504" s="230">
        <f>IF(N504="snížená",J504,0)</f>
        <v>0</v>
      </c>
      <c r="BG504" s="230">
        <f>IF(N504="zákl. přenesená",J504,0)</f>
        <v>0</v>
      </c>
      <c r="BH504" s="230">
        <f>IF(N504="sníž. přenesená",J504,0)</f>
        <v>0</v>
      </c>
      <c r="BI504" s="230">
        <f>IF(N504="nulová",J504,0)</f>
        <v>0</v>
      </c>
      <c r="BJ504" s="22" t="s">
        <v>127</v>
      </c>
      <c r="BK504" s="230">
        <f>ROUND(I504*H504,2)</f>
        <v>0</v>
      </c>
      <c r="BL504" s="22" t="s">
        <v>136</v>
      </c>
      <c r="BM504" s="22" t="s">
        <v>1727</v>
      </c>
    </row>
    <row r="505" s="11" customFormat="1">
      <c r="B505" s="248"/>
      <c r="C505" s="249"/>
      <c r="D505" s="250" t="s">
        <v>1009</v>
      </c>
      <c r="E505" s="251" t="s">
        <v>21</v>
      </c>
      <c r="F505" s="252" t="s">
        <v>1728</v>
      </c>
      <c r="G505" s="249"/>
      <c r="H505" s="253">
        <v>43.899999999999999</v>
      </c>
      <c r="I505" s="254"/>
      <c r="J505" s="249"/>
      <c r="K505" s="249"/>
      <c r="L505" s="255"/>
      <c r="M505" s="256"/>
      <c r="N505" s="257"/>
      <c r="O505" s="257"/>
      <c r="P505" s="257"/>
      <c r="Q505" s="257"/>
      <c r="R505" s="257"/>
      <c r="S505" s="257"/>
      <c r="T505" s="258"/>
      <c r="AT505" s="259" t="s">
        <v>1009</v>
      </c>
      <c r="AU505" s="259" t="s">
        <v>127</v>
      </c>
      <c r="AV505" s="11" t="s">
        <v>127</v>
      </c>
      <c r="AW505" s="11" t="s">
        <v>36</v>
      </c>
      <c r="AX505" s="11" t="s">
        <v>73</v>
      </c>
      <c r="AY505" s="259" t="s">
        <v>128</v>
      </c>
    </row>
    <row r="506" s="11" customFormat="1">
      <c r="B506" s="248"/>
      <c r="C506" s="249"/>
      <c r="D506" s="250" t="s">
        <v>1009</v>
      </c>
      <c r="E506" s="251" t="s">
        <v>21</v>
      </c>
      <c r="F506" s="252" t="s">
        <v>190</v>
      </c>
      <c r="G506" s="249"/>
      <c r="H506" s="253">
        <v>14</v>
      </c>
      <c r="I506" s="254"/>
      <c r="J506" s="249"/>
      <c r="K506" s="249"/>
      <c r="L506" s="255"/>
      <c r="M506" s="256"/>
      <c r="N506" s="257"/>
      <c r="O506" s="257"/>
      <c r="P506" s="257"/>
      <c r="Q506" s="257"/>
      <c r="R506" s="257"/>
      <c r="S506" s="257"/>
      <c r="T506" s="258"/>
      <c r="AT506" s="259" t="s">
        <v>1009</v>
      </c>
      <c r="AU506" s="259" t="s">
        <v>127</v>
      </c>
      <c r="AV506" s="11" t="s">
        <v>127</v>
      </c>
      <c r="AW506" s="11" t="s">
        <v>36</v>
      </c>
      <c r="AX506" s="11" t="s">
        <v>73</v>
      </c>
      <c r="AY506" s="259" t="s">
        <v>128</v>
      </c>
    </row>
    <row r="507" s="11" customFormat="1">
      <c r="B507" s="248"/>
      <c r="C507" s="249"/>
      <c r="D507" s="250" t="s">
        <v>1009</v>
      </c>
      <c r="E507" s="251" t="s">
        <v>21</v>
      </c>
      <c r="F507" s="252" t="s">
        <v>1729</v>
      </c>
      <c r="G507" s="249"/>
      <c r="H507" s="253">
        <v>13.9</v>
      </c>
      <c r="I507" s="254"/>
      <c r="J507" s="249"/>
      <c r="K507" s="249"/>
      <c r="L507" s="255"/>
      <c r="M507" s="256"/>
      <c r="N507" s="257"/>
      <c r="O507" s="257"/>
      <c r="P507" s="257"/>
      <c r="Q507" s="257"/>
      <c r="R507" s="257"/>
      <c r="S507" s="257"/>
      <c r="T507" s="258"/>
      <c r="AT507" s="259" t="s">
        <v>1009</v>
      </c>
      <c r="AU507" s="259" t="s">
        <v>127</v>
      </c>
      <c r="AV507" s="11" t="s">
        <v>127</v>
      </c>
      <c r="AW507" s="11" t="s">
        <v>36</v>
      </c>
      <c r="AX507" s="11" t="s">
        <v>73</v>
      </c>
      <c r="AY507" s="259" t="s">
        <v>128</v>
      </c>
    </row>
    <row r="508" s="12" customFormat="1">
      <c r="B508" s="260"/>
      <c r="C508" s="261"/>
      <c r="D508" s="250" t="s">
        <v>1009</v>
      </c>
      <c r="E508" s="262" t="s">
        <v>21</v>
      </c>
      <c r="F508" s="263" t="s">
        <v>1012</v>
      </c>
      <c r="G508" s="261"/>
      <c r="H508" s="264">
        <v>71.799999999999997</v>
      </c>
      <c r="I508" s="265"/>
      <c r="J508" s="261"/>
      <c r="K508" s="261"/>
      <c r="L508" s="266"/>
      <c r="M508" s="267"/>
      <c r="N508" s="268"/>
      <c r="O508" s="268"/>
      <c r="P508" s="268"/>
      <c r="Q508" s="268"/>
      <c r="R508" s="268"/>
      <c r="S508" s="268"/>
      <c r="T508" s="269"/>
      <c r="AT508" s="270" t="s">
        <v>1009</v>
      </c>
      <c r="AU508" s="270" t="s">
        <v>127</v>
      </c>
      <c r="AV508" s="12" t="s">
        <v>150</v>
      </c>
      <c r="AW508" s="12" t="s">
        <v>36</v>
      </c>
      <c r="AX508" s="12" t="s">
        <v>81</v>
      </c>
      <c r="AY508" s="270" t="s">
        <v>128</v>
      </c>
    </row>
    <row r="509" s="1" customFormat="1" ht="25.5" customHeight="1">
      <c r="B509" s="44"/>
      <c r="C509" s="219" t="s">
        <v>1730</v>
      </c>
      <c r="D509" s="219" t="s">
        <v>131</v>
      </c>
      <c r="E509" s="220" t="s">
        <v>1731</v>
      </c>
      <c r="F509" s="221" t="s">
        <v>1732</v>
      </c>
      <c r="G509" s="222" t="s">
        <v>222</v>
      </c>
      <c r="H509" s="231"/>
      <c r="I509" s="224"/>
      <c r="J509" s="225">
        <f>ROUND(I509*H509,2)</f>
        <v>0</v>
      </c>
      <c r="K509" s="221" t="s">
        <v>135</v>
      </c>
      <c r="L509" s="70"/>
      <c r="M509" s="226" t="s">
        <v>21</v>
      </c>
      <c r="N509" s="227" t="s">
        <v>45</v>
      </c>
      <c r="O509" s="45"/>
      <c r="P509" s="228">
        <f>O509*H509</f>
        <v>0</v>
      </c>
      <c r="Q509" s="228">
        <v>0</v>
      </c>
      <c r="R509" s="228">
        <f>Q509*H509</f>
        <v>0</v>
      </c>
      <c r="S509" s="228">
        <v>0</v>
      </c>
      <c r="T509" s="229">
        <f>S509*H509</f>
        <v>0</v>
      </c>
      <c r="AR509" s="22" t="s">
        <v>136</v>
      </c>
      <c r="AT509" s="22" t="s">
        <v>131</v>
      </c>
      <c r="AU509" s="22" t="s">
        <v>127</v>
      </c>
      <c r="AY509" s="22" t="s">
        <v>128</v>
      </c>
      <c r="BE509" s="230">
        <f>IF(N509="základní",J509,0)</f>
        <v>0</v>
      </c>
      <c r="BF509" s="230">
        <f>IF(N509="snížená",J509,0)</f>
        <v>0</v>
      </c>
      <c r="BG509" s="230">
        <f>IF(N509="zákl. přenesená",J509,0)</f>
        <v>0</v>
      </c>
      <c r="BH509" s="230">
        <f>IF(N509="sníž. přenesená",J509,0)</f>
        <v>0</v>
      </c>
      <c r="BI509" s="230">
        <f>IF(N509="nulová",J509,0)</f>
        <v>0</v>
      </c>
      <c r="BJ509" s="22" t="s">
        <v>127</v>
      </c>
      <c r="BK509" s="230">
        <f>ROUND(I509*H509,2)</f>
        <v>0</v>
      </c>
      <c r="BL509" s="22" t="s">
        <v>136</v>
      </c>
      <c r="BM509" s="22" t="s">
        <v>1733</v>
      </c>
    </row>
    <row r="510" s="10" customFormat="1" ht="29.88" customHeight="1">
      <c r="B510" s="203"/>
      <c r="C510" s="204"/>
      <c r="D510" s="205" t="s">
        <v>72</v>
      </c>
      <c r="E510" s="217" t="s">
        <v>1734</v>
      </c>
      <c r="F510" s="217" t="s">
        <v>1735</v>
      </c>
      <c r="G510" s="204"/>
      <c r="H510" s="204"/>
      <c r="I510" s="207"/>
      <c r="J510" s="218">
        <f>BK510</f>
        <v>0</v>
      </c>
      <c r="K510" s="204"/>
      <c r="L510" s="209"/>
      <c r="M510" s="210"/>
      <c r="N510" s="211"/>
      <c r="O510" s="211"/>
      <c r="P510" s="212">
        <f>SUM(P511:P522)</f>
        <v>0</v>
      </c>
      <c r="Q510" s="211"/>
      <c r="R510" s="212">
        <f>SUM(R511:R522)</f>
        <v>1.3224104999999999</v>
      </c>
      <c r="S510" s="211"/>
      <c r="T510" s="213">
        <f>SUM(T511:T522)</f>
        <v>0.28376500000000004</v>
      </c>
      <c r="AR510" s="214" t="s">
        <v>127</v>
      </c>
      <c r="AT510" s="215" t="s">
        <v>72</v>
      </c>
      <c r="AU510" s="215" t="s">
        <v>81</v>
      </c>
      <c r="AY510" s="214" t="s">
        <v>128</v>
      </c>
      <c r="BK510" s="216">
        <f>SUM(BK511:BK522)</f>
        <v>0</v>
      </c>
    </row>
    <row r="511" s="1" customFormat="1" ht="16.5" customHeight="1">
      <c r="B511" s="44"/>
      <c r="C511" s="219" t="s">
        <v>1736</v>
      </c>
      <c r="D511" s="219" t="s">
        <v>131</v>
      </c>
      <c r="E511" s="220" t="s">
        <v>1737</v>
      </c>
      <c r="F511" s="221" t="s">
        <v>1738</v>
      </c>
      <c r="G511" s="222" t="s">
        <v>631</v>
      </c>
      <c r="H511" s="223">
        <v>5.1500000000000004</v>
      </c>
      <c r="I511" s="224"/>
      <c r="J511" s="225">
        <f>ROUND(I511*H511,2)</f>
        <v>0</v>
      </c>
      <c r="K511" s="221" t="s">
        <v>21</v>
      </c>
      <c r="L511" s="70"/>
      <c r="M511" s="226" t="s">
        <v>21</v>
      </c>
      <c r="N511" s="227" t="s">
        <v>45</v>
      </c>
      <c r="O511" s="45"/>
      <c r="P511" s="228">
        <f>O511*H511</f>
        <v>0</v>
      </c>
      <c r="Q511" s="228">
        <v>0</v>
      </c>
      <c r="R511" s="228">
        <f>Q511*H511</f>
        <v>0</v>
      </c>
      <c r="S511" s="228">
        <v>0.055100000000000003</v>
      </c>
      <c r="T511" s="229">
        <f>S511*H511</f>
        <v>0.28376500000000004</v>
      </c>
      <c r="AR511" s="22" t="s">
        <v>136</v>
      </c>
      <c r="AT511" s="22" t="s">
        <v>131</v>
      </c>
      <c r="AU511" s="22" t="s">
        <v>127</v>
      </c>
      <c r="AY511" s="22" t="s">
        <v>128</v>
      </c>
      <c r="BE511" s="230">
        <f>IF(N511="základní",J511,0)</f>
        <v>0</v>
      </c>
      <c r="BF511" s="230">
        <f>IF(N511="snížená",J511,0)</f>
        <v>0</v>
      </c>
      <c r="BG511" s="230">
        <f>IF(N511="zákl. přenesená",J511,0)</f>
        <v>0</v>
      </c>
      <c r="BH511" s="230">
        <f>IF(N511="sníž. přenesená",J511,0)</f>
        <v>0</v>
      </c>
      <c r="BI511" s="230">
        <f>IF(N511="nulová",J511,0)</f>
        <v>0</v>
      </c>
      <c r="BJ511" s="22" t="s">
        <v>127</v>
      </c>
      <c r="BK511" s="230">
        <f>ROUND(I511*H511,2)</f>
        <v>0</v>
      </c>
      <c r="BL511" s="22" t="s">
        <v>136</v>
      </c>
      <c r="BM511" s="22" t="s">
        <v>1739</v>
      </c>
    </row>
    <row r="512" s="11" customFormat="1">
      <c r="B512" s="248"/>
      <c r="C512" s="249"/>
      <c r="D512" s="250" t="s">
        <v>1009</v>
      </c>
      <c r="E512" s="251" t="s">
        <v>21</v>
      </c>
      <c r="F512" s="252" t="s">
        <v>1740</v>
      </c>
      <c r="G512" s="249"/>
      <c r="H512" s="253">
        <v>5.1500000000000004</v>
      </c>
      <c r="I512" s="254"/>
      <c r="J512" s="249"/>
      <c r="K512" s="249"/>
      <c r="L512" s="255"/>
      <c r="M512" s="256"/>
      <c r="N512" s="257"/>
      <c r="O512" s="257"/>
      <c r="P512" s="257"/>
      <c r="Q512" s="257"/>
      <c r="R512" s="257"/>
      <c r="S512" s="257"/>
      <c r="T512" s="258"/>
      <c r="AT512" s="259" t="s">
        <v>1009</v>
      </c>
      <c r="AU512" s="259" t="s">
        <v>127</v>
      </c>
      <c r="AV512" s="11" t="s">
        <v>127</v>
      </c>
      <c r="AW512" s="11" t="s">
        <v>36</v>
      </c>
      <c r="AX512" s="11" t="s">
        <v>73</v>
      </c>
      <c r="AY512" s="259" t="s">
        <v>128</v>
      </c>
    </row>
    <row r="513" s="12" customFormat="1">
      <c r="B513" s="260"/>
      <c r="C513" s="261"/>
      <c r="D513" s="250" t="s">
        <v>1009</v>
      </c>
      <c r="E513" s="262" t="s">
        <v>943</v>
      </c>
      <c r="F513" s="263" t="s">
        <v>1012</v>
      </c>
      <c r="G513" s="261"/>
      <c r="H513" s="264">
        <v>5.1500000000000004</v>
      </c>
      <c r="I513" s="265"/>
      <c r="J513" s="261"/>
      <c r="K513" s="261"/>
      <c r="L513" s="266"/>
      <c r="M513" s="267"/>
      <c r="N513" s="268"/>
      <c r="O513" s="268"/>
      <c r="P513" s="268"/>
      <c r="Q513" s="268"/>
      <c r="R513" s="268"/>
      <c r="S513" s="268"/>
      <c r="T513" s="269"/>
      <c r="AT513" s="270" t="s">
        <v>1009</v>
      </c>
      <c r="AU513" s="270" t="s">
        <v>127</v>
      </c>
      <c r="AV513" s="12" t="s">
        <v>150</v>
      </c>
      <c r="AW513" s="12" t="s">
        <v>36</v>
      </c>
      <c r="AX513" s="12" t="s">
        <v>81</v>
      </c>
      <c r="AY513" s="270" t="s">
        <v>128</v>
      </c>
    </row>
    <row r="514" s="1" customFormat="1" ht="25.5" customHeight="1">
      <c r="B514" s="44"/>
      <c r="C514" s="219" t="s">
        <v>1741</v>
      </c>
      <c r="D514" s="219" t="s">
        <v>131</v>
      </c>
      <c r="E514" s="220" t="s">
        <v>1742</v>
      </c>
      <c r="F514" s="221" t="s">
        <v>1743</v>
      </c>
      <c r="G514" s="222" t="s">
        <v>631</v>
      </c>
      <c r="H514" s="223">
        <v>62.085000000000001</v>
      </c>
      <c r="I514" s="224"/>
      <c r="J514" s="225">
        <f>ROUND(I514*H514,2)</f>
        <v>0</v>
      </c>
      <c r="K514" s="221" t="s">
        <v>21</v>
      </c>
      <c r="L514" s="70"/>
      <c r="M514" s="226" t="s">
        <v>21</v>
      </c>
      <c r="N514" s="227" t="s">
        <v>45</v>
      </c>
      <c r="O514" s="45"/>
      <c r="P514" s="228">
        <f>O514*H514</f>
        <v>0</v>
      </c>
      <c r="Q514" s="228">
        <v>0.0030000000000000001</v>
      </c>
      <c r="R514" s="228">
        <f>Q514*H514</f>
        <v>0.186255</v>
      </c>
      <c r="S514" s="228">
        <v>0</v>
      </c>
      <c r="T514" s="229">
        <f>S514*H514</f>
        <v>0</v>
      </c>
      <c r="AR514" s="22" t="s">
        <v>136</v>
      </c>
      <c r="AT514" s="22" t="s">
        <v>131</v>
      </c>
      <c r="AU514" s="22" t="s">
        <v>127</v>
      </c>
      <c r="AY514" s="22" t="s">
        <v>128</v>
      </c>
      <c r="BE514" s="230">
        <f>IF(N514="základní",J514,0)</f>
        <v>0</v>
      </c>
      <c r="BF514" s="230">
        <f>IF(N514="snížená",J514,0)</f>
        <v>0</v>
      </c>
      <c r="BG514" s="230">
        <f>IF(N514="zákl. přenesená",J514,0)</f>
        <v>0</v>
      </c>
      <c r="BH514" s="230">
        <f>IF(N514="sníž. přenesená",J514,0)</f>
        <v>0</v>
      </c>
      <c r="BI514" s="230">
        <f>IF(N514="nulová",J514,0)</f>
        <v>0</v>
      </c>
      <c r="BJ514" s="22" t="s">
        <v>127</v>
      </c>
      <c r="BK514" s="230">
        <f>ROUND(I514*H514,2)</f>
        <v>0</v>
      </c>
      <c r="BL514" s="22" t="s">
        <v>136</v>
      </c>
      <c r="BM514" s="22" t="s">
        <v>1744</v>
      </c>
    </row>
    <row r="515" s="11" customFormat="1">
      <c r="B515" s="248"/>
      <c r="C515" s="249"/>
      <c r="D515" s="250" t="s">
        <v>1009</v>
      </c>
      <c r="E515" s="251" t="s">
        <v>21</v>
      </c>
      <c r="F515" s="252" t="s">
        <v>976</v>
      </c>
      <c r="G515" s="249"/>
      <c r="H515" s="253">
        <v>62.085000000000001</v>
      </c>
      <c r="I515" s="254"/>
      <c r="J515" s="249"/>
      <c r="K515" s="249"/>
      <c r="L515" s="255"/>
      <c r="M515" s="256"/>
      <c r="N515" s="257"/>
      <c r="O515" s="257"/>
      <c r="P515" s="257"/>
      <c r="Q515" s="257"/>
      <c r="R515" s="257"/>
      <c r="S515" s="257"/>
      <c r="T515" s="258"/>
      <c r="AT515" s="259" t="s">
        <v>1009</v>
      </c>
      <c r="AU515" s="259" t="s">
        <v>127</v>
      </c>
      <c r="AV515" s="11" t="s">
        <v>127</v>
      </c>
      <c r="AW515" s="11" t="s">
        <v>36</v>
      </c>
      <c r="AX515" s="11" t="s">
        <v>81</v>
      </c>
      <c r="AY515" s="259" t="s">
        <v>128</v>
      </c>
    </row>
    <row r="516" s="1" customFormat="1" ht="16.5" customHeight="1">
      <c r="B516" s="44"/>
      <c r="C516" s="232" t="s">
        <v>1745</v>
      </c>
      <c r="D516" s="232" t="s">
        <v>343</v>
      </c>
      <c r="E516" s="233" t="s">
        <v>1746</v>
      </c>
      <c r="F516" s="234" t="s">
        <v>1747</v>
      </c>
      <c r="G516" s="235" t="s">
        <v>631</v>
      </c>
      <c r="H516" s="236">
        <v>62.085000000000001</v>
      </c>
      <c r="I516" s="237"/>
      <c r="J516" s="238">
        <f>ROUND(I516*H516,2)</f>
        <v>0</v>
      </c>
      <c r="K516" s="234" t="s">
        <v>21</v>
      </c>
      <c r="L516" s="239"/>
      <c r="M516" s="240" t="s">
        <v>21</v>
      </c>
      <c r="N516" s="241" t="s">
        <v>45</v>
      </c>
      <c r="O516" s="45"/>
      <c r="P516" s="228">
        <f>O516*H516</f>
        <v>0</v>
      </c>
      <c r="Q516" s="228">
        <v>0.017999999999999999</v>
      </c>
      <c r="R516" s="228">
        <f>Q516*H516</f>
        <v>1.1175299999999999</v>
      </c>
      <c r="S516" s="228">
        <v>0</v>
      </c>
      <c r="T516" s="229">
        <f>S516*H516</f>
        <v>0</v>
      </c>
      <c r="AR516" s="22" t="s">
        <v>294</v>
      </c>
      <c r="AT516" s="22" t="s">
        <v>343</v>
      </c>
      <c r="AU516" s="22" t="s">
        <v>127</v>
      </c>
      <c r="AY516" s="22" t="s">
        <v>128</v>
      </c>
      <c r="BE516" s="230">
        <f>IF(N516="základní",J516,0)</f>
        <v>0</v>
      </c>
      <c r="BF516" s="230">
        <f>IF(N516="snížená",J516,0)</f>
        <v>0</v>
      </c>
      <c r="BG516" s="230">
        <f>IF(N516="zákl. přenesená",J516,0)</f>
        <v>0</v>
      </c>
      <c r="BH516" s="230">
        <f>IF(N516="sníž. přenesená",J516,0)</f>
        <v>0</v>
      </c>
      <c r="BI516" s="230">
        <f>IF(N516="nulová",J516,0)</f>
        <v>0</v>
      </c>
      <c r="BJ516" s="22" t="s">
        <v>127</v>
      </c>
      <c r="BK516" s="230">
        <f>ROUND(I516*H516,2)</f>
        <v>0</v>
      </c>
      <c r="BL516" s="22" t="s">
        <v>136</v>
      </c>
      <c r="BM516" s="22" t="s">
        <v>1748</v>
      </c>
    </row>
    <row r="517" s="11" customFormat="1">
      <c r="B517" s="248"/>
      <c r="C517" s="249"/>
      <c r="D517" s="250" t="s">
        <v>1009</v>
      </c>
      <c r="E517" s="251" t="s">
        <v>21</v>
      </c>
      <c r="F517" s="252" t="s">
        <v>976</v>
      </c>
      <c r="G517" s="249"/>
      <c r="H517" s="253">
        <v>62.085000000000001</v>
      </c>
      <c r="I517" s="254"/>
      <c r="J517" s="249"/>
      <c r="K517" s="249"/>
      <c r="L517" s="255"/>
      <c r="M517" s="256"/>
      <c r="N517" s="257"/>
      <c r="O517" s="257"/>
      <c r="P517" s="257"/>
      <c r="Q517" s="257"/>
      <c r="R517" s="257"/>
      <c r="S517" s="257"/>
      <c r="T517" s="258"/>
      <c r="AT517" s="259" t="s">
        <v>1009</v>
      </c>
      <c r="AU517" s="259" t="s">
        <v>127</v>
      </c>
      <c r="AV517" s="11" t="s">
        <v>127</v>
      </c>
      <c r="AW517" s="11" t="s">
        <v>36</v>
      </c>
      <c r="AX517" s="11" t="s">
        <v>81</v>
      </c>
      <c r="AY517" s="259" t="s">
        <v>128</v>
      </c>
    </row>
    <row r="518" s="1" customFormat="1" ht="25.5" customHeight="1">
      <c r="B518" s="44"/>
      <c r="C518" s="219" t="s">
        <v>1749</v>
      </c>
      <c r="D518" s="219" t="s">
        <v>131</v>
      </c>
      <c r="E518" s="220" t="s">
        <v>1750</v>
      </c>
      <c r="F518" s="221" t="s">
        <v>1751</v>
      </c>
      <c r="G518" s="222" t="s">
        <v>631</v>
      </c>
      <c r="H518" s="223">
        <v>62.085000000000001</v>
      </c>
      <c r="I518" s="224"/>
      <c r="J518" s="225">
        <f>ROUND(I518*H518,2)</f>
        <v>0</v>
      </c>
      <c r="K518" s="221" t="s">
        <v>21</v>
      </c>
      <c r="L518" s="70"/>
      <c r="M518" s="226" t="s">
        <v>21</v>
      </c>
      <c r="N518" s="227" t="s">
        <v>45</v>
      </c>
      <c r="O518" s="45"/>
      <c r="P518" s="228">
        <f>O518*H518</f>
        <v>0</v>
      </c>
      <c r="Q518" s="228">
        <v>0</v>
      </c>
      <c r="R518" s="228">
        <f>Q518*H518</f>
        <v>0</v>
      </c>
      <c r="S518" s="228">
        <v>0</v>
      </c>
      <c r="T518" s="229">
        <f>S518*H518</f>
        <v>0</v>
      </c>
      <c r="AR518" s="22" t="s">
        <v>136</v>
      </c>
      <c r="AT518" s="22" t="s">
        <v>131</v>
      </c>
      <c r="AU518" s="22" t="s">
        <v>127</v>
      </c>
      <c r="AY518" s="22" t="s">
        <v>128</v>
      </c>
      <c r="BE518" s="230">
        <f>IF(N518="základní",J518,0)</f>
        <v>0</v>
      </c>
      <c r="BF518" s="230">
        <f>IF(N518="snížená",J518,0)</f>
        <v>0</v>
      </c>
      <c r="BG518" s="230">
        <f>IF(N518="zákl. přenesená",J518,0)</f>
        <v>0</v>
      </c>
      <c r="BH518" s="230">
        <f>IF(N518="sníž. přenesená",J518,0)</f>
        <v>0</v>
      </c>
      <c r="BI518" s="230">
        <f>IF(N518="nulová",J518,0)</f>
        <v>0</v>
      </c>
      <c r="BJ518" s="22" t="s">
        <v>127</v>
      </c>
      <c r="BK518" s="230">
        <f>ROUND(I518*H518,2)</f>
        <v>0</v>
      </c>
      <c r="BL518" s="22" t="s">
        <v>136</v>
      </c>
      <c r="BM518" s="22" t="s">
        <v>1752</v>
      </c>
    </row>
    <row r="519" s="11" customFormat="1">
      <c r="B519" s="248"/>
      <c r="C519" s="249"/>
      <c r="D519" s="250" t="s">
        <v>1009</v>
      </c>
      <c r="E519" s="251" t="s">
        <v>21</v>
      </c>
      <c r="F519" s="252" t="s">
        <v>976</v>
      </c>
      <c r="G519" s="249"/>
      <c r="H519" s="253">
        <v>62.085000000000001</v>
      </c>
      <c r="I519" s="254"/>
      <c r="J519" s="249"/>
      <c r="K519" s="249"/>
      <c r="L519" s="255"/>
      <c r="M519" s="256"/>
      <c r="N519" s="257"/>
      <c r="O519" s="257"/>
      <c r="P519" s="257"/>
      <c r="Q519" s="257"/>
      <c r="R519" s="257"/>
      <c r="S519" s="257"/>
      <c r="T519" s="258"/>
      <c r="AT519" s="259" t="s">
        <v>1009</v>
      </c>
      <c r="AU519" s="259" t="s">
        <v>127</v>
      </c>
      <c r="AV519" s="11" t="s">
        <v>127</v>
      </c>
      <c r="AW519" s="11" t="s">
        <v>36</v>
      </c>
      <c r="AX519" s="11" t="s">
        <v>81</v>
      </c>
      <c r="AY519" s="259" t="s">
        <v>128</v>
      </c>
    </row>
    <row r="520" s="1" customFormat="1" ht="16.5" customHeight="1">
      <c r="B520" s="44"/>
      <c r="C520" s="219" t="s">
        <v>1753</v>
      </c>
      <c r="D520" s="219" t="s">
        <v>131</v>
      </c>
      <c r="E520" s="220" t="s">
        <v>1754</v>
      </c>
      <c r="F520" s="221" t="s">
        <v>1755</v>
      </c>
      <c r="G520" s="222" t="s">
        <v>631</v>
      </c>
      <c r="H520" s="223">
        <v>62.085000000000001</v>
      </c>
      <c r="I520" s="224"/>
      <c r="J520" s="225">
        <f>ROUND(I520*H520,2)</f>
        <v>0</v>
      </c>
      <c r="K520" s="221" t="s">
        <v>135</v>
      </c>
      <c r="L520" s="70"/>
      <c r="M520" s="226" t="s">
        <v>21</v>
      </c>
      <c r="N520" s="227" t="s">
        <v>45</v>
      </c>
      <c r="O520" s="45"/>
      <c r="P520" s="228">
        <f>O520*H520</f>
        <v>0</v>
      </c>
      <c r="Q520" s="228">
        <v>0.00029999999999999997</v>
      </c>
      <c r="R520" s="228">
        <f>Q520*H520</f>
        <v>0.0186255</v>
      </c>
      <c r="S520" s="228">
        <v>0</v>
      </c>
      <c r="T520" s="229">
        <f>S520*H520</f>
        <v>0</v>
      </c>
      <c r="AR520" s="22" t="s">
        <v>136</v>
      </c>
      <c r="AT520" s="22" t="s">
        <v>131</v>
      </c>
      <c r="AU520" s="22" t="s">
        <v>127</v>
      </c>
      <c r="AY520" s="22" t="s">
        <v>128</v>
      </c>
      <c r="BE520" s="230">
        <f>IF(N520="základní",J520,0)</f>
        <v>0</v>
      </c>
      <c r="BF520" s="230">
        <f>IF(N520="snížená",J520,0)</f>
        <v>0</v>
      </c>
      <c r="BG520" s="230">
        <f>IF(N520="zákl. přenesená",J520,0)</f>
        <v>0</v>
      </c>
      <c r="BH520" s="230">
        <f>IF(N520="sníž. přenesená",J520,0)</f>
        <v>0</v>
      </c>
      <c r="BI520" s="230">
        <f>IF(N520="nulová",J520,0)</f>
        <v>0</v>
      </c>
      <c r="BJ520" s="22" t="s">
        <v>127</v>
      </c>
      <c r="BK520" s="230">
        <f>ROUND(I520*H520,2)</f>
        <v>0</v>
      </c>
      <c r="BL520" s="22" t="s">
        <v>136</v>
      </c>
      <c r="BM520" s="22" t="s">
        <v>1756</v>
      </c>
    </row>
    <row r="521" s="11" customFormat="1">
      <c r="B521" s="248"/>
      <c r="C521" s="249"/>
      <c r="D521" s="250" t="s">
        <v>1009</v>
      </c>
      <c r="E521" s="251" t="s">
        <v>21</v>
      </c>
      <c r="F521" s="252" t="s">
        <v>976</v>
      </c>
      <c r="G521" s="249"/>
      <c r="H521" s="253">
        <v>62.085000000000001</v>
      </c>
      <c r="I521" s="254"/>
      <c r="J521" s="249"/>
      <c r="K521" s="249"/>
      <c r="L521" s="255"/>
      <c r="M521" s="256"/>
      <c r="N521" s="257"/>
      <c r="O521" s="257"/>
      <c r="P521" s="257"/>
      <c r="Q521" s="257"/>
      <c r="R521" s="257"/>
      <c r="S521" s="257"/>
      <c r="T521" s="258"/>
      <c r="AT521" s="259" t="s">
        <v>1009</v>
      </c>
      <c r="AU521" s="259" t="s">
        <v>127</v>
      </c>
      <c r="AV521" s="11" t="s">
        <v>127</v>
      </c>
      <c r="AW521" s="11" t="s">
        <v>36</v>
      </c>
      <c r="AX521" s="11" t="s">
        <v>81</v>
      </c>
      <c r="AY521" s="259" t="s">
        <v>128</v>
      </c>
    </row>
    <row r="522" s="1" customFormat="1" ht="25.5" customHeight="1">
      <c r="B522" s="44"/>
      <c r="C522" s="219" t="s">
        <v>1757</v>
      </c>
      <c r="D522" s="219" t="s">
        <v>131</v>
      </c>
      <c r="E522" s="220" t="s">
        <v>1758</v>
      </c>
      <c r="F522" s="221" t="s">
        <v>1759</v>
      </c>
      <c r="G522" s="222" t="s">
        <v>222</v>
      </c>
      <c r="H522" s="231"/>
      <c r="I522" s="224"/>
      <c r="J522" s="225">
        <f>ROUND(I522*H522,2)</f>
        <v>0</v>
      </c>
      <c r="K522" s="221" t="s">
        <v>21</v>
      </c>
      <c r="L522" s="70"/>
      <c r="M522" s="226" t="s">
        <v>21</v>
      </c>
      <c r="N522" s="227" t="s">
        <v>45</v>
      </c>
      <c r="O522" s="45"/>
      <c r="P522" s="228">
        <f>O522*H522</f>
        <v>0</v>
      </c>
      <c r="Q522" s="228">
        <v>0</v>
      </c>
      <c r="R522" s="228">
        <f>Q522*H522</f>
        <v>0</v>
      </c>
      <c r="S522" s="228">
        <v>0</v>
      </c>
      <c r="T522" s="229">
        <f>S522*H522</f>
        <v>0</v>
      </c>
      <c r="AR522" s="22" t="s">
        <v>136</v>
      </c>
      <c r="AT522" s="22" t="s">
        <v>131</v>
      </c>
      <c r="AU522" s="22" t="s">
        <v>127</v>
      </c>
      <c r="AY522" s="22" t="s">
        <v>128</v>
      </c>
      <c r="BE522" s="230">
        <f>IF(N522="základní",J522,0)</f>
        <v>0</v>
      </c>
      <c r="BF522" s="230">
        <f>IF(N522="snížená",J522,0)</f>
        <v>0</v>
      </c>
      <c r="BG522" s="230">
        <f>IF(N522="zákl. přenesená",J522,0)</f>
        <v>0</v>
      </c>
      <c r="BH522" s="230">
        <f>IF(N522="sníž. přenesená",J522,0)</f>
        <v>0</v>
      </c>
      <c r="BI522" s="230">
        <f>IF(N522="nulová",J522,0)</f>
        <v>0</v>
      </c>
      <c r="BJ522" s="22" t="s">
        <v>127</v>
      </c>
      <c r="BK522" s="230">
        <f>ROUND(I522*H522,2)</f>
        <v>0</v>
      </c>
      <c r="BL522" s="22" t="s">
        <v>136</v>
      </c>
      <c r="BM522" s="22" t="s">
        <v>1760</v>
      </c>
    </row>
    <row r="523" s="10" customFormat="1" ht="29.88" customHeight="1">
      <c r="B523" s="203"/>
      <c r="C523" s="204"/>
      <c r="D523" s="205" t="s">
        <v>72</v>
      </c>
      <c r="E523" s="217" t="s">
        <v>1761</v>
      </c>
      <c r="F523" s="217" t="s">
        <v>1762</v>
      </c>
      <c r="G523" s="204"/>
      <c r="H523" s="204"/>
      <c r="I523" s="207"/>
      <c r="J523" s="218">
        <f>BK523</f>
        <v>0</v>
      </c>
      <c r="K523" s="204"/>
      <c r="L523" s="209"/>
      <c r="M523" s="210"/>
      <c r="N523" s="211"/>
      <c r="O523" s="211"/>
      <c r="P523" s="212">
        <f>SUM(P524:P540)</f>
        <v>0</v>
      </c>
      <c r="Q523" s="211"/>
      <c r="R523" s="212">
        <f>SUM(R524:R540)</f>
        <v>0.0063744800000000001</v>
      </c>
      <c r="S523" s="211"/>
      <c r="T523" s="213">
        <f>SUM(T524:T540)</f>
        <v>0</v>
      </c>
      <c r="AR523" s="214" t="s">
        <v>127</v>
      </c>
      <c r="AT523" s="215" t="s">
        <v>72</v>
      </c>
      <c r="AU523" s="215" t="s">
        <v>81</v>
      </c>
      <c r="AY523" s="214" t="s">
        <v>128</v>
      </c>
      <c r="BK523" s="216">
        <f>SUM(BK524:BK540)</f>
        <v>0</v>
      </c>
    </row>
    <row r="524" s="1" customFormat="1" ht="25.5" customHeight="1">
      <c r="B524" s="44"/>
      <c r="C524" s="219" t="s">
        <v>1763</v>
      </c>
      <c r="D524" s="219" t="s">
        <v>131</v>
      </c>
      <c r="E524" s="220" t="s">
        <v>1764</v>
      </c>
      <c r="F524" s="221" t="s">
        <v>1765</v>
      </c>
      <c r="G524" s="222" t="s">
        <v>631</v>
      </c>
      <c r="H524" s="223">
        <v>10.808</v>
      </c>
      <c r="I524" s="224"/>
      <c r="J524" s="225">
        <f>ROUND(I524*H524,2)</f>
        <v>0</v>
      </c>
      <c r="K524" s="221" t="s">
        <v>135</v>
      </c>
      <c r="L524" s="70"/>
      <c r="M524" s="226" t="s">
        <v>21</v>
      </c>
      <c r="N524" s="227" t="s">
        <v>45</v>
      </c>
      <c r="O524" s="45"/>
      <c r="P524" s="228">
        <f>O524*H524</f>
        <v>0</v>
      </c>
      <c r="Q524" s="228">
        <v>0.00013999999999999999</v>
      </c>
      <c r="R524" s="228">
        <f>Q524*H524</f>
        <v>0.0015131199999999997</v>
      </c>
      <c r="S524" s="228">
        <v>0</v>
      </c>
      <c r="T524" s="229">
        <f>S524*H524</f>
        <v>0</v>
      </c>
      <c r="AR524" s="22" t="s">
        <v>136</v>
      </c>
      <c r="AT524" s="22" t="s">
        <v>131</v>
      </c>
      <c r="AU524" s="22" t="s">
        <v>127</v>
      </c>
      <c r="AY524" s="22" t="s">
        <v>128</v>
      </c>
      <c r="BE524" s="230">
        <f>IF(N524="základní",J524,0)</f>
        <v>0</v>
      </c>
      <c r="BF524" s="230">
        <f>IF(N524="snížená",J524,0)</f>
        <v>0</v>
      </c>
      <c r="BG524" s="230">
        <f>IF(N524="zákl. přenesená",J524,0)</f>
        <v>0</v>
      </c>
      <c r="BH524" s="230">
        <f>IF(N524="sníž. přenesená",J524,0)</f>
        <v>0</v>
      </c>
      <c r="BI524" s="230">
        <f>IF(N524="nulová",J524,0)</f>
        <v>0</v>
      </c>
      <c r="BJ524" s="22" t="s">
        <v>127</v>
      </c>
      <c r="BK524" s="230">
        <f>ROUND(I524*H524,2)</f>
        <v>0</v>
      </c>
      <c r="BL524" s="22" t="s">
        <v>136</v>
      </c>
      <c r="BM524" s="22" t="s">
        <v>1766</v>
      </c>
    </row>
    <row r="525" s="11" customFormat="1">
      <c r="B525" s="248"/>
      <c r="C525" s="249"/>
      <c r="D525" s="250" t="s">
        <v>1009</v>
      </c>
      <c r="E525" s="251" t="s">
        <v>21</v>
      </c>
      <c r="F525" s="252" t="s">
        <v>1767</v>
      </c>
      <c r="G525" s="249"/>
      <c r="H525" s="253">
        <v>10.108000000000001</v>
      </c>
      <c r="I525" s="254"/>
      <c r="J525" s="249"/>
      <c r="K525" s="249"/>
      <c r="L525" s="255"/>
      <c r="M525" s="256"/>
      <c r="N525" s="257"/>
      <c r="O525" s="257"/>
      <c r="P525" s="257"/>
      <c r="Q525" s="257"/>
      <c r="R525" s="257"/>
      <c r="S525" s="257"/>
      <c r="T525" s="258"/>
      <c r="AT525" s="259" t="s">
        <v>1009</v>
      </c>
      <c r="AU525" s="259" t="s">
        <v>127</v>
      </c>
      <c r="AV525" s="11" t="s">
        <v>127</v>
      </c>
      <c r="AW525" s="11" t="s">
        <v>36</v>
      </c>
      <c r="AX525" s="11" t="s">
        <v>73</v>
      </c>
      <c r="AY525" s="259" t="s">
        <v>128</v>
      </c>
    </row>
    <row r="526" s="11" customFormat="1">
      <c r="B526" s="248"/>
      <c r="C526" s="249"/>
      <c r="D526" s="250" t="s">
        <v>1009</v>
      </c>
      <c r="E526" s="251" t="s">
        <v>21</v>
      </c>
      <c r="F526" s="252" t="s">
        <v>1768</v>
      </c>
      <c r="G526" s="249"/>
      <c r="H526" s="253">
        <v>0.69999999999999996</v>
      </c>
      <c r="I526" s="254"/>
      <c r="J526" s="249"/>
      <c r="K526" s="249"/>
      <c r="L526" s="255"/>
      <c r="M526" s="256"/>
      <c r="N526" s="257"/>
      <c r="O526" s="257"/>
      <c r="P526" s="257"/>
      <c r="Q526" s="257"/>
      <c r="R526" s="257"/>
      <c r="S526" s="257"/>
      <c r="T526" s="258"/>
      <c r="AT526" s="259" t="s">
        <v>1009</v>
      </c>
      <c r="AU526" s="259" t="s">
        <v>127</v>
      </c>
      <c r="AV526" s="11" t="s">
        <v>127</v>
      </c>
      <c r="AW526" s="11" t="s">
        <v>36</v>
      </c>
      <c r="AX526" s="11" t="s">
        <v>73</v>
      </c>
      <c r="AY526" s="259" t="s">
        <v>128</v>
      </c>
    </row>
    <row r="527" s="12" customFormat="1">
      <c r="B527" s="260"/>
      <c r="C527" s="261"/>
      <c r="D527" s="250" t="s">
        <v>1009</v>
      </c>
      <c r="E527" s="262" t="s">
        <v>21</v>
      </c>
      <c r="F527" s="263" t="s">
        <v>1012</v>
      </c>
      <c r="G527" s="261"/>
      <c r="H527" s="264">
        <v>10.808</v>
      </c>
      <c r="I527" s="265"/>
      <c r="J527" s="261"/>
      <c r="K527" s="261"/>
      <c r="L527" s="266"/>
      <c r="M527" s="267"/>
      <c r="N527" s="268"/>
      <c r="O527" s="268"/>
      <c r="P527" s="268"/>
      <c r="Q527" s="268"/>
      <c r="R527" s="268"/>
      <c r="S527" s="268"/>
      <c r="T527" s="269"/>
      <c r="AT527" s="270" t="s">
        <v>1009</v>
      </c>
      <c r="AU527" s="270" t="s">
        <v>127</v>
      </c>
      <c r="AV527" s="12" t="s">
        <v>150</v>
      </c>
      <c r="AW527" s="12" t="s">
        <v>36</v>
      </c>
      <c r="AX527" s="12" t="s">
        <v>81</v>
      </c>
      <c r="AY527" s="270" t="s">
        <v>128</v>
      </c>
    </row>
    <row r="528" s="1" customFormat="1" ht="16.5" customHeight="1">
      <c r="B528" s="44"/>
      <c r="C528" s="219" t="s">
        <v>1769</v>
      </c>
      <c r="D528" s="219" t="s">
        <v>131</v>
      </c>
      <c r="E528" s="220" t="s">
        <v>1770</v>
      </c>
      <c r="F528" s="221" t="s">
        <v>1771</v>
      </c>
      <c r="G528" s="222" t="s">
        <v>631</v>
      </c>
      <c r="H528" s="223">
        <v>5.0540000000000003</v>
      </c>
      <c r="I528" s="224"/>
      <c r="J528" s="225">
        <f>ROUND(I528*H528,2)</f>
        <v>0</v>
      </c>
      <c r="K528" s="221" t="s">
        <v>135</v>
      </c>
      <c r="L528" s="70"/>
      <c r="M528" s="226" t="s">
        <v>21</v>
      </c>
      <c r="N528" s="227" t="s">
        <v>45</v>
      </c>
      <c r="O528" s="45"/>
      <c r="P528" s="228">
        <f>O528*H528</f>
        <v>0</v>
      </c>
      <c r="Q528" s="228">
        <v>0.00034000000000000002</v>
      </c>
      <c r="R528" s="228">
        <f>Q528*H528</f>
        <v>0.0017183600000000002</v>
      </c>
      <c r="S528" s="228">
        <v>0</v>
      </c>
      <c r="T528" s="229">
        <f>S528*H528</f>
        <v>0</v>
      </c>
      <c r="AR528" s="22" t="s">
        <v>136</v>
      </c>
      <c r="AT528" s="22" t="s">
        <v>131</v>
      </c>
      <c r="AU528" s="22" t="s">
        <v>127</v>
      </c>
      <c r="AY528" s="22" t="s">
        <v>128</v>
      </c>
      <c r="BE528" s="230">
        <f>IF(N528="základní",J528,0)</f>
        <v>0</v>
      </c>
      <c r="BF528" s="230">
        <f>IF(N528="snížená",J528,0)</f>
        <v>0</v>
      </c>
      <c r="BG528" s="230">
        <f>IF(N528="zákl. přenesená",J528,0)</f>
        <v>0</v>
      </c>
      <c r="BH528" s="230">
        <f>IF(N528="sníž. přenesená",J528,0)</f>
        <v>0</v>
      </c>
      <c r="BI528" s="230">
        <f>IF(N528="nulová",J528,0)</f>
        <v>0</v>
      </c>
      <c r="BJ528" s="22" t="s">
        <v>127</v>
      </c>
      <c r="BK528" s="230">
        <f>ROUND(I528*H528,2)</f>
        <v>0</v>
      </c>
      <c r="BL528" s="22" t="s">
        <v>136</v>
      </c>
      <c r="BM528" s="22" t="s">
        <v>1772</v>
      </c>
    </row>
    <row r="529" s="11" customFormat="1">
      <c r="B529" s="248"/>
      <c r="C529" s="249"/>
      <c r="D529" s="250" t="s">
        <v>1009</v>
      </c>
      <c r="E529" s="251" t="s">
        <v>21</v>
      </c>
      <c r="F529" s="252" t="s">
        <v>952</v>
      </c>
      <c r="G529" s="249"/>
      <c r="H529" s="253">
        <v>5.0540000000000003</v>
      </c>
      <c r="I529" s="254"/>
      <c r="J529" s="249"/>
      <c r="K529" s="249"/>
      <c r="L529" s="255"/>
      <c r="M529" s="256"/>
      <c r="N529" s="257"/>
      <c r="O529" s="257"/>
      <c r="P529" s="257"/>
      <c r="Q529" s="257"/>
      <c r="R529" s="257"/>
      <c r="S529" s="257"/>
      <c r="T529" s="258"/>
      <c r="AT529" s="259" t="s">
        <v>1009</v>
      </c>
      <c r="AU529" s="259" t="s">
        <v>127</v>
      </c>
      <c r="AV529" s="11" t="s">
        <v>127</v>
      </c>
      <c r="AW529" s="11" t="s">
        <v>36</v>
      </c>
      <c r="AX529" s="11" t="s">
        <v>81</v>
      </c>
      <c r="AY529" s="259" t="s">
        <v>128</v>
      </c>
    </row>
    <row r="530" s="1" customFormat="1" ht="25.5" customHeight="1">
      <c r="B530" s="44"/>
      <c r="C530" s="219" t="s">
        <v>1773</v>
      </c>
      <c r="D530" s="219" t="s">
        <v>131</v>
      </c>
      <c r="E530" s="220" t="s">
        <v>1774</v>
      </c>
      <c r="F530" s="221" t="s">
        <v>1775</v>
      </c>
      <c r="G530" s="222" t="s">
        <v>631</v>
      </c>
      <c r="H530" s="223">
        <v>5.9500000000000002</v>
      </c>
      <c r="I530" s="224"/>
      <c r="J530" s="225">
        <f>ROUND(I530*H530,2)</f>
        <v>0</v>
      </c>
      <c r="K530" s="221" t="s">
        <v>21</v>
      </c>
      <c r="L530" s="70"/>
      <c r="M530" s="226" t="s">
        <v>21</v>
      </c>
      <c r="N530" s="227" t="s">
        <v>45</v>
      </c>
      <c r="O530" s="45"/>
      <c r="P530" s="228">
        <f>O530*H530</f>
        <v>0</v>
      </c>
      <c r="Q530" s="228">
        <v>0.00020000000000000001</v>
      </c>
      <c r="R530" s="228">
        <f>Q530*H530</f>
        <v>0.0011900000000000001</v>
      </c>
      <c r="S530" s="228">
        <v>0</v>
      </c>
      <c r="T530" s="229">
        <f>S530*H530</f>
        <v>0</v>
      </c>
      <c r="AR530" s="22" t="s">
        <v>136</v>
      </c>
      <c r="AT530" s="22" t="s">
        <v>131</v>
      </c>
      <c r="AU530" s="22" t="s">
        <v>127</v>
      </c>
      <c r="AY530" s="22" t="s">
        <v>128</v>
      </c>
      <c r="BE530" s="230">
        <f>IF(N530="základní",J530,0)</f>
        <v>0</v>
      </c>
      <c r="BF530" s="230">
        <f>IF(N530="snížená",J530,0)</f>
        <v>0</v>
      </c>
      <c r="BG530" s="230">
        <f>IF(N530="zákl. přenesená",J530,0)</f>
        <v>0</v>
      </c>
      <c r="BH530" s="230">
        <f>IF(N530="sníž. přenesená",J530,0)</f>
        <v>0</v>
      </c>
      <c r="BI530" s="230">
        <f>IF(N530="nulová",J530,0)</f>
        <v>0</v>
      </c>
      <c r="BJ530" s="22" t="s">
        <v>127</v>
      </c>
      <c r="BK530" s="230">
        <f>ROUND(I530*H530,2)</f>
        <v>0</v>
      </c>
      <c r="BL530" s="22" t="s">
        <v>136</v>
      </c>
      <c r="BM530" s="22" t="s">
        <v>1776</v>
      </c>
    </row>
    <row r="531" s="11" customFormat="1">
      <c r="B531" s="248"/>
      <c r="C531" s="249"/>
      <c r="D531" s="250" t="s">
        <v>1009</v>
      </c>
      <c r="E531" s="251" t="s">
        <v>21</v>
      </c>
      <c r="F531" s="252" t="s">
        <v>1777</v>
      </c>
      <c r="G531" s="249"/>
      <c r="H531" s="253">
        <v>4.7999999999999998</v>
      </c>
      <c r="I531" s="254"/>
      <c r="J531" s="249"/>
      <c r="K531" s="249"/>
      <c r="L531" s="255"/>
      <c r="M531" s="256"/>
      <c r="N531" s="257"/>
      <c r="O531" s="257"/>
      <c r="P531" s="257"/>
      <c r="Q531" s="257"/>
      <c r="R531" s="257"/>
      <c r="S531" s="257"/>
      <c r="T531" s="258"/>
      <c r="AT531" s="259" t="s">
        <v>1009</v>
      </c>
      <c r="AU531" s="259" t="s">
        <v>127</v>
      </c>
      <c r="AV531" s="11" t="s">
        <v>127</v>
      </c>
      <c r="AW531" s="11" t="s">
        <v>36</v>
      </c>
      <c r="AX531" s="11" t="s">
        <v>73</v>
      </c>
      <c r="AY531" s="259" t="s">
        <v>128</v>
      </c>
    </row>
    <row r="532" s="11" customFormat="1">
      <c r="B532" s="248"/>
      <c r="C532" s="249"/>
      <c r="D532" s="250" t="s">
        <v>1009</v>
      </c>
      <c r="E532" s="251" t="s">
        <v>21</v>
      </c>
      <c r="F532" s="252" t="s">
        <v>1778</v>
      </c>
      <c r="G532" s="249"/>
      <c r="H532" s="253">
        <v>1.1499999999999999</v>
      </c>
      <c r="I532" s="254"/>
      <c r="J532" s="249"/>
      <c r="K532" s="249"/>
      <c r="L532" s="255"/>
      <c r="M532" s="256"/>
      <c r="N532" s="257"/>
      <c r="O532" s="257"/>
      <c r="P532" s="257"/>
      <c r="Q532" s="257"/>
      <c r="R532" s="257"/>
      <c r="S532" s="257"/>
      <c r="T532" s="258"/>
      <c r="AT532" s="259" t="s">
        <v>1009</v>
      </c>
      <c r="AU532" s="259" t="s">
        <v>127</v>
      </c>
      <c r="AV532" s="11" t="s">
        <v>127</v>
      </c>
      <c r="AW532" s="11" t="s">
        <v>36</v>
      </c>
      <c r="AX532" s="11" t="s">
        <v>73</v>
      </c>
      <c r="AY532" s="259" t="s">
        <v>128</v>
      </c>
    </row>
    <row r="533" s="12" customFormat="1">
      <c r="B533" s="260"/>
      <c r="C533" s="261"/>
      <c r="D533" s="250" t="s">
        <v>1009</v>
      </c>
      <c r="E533" s="262" t="s">
        <v>21</v>
      </c>
      <c r="F533" s="263" t="s">
        <v>1012</v>
      </c>
      <c r="G533" s="261"/>
      <c r="H533" s="264">
        <v>5.9500000000000002</v>
      </c>
      <c r="I533" s="265"/>
      <c r="J533" s="261"/>
      <c r="K533" s="261"/>
      <c r="L533" s="266"/>
      <c r="M533" s="267"/>
      <c r="N533" s="268"/>
      <c r="O533" s="268"/>
      <c r="P533" s="268"/>
      <c r="Q533" s="268"/>
      <c r="R533" s="268"/>
      <c r="S533" s="268"/>
      <c r="T533" s="269"/>
      <c r="AT533" s="270" t="s">
        <v>1009</v>
      </c>
      <c r="AU533" s="270" t="s">
        <v>127</v>
      </c>
      <c r="AV533" s="12" t="s">
        <v>150</v>
      </c>
      <c r="AW533" s="12" t="s">
        <v>36</v>
      </c>
      <c r="AX533" s="12" t="s">
        <v>81</v>
      </c>
      <c r="AY533" s="270" t="s">
        <v>128</v>
      </c>
    </row>
    <row r="534" s="1" customFormat="1" ht="25.5" customHeight="1">
      <c r="B534" s="44"/>
      <c r="C534" s="219" t="s">
        <v>1779</v>
      </c>
      <c r="D534" s="219" t="s">
        <v>131</v>
      </c>
      <c r="E534" s="220" t="s">
        <v>1780</v>
      </c>
      <c r="F534" s="221" t="s">
        <v>1781</v>
      </c>
      <c r="G534" s="222" t="s">
        <v>631</v>
      </c>
      <c r="H534" s="223">
        <v>13.949999999999999</v>
      </c>
      <c r="I534" s="224"/>
      <c r="J534" s="225">
        <f>ROUND(I534*H534,2)</f>
        <v>0</v>
      </c>
      <c r="K534" s="221" t="s">
        <v>135</v>
      </c>
      <c r="L534" s="70"/>
      <c r="M534" s="226" t="s">
        <v>21</v>
      </c>
      <c r="N534" s="227" t="s">
        <v>45</v>
      </c>
      <c r="O534" s="45"/>
      <c r="P534" s="228">
        <f>O534*H534</f>
        <v>0</v>
      </c>
      <c r="Q534" s="228">
        <v>0</v>
      </c>
      <c r="R534" s="228">
        <f>Q534*H534</f>
        <v>0</v>
      </c>
      <c r="S534" s="228">
        <v>0</v>
      </c>
      <c r="T534" s="229">
        <f>S534*H534</f>
        <v>0</v>
      </c>
      <c r="AR534" s="22" t="s">
        <v>136</v>
      </c>
      <c r="AT534" s="22" t="s">
        <v>131</v>
      </c>
      <c r="AU534" s="22" t="s">
        <v>127</v>
      </c>
      <c r="AY534" s="22" t="s">
        <v>128</v>
      </c>
      <c r="BE534" s="230">
        <f>IF(N534="základní",J534,0)</f>
        <v>0</v>
      </c>
      <c r="BF534" s="230">
        <f>IF(N534="snížená",J534,0)</f>
        <v>0</v>
      </c>
      <c r="BG534" s="230">
        <f>IF(N534="zákl. přenesená",J534,0)</f>
        <v>0</v>
      </c>
      <c r="BH534" s="230">
        <f>IF(N534="sníž. přenesená",J534,0)</f>
        <v>0</v>
      </c>
      <c r="BI534" s="230">
        <f>IF(N534="nulová",J534,0)</f>
        <v>0</v>
      </c>
      <c r="BJ534" s="22" t="s">
        <v>127</v>
      </c>
      <c r="BK534" s="230">
        <f>ROUND(I534*H534,2)</f>
        <v>0</v>
      </c>
      <c r="BL534" s="22" t="s">
        <v>136</v>
      </c>
      <c r="BM534" s="22" t="s">
        <v>1782</v>
      </c>
    </row>
    <row r="535" s="11" customFormat="1">
      <c r="B535" s="248"/>
      <c r="C535" s="249"/>
      <c r="D535" s="250" t="s">
        <v>1009</v>
      </c>
      <c r="E535" s="251" t="s">
        <v>21</v>
      </c>
      <c r="F535" s="252" t="s">
        <v>1783</v>
      </c>
      <c r="G535" s="249"/>
      <c r="H535" s="253">
        <v>13.199999999999999</v>
      </c>
      <c r="I535" s="254"/>
      <c r="J535" s="249"/>
      <c r="K535" s="249"/>
      <c r="L535" s="255"/>
      <c r="M535" s="256"/>
      <c r="N535" s="257"/>
      <c r="O535" s="257"/>
      <c r="P535" s="257"/>
      <c r="Q535" s="257"/>
      <c r="R535" s="257"/>
      <c r="S535" s="257"/>
      <c r="T535" s="258"/>
      <c r="AT535" s="259" t="s">
        <v>1009</v>
      </c>
      <c r="AU535" s="259" t="s">
        <v>127</v>
      </c>
      <c r="AV535" s="11" t="s">
        <v>127</v>
      </c>
      <c r="AW535" s="11" t="s">
        <v>36</v>
      </c>
      <c r="AX535" s="11" t="s">
        <v>73</v>
      </c>
      <c r="AY535" s="259" t="s">
        <v>128</v>
      </c>
    </row>
    <row r="536" s="11" customFormat="1">
      <c r="B536" s="248"/>
      <c r="C536" s="249"/>
      <c r="D536" s="250" t="s">
        <v>1009</v>
      </c>
      <c r="E536" s="251" t="s">
        <v>21</v>
      </c>
      <c r="F536" s="252" t="s">
        <v>1784</v>
      </c>
      <c r="G536" s="249"/>
      <c r="H536" s="253">
        <v>0.75</v>
      </c>
      <c r="I536" s="254"/>
      <c r="J536" s="249"/>
      <c r="K536" s="249"/>
      <c r="L536" s="255"/>
      <c r="M536" s="256"/>
      <c r="N536" s="257"/>
      <c r="O536" s="257"/>
      <c r="P536" s="257"/>
      <c r="Q536" s="257"/>
      <c r="R536" s="257"/>
      <c r="S536" s="257"/>
      <c r="T536" s="258"/>
      <c r="AT536" s="259" t="s">
        <v>1009</v>
      </c>
      <c r="AU536" s="259" t="s">
        <v>127</v>
      </c>
      <c r="AV536" s="11" t="s">
        <v>127</v>
      </c>
      <c r="AW536" s="11" t="s">
        <v>36</v>
      </c>
      <c r="AX536" s="11" t="s">
        <v>73</v>
      </c>
      <c r="AY536" s="259" t="s">
        <v>128</v>
      </c>
    </row>
    <row r="537" s="12" customFormat="1">
      <c r="B537" s="260"/>
      <c r="C537" s="261"/>
      <c r="D537" s="250" t="s">
        <v>1009</v>
      </c>
      <c r="E537" s="262" t="s">
        <v>967</v>
      </c>
      <c r="F537" s="263" t="s">
        <v>1012</v>
      </c>
      <c r="G537" s="261"/>
      <c r="H537" s="264">
        <v>13.949999999999999</v>
      </c>
      <c r="I537" s="265"/>
      <c r="J537" s="261"/>
      <c r="K537" s="261"/>
      <c r="L537" s="266"/>
      <c r="M537" s="267"/>
      <c r="N537" s="268"/>
      <c r="O537" s="268"/>
      <c r="P537" s="268"/>
      <c r="Q537" s="268"/>
      <c r="R537" s="268"/>
      <c r="S537" s="268"/>
      <c r="T537" s="269"/>
      <c r="AT537" s="270" t="s">
        <v>1009</v>
      </c>
      <c r="AU537" s="270" t="s">
        <v>127</v>
      </c>
      <c r="AV537" s="12" t="s">
        <v>150</v>
      </c>
      <c r="AW537" s="12" t="s">
        <v>36</v>
      </c>
      <c r="AX537" s="12" t="s">
        <v>81</v>
      </c>
      <c r="AY537" s="270" t="s">
        <v>128</v>
      </c>
    </row>
    <row r="538" s="1" customFormat="1" ht="25.5" customHeight="1">
      <c r="B538" s="44"/>
      <c r="C538" s="219" t="s">
        <v>1785</v>
      </c>
      <c r="D538" s="219" t="s">
        <v>131</v>
      </c>
      <c r="E538" s="220" t="s">
        <v>1786</v>
      </c>
      <c r="F538" s="221" t="s">
        <v>1787</v>
      </c>
      <c r="G538" s="222" t="s">
        <v>631</v>
      </c>
      <c r="H538" s="223">
        <v>13.949999999999999</v>
      </c>
      <c r="I538" s="224"/>
      <c r="J538" s="225">
        <f>ROUND(I538*H538,2)</f>
        <v>0</v>
      </c>
      <c r="K538" s="221" t="s">
        <v>135</v>
      </c>
      <c r="L538" s="70"/>
      <c r="M538" s="226" t="s">
        <v>21</v>
      </c>
      <c r="N538" s="227" t="s">
        <v>45</v>
      </c>
      <c r="O538" s="45"/>
      <c r="P538" s="228">
        <f>O538*H538</f>
        <v>0</v>
      </c>
      <c r="Q538" s="228">
        <v>0.00013999999999999999</v>
      </c>
      <c r="R538" s="228">
        <f>Q538*H538</f>
        <v>0.0019529999999999997</v>
      </c>
      <c r="S538" s="228">
        <v>0</v>
      </c>
      <c r="T538" s="229">
        <f>S538*H538</f>
        <v>0</v>
      </c>
      <c r="AR538" s="22" t="s">
        <v>136</v>
      </c>
      <c r="AT538" s="22" t="s">
        <v>131</v>
      </c>
      <c r="AU538" s="22" t="s">
        <v>127</v>
      </c>
      <c r="AY538" s="22" t="s">
        <v>128</v>
      </c>
      <c r="BE538" s="230">
        <f>IF(N538="základní",J538,0)</f>
        <v>0</v>
      </c>
      <c r="BF538" s="230">
        <f>IF(N538="snížená",J538,0)</f>
        <v>0</v>
      </c>
      <c r="BG538" s="230">
        <f>IF(N538="zákl. přenesená",J538,0)</f>
        <v>0</v>
      </c>
      <c r="BH538" s="230">
        <f>IF(N538="sníž. přenesená",J538,0)</f>
        <v>0</v>
      </c>
      <c r="BI538" s="230">
        <f>IF(N538="nulová",J538,0)</f>
        <v>0</v>
      </c>
      <c r="BJ538" s="22" t="s">
        <v>127</v>
      </c>
      <c r="BK538" s="230">
        <f>ROUND(I538*H538,2)</f>
        <v>0</v>
      </c>
      <c r="BL538" s="22" t="s">
        <v>136</v>
      </c>
      <c r="BM538" s="22" t="s">
        <v>1788</v>
      </c>
    </row>
    <row r="539" s="11" customFormat="1">
      <c r="B539" s="248"/>
      <c r="C539" s="249"/>
      <c r="D539" s="250" t="s">
        <v>1009</v>
      </c>
      <c r="E539" s="251" t="s">
        <v>21</v>
      </c>
      <c r="F539" s="252" t="s">
        <v>967</v>
      </c>
      <c r="G539" s="249"/>
      <c r="H539" s="253">
        <v>13.949999999999999</v>
      </c>
      <c r="I539" s="254"/>
      <c r="J539" s="249"/>
      <c r="K539" s="249"/>
      <c r="L539" s="255"/>
      <c r="M539" s="256"/>
      <c r="N539" s="257"/>
      <c r="O539" s="257"/>
      <c r="P539" s="257"/>
      <c r="Q539" s="257"/>
      <c r="R539" s="257"/>
      <c r="S539" s="257"/>
      <c r="T539" s="258"/>
      <c r="AT539" s="259" t="s">
        <v>1009</v>
      </c>
      <c r="AU539" s="259" t="s">
        <v>127</v>
      </c>
      <c r="AV539" s="11" t="s">
        <v>127</v>
      </c>
      <c r="AW539" s="11" t="s">
        <v>36</v>
      </c>
      <c r="AX539" s="11" t="s">
        <v>81</v>
      </c>
      <c r="AY539" s="259" t="s">
        <v>128</v>
      </c>
    </row>
    <row r="540" s="1" customFormat="1" ht="25.5" customHeight="1">
      <c r="B540" s="44"/>
      <c r="C540" s="219" t="s">
        <v>1789</v>
      </c>
      <c r="D540" s="219" t="s">
        <v>131</v>
      </c>
      <c r="E540" s="220" t="s">
        <v>1790</v>
      </c>
      <c r="F540" s="221" t="s">
        <v>1791</v>
      </c>
      <c r="G540" s="222" t="s">
        <v>631</v>
      </c>
      <c r="H540" s="223">
        <v>0.75</v>
      </c>
      <c r="I540" s="224"/>
      <c r="J540" s="225">
        <f>ROUND(I540*H540,2)</f>
        <v>0</v>
      </c>
      <c r="K540" s="221" t="s">
        <v>135</v>
      </c>
      <c r="L540" s="70"/>
      <c r="M540" s="226" t="s">
        <v>21</v>
      </c>
      <c r="N540" s="227" t="s">
        <v>45</v>
      </c>
      <c r="O540" s="45"/>
      <c r="P540" s="228">
        <f>O540*H540</f>
        <v>0</v>
      </c>
      <c r="Q540" s="228">
        <v>0</v>
      </c>
      <c r="R540" s="228">
        <f>Q540*H540</f>
        <v>0</v>
      </c>
      <c r="S540" s="228">
        <v>0</v>
      </c>
      <c r="T540" s="229">
        <f>S540*H540</f>
        <v>0</v>
      </c>
      <c r="AR540" s="22" t="s">
        <v>136</v>
      </c>
      <c r="AT540" s="22" t="s">
        <v>131</v>
      </c>
      <c r="AU540" s="22" t="s">
        <v>127</v>
      </c>
      <c r="AY540" s="22" t="s">
        <v>128</v>
      </c>
      <c r="BE540" s="230">
        <f>IF(N540="základní",J540,0)</f>
        <v>0</v>
      </c>
      <c r="BF540" s="230">
        <f>IF(N540="snížená",J540,0)</f>
        <v>0</v>
      </c>
      <c r="BG540" s="230">
        <f>IF(N540="zákl. přenesená",J540,0)</f>
        <v>0</v>
      </c>
      <c r="BH540" s="230">
        <f>IF(N540="sníž. přenesená",J540,0)</f>
        <v>0</v>
      </c>
      <c r="BI540" s="230">
        <f>IF(N540="nulová",J540,0)</f>
        <v>0</v>
      </c>
      <c r="BJ540" s="22" t="s">
        <v>127</v>
      </c>
      <c r="BK540" s="230">
        <f>ROUND(I540*H540,2)</f>
        <v>0</v>
      </c>
      <c r="BL540" s="22" t="s">
        <v>136</v>
      </c>
      <c r="BM540" s="22" t="s">
        <v>1792</v>
      </c>
    </row>
    <row r="541" s="10" customFormat="1" ht="29.88" customHeight="1">
      <c r="B541" s="203"/>
      <c r="C541" s="204"/>
      <c r="D541" s="205" t="s">
        <v>72</v>
      </c>
      <c r="E541" s="217" t="s">
        <v>1793</v>
      </c>
      <c r="F541" s="217" t="s">
        <v>1794</v>
      </c>
      <c r="G541" s="204"/>
      <c r="H541" s="204"/>
      <c r="I541" s="207"/>
      <c r="J541" s="218">
        <f>BK541</f>
        <v>0</v>
      </c>
      <c r="K541" s="204"/>
      <c r="L541" s="209"/>
      <c r="M541" s="210"/>
      <c r="N541" s="211"/>
      <c r="O541" s="211"/>
      <c r="P541" s="212">
        <f>SUM(P542:P549)</f>
        <v>0</v>
      </c>
      <c r="Q541" s="211"/>
      <c r="R541" s="212">
        <f>SUM(R542:R549)</f>
        <v>0.12898354000000001</v>
      </c>
      <c r="S541" s="211"/>
      <c r="T541" s="213">
        <f>SUM(T542:T549)</f>
        <v>0</v>
      </c>
      <c r="AR541" s="214" t="s">
        <v>127</v>
      </c>
      <c r="AT541" s="215" t="s">
        <v>72</v>
      </c>
      <c r="AU541" s="215" t="s">
        <v>81</v>
      </c>
      <c r="AY541" s="214" t="s">
        <v>128</v>
      </c>
      <c r="BK541" s="216">
        <f>SUM(BK542:BK549)</f>
        <v>0</v>
      </c>
    </row>
    <row r="542" s="1" customFormat="1" ht="16.5" customHeight="1">
      <c r="B542" s="44"/>
      <c r="C542" s="219" t="s">
        <v>1795</v>
      </c>
      <c r="D542" s="219" t="s">
        <v>131</v>
      </c>
      <c r="E542" s="220" t="s">
        <v>1796</v>
      </c>
      <c r="F542" s="221" t="s">
        <v>1797</v>
      </c>
      <c r="G542" s="222" t="s">
        <v>631</v>
      </c>
      <c r="H542" s="223">
        <v>94.876000000000005</v>
      </c>
      <c r="I542" s="224"/>
      <c r="J542" s="225">
        <f>ROUND(I542*H542,2)</f>
        <v>0</v>
      </c>
      <c r="K542" s="221" t="s">
        <v>21</v>
      </c>
      <c r="L542" s="70"/>
      <c r="M542" s="226" t="s">
        <v>21</v>
      </c>
      <c r="N542" s="227" t="s">
        <v>45</v>
      </c>
      <c r="O542" s="45"/>
      <c r="P542" s="228">
        <f>O542*H542</f>
        <v>0</v>
      </c>
      <c r="Q542" s="228">
        <v>0</v>
      </c>
      <c r="R542" s="228">
        <f>Q542*H542</f>
        <v>0</v>
      </c>
      <c r="S542" s="228">
        <v>0</v>
      </c>
      <c r="T542" s="229">
        <f>S542*H542</f>
        <v>0</v>
      </c>
      <c r="AR542" s="22" t="s">
        <v>136</v>
      </c>
      <c r="AT542" s="22" t="s">
        <v>131</v>
      </c>
      <c r="AU542" s="22" t="s">
        <v>127</v>
      </c>
      <c r="AY542" s="22" t="s">
        <v>128</v>
      </c>
      <c r="BE542" s="230">
        <f>IF(N542="základní",J542,0)</f>
        <v>0</v>
      </c>
      <c r="BF542" s="230">
        <f>IF(N542="snížená",J542,0)</f>
        <v>0</v>
      </c>
      <c r="BG542" s="230">
        <f>IF(N542="zákl. přenesená",J542,0)</f>
        <v>0</v>
      </c>
      <c r="BH542" s="230">
        <f>IF(N542="sníž. přenesená",J542,0)</f>
        <v>0</v>
      </c>
      <c r="BI542" s="230">
        <f>IF(N542="nulová",J542,0)</f>
        <v>0</v>
      </c>
      <c r="BJ542" s="22" t="s">
        <v>127</v>
      </c>
      <c r="BK542" s="230">
        <f>ROUND(I542*H542,2)</f>
        <v>0</v>
      </c>
      <c r="BL542" s="22" t="s">
        <v>136</v>
      </c>
      <c r="BM542" s="22" t="s">
        <v>1798</v>
      </c>
    </row>
    <row r="543" s="11" customFormat="1">
      <c r="B543" s="248"/>
      <c r="C543" s="249"/>
      <c r="D543" s="250" t="s">
        <v>1009</v>
      </c>
      <c r="E543" s="251" t="s">
        <v>21</v>
      </c>
      <c r="F543" s="252" t="s">
        <v>970</v>
      </c>
      <c r="G543" s="249"/>
      <c r="H543" s="253">
        <v>94.876000000000005</v>
      </c>
      <c r="I543" s="254"/>
      <c r="J543" s="249"/>
      <c r="K543" s="249"/>
      <c r="L543" s="255"/>
      <c r="M543" s="256"/>
      <c r="N543" s="257"/>
      <c r="O543" s="257"/>
      <c r="P543" s="257"/>
      <c r="Q543" s="257"/>
      <c r="R543" s="257"/>
      <c r="S543" s="257"/>
      <c r="T543" s="258"/>
      <c r="AT543" s="259" t="s">
        <v>1009</v>
      </c>
      <c r="AU543" s="259" t="s">
        <v>127</v>
      </c>
      <c r="AV543" s="11" t="s">
        <v>127</v>
      </c>
      <c r="AW543" s="11" t="s">
        <v>36</v>
      </c>
      <c r="AX543" s="11" t="s">
        <v>81</v>
      </c>
      <c r="AY543" s="259" t="s">
        <v>128</v>
      </c>
    </row>
    <row r="544" s="1" customFormat="1" ht="25.5" customHeight="1">
      <c r="B544" s="44"/>
      <c r="C544" s="219" t="s">
        <v>1799</v>
      </c>
      <c r="D544" s="219" t="s">
        <v>131</v>
      </c>
      <c r="E544" s="220" t="s">
        <v>1800</v>
      </c>
      <c r="F544" s="221" t="s">
        <v>1801</v>
      </c>
      <c r="G544" s="222" t="s">
        <v>631</v>
      </c>
      <c r="H544" s="223">
        <v>280.399</v>
      </c>
      <c r="I544" s="224"/>
      <c r="J544" s="225">
        <f>ROUND(I544*H544,2)</f>
        <v>0</v>
      </c>
      <c r="K544" s="221" t="s">
        <v>21</v>
      </c>
      <c r="L544" s="70"/>
      <c r="M544" s="226" t="s">
        <v>21</v>
      </c>
      <c r="N544" s="227" t="s">
        <v>45</v>
      </c>
      <c r="O544" s="45"/>
      <c r="P544" s="228">
        <f>O544*H544</f>
        <v>0</v>
      </c>
      <c r="Q544" s="228">
        <v>0.00046000000000000001</v>
      </c>
      <c r="R544" s="228">
        <f>Q544*H544</f>
        <v>0.12898354000000001</v>
      </c>
      <c r="S544" s="228">
        <v>0</v>
      </c>
      <c r="T544" s="229">
        <f>S544*H544</f>
        <v>0</v>
      </c>
      <c r="AR544" s="22" t="s">
        <v>136</v>
      </c>
      <c r="AT544" s="22" t="s">
        <v>131</v>
      </c>
      <c r="AU544" s="22" t="s">
        <v>127</v>
      </c>
      <c r="AY544" s="22" t="s">
        <v>128</v>
      </c>
      <c r="BE544" s="230">
        <f>IF(N544="základní",J544,0)</f>
        <v>0</v>
      </c>
      <c r="BF544" s="230">
        <f>IF(N544="snížená",J544,0)</f>
        <v>0</v>
      </c>
      <c r="BG544" s="230">
        <f>IF(N544="zákl. přenesená",J544,0)</f>
        <v>0</v>
      </c>
      <c r="BH544" s="230">
        <f>IF(N544="sníž. přenesená",J544,0)</f>
        <v>0</v>
      </c>
      <c r="BI544" s="230">
        <f>IF(N544="nulová",J544,0)</f>
        <v>0</v>
      </c>
      <c r="BJ544" s="22" t="s">
        <v>127</v>
      </c>
      <c r="BK544" s="230">
        <f>ROUND(I544*H544,2)</f>
        <v>0</v>
      </c>
      <c r="BL544" s="22" t="s">
        <v>136</v>
      </c>
      <c r="BM544" s="22" t="s">
        <v>1802</v>
      </c>
    </row>
    <row r="545" s="11" customFormat="1">
      <c r="B545" s="248"/>
      <c r="C545" s="249"/>
      <c r="D545" s="250" t="s">
        <v>1009</v>
      </c>
      <c r="E545" s="251" t="s">
        <v>21</v>
      </c>
      <c r="F545" s="252" t="s">
        <v>940</v>
      </c>
      <c r="G545" s="249"/>
      <c r="H545" s="253">
        <v>91.700000000000003</v>
      </c>
      <c r="I545" s="254"/>
      <c r="J545" s="249"/>
      <c r="K545" s="249"/>
      <c r="L545" s="255"/>
      <c r="M545" s="256"/>
      <c r="N545" s="257"/>
      <c r="O545" s="257"/>
      <c r="P545" s="257"/>
      <c r="Q545" s="257"/>
      <c r="R545" s="257"/>
      <c r="S545" s="257"/>
      <c r="T545" s="258"/>
      <c r="AT545" s="259" t="s">
        <v>1009</v>
      </c>
      <c r="AU545" s="259" t="s">
        <v>127</v>
      </c>
      <c r="AV545" s="11" t="s">
        <v>127</v>
      </c>
      <c r="AW545" s="11" t="s">
        <v>36</v>
      </c>
      <c r="AX545" s="11" t="s">
        <v>73</v>
      </c>
      <c r="AY545" s="259" t="s">
        <v>128</v>
      </c>
    </row>
    <row r="546" s="11" customFormat="1">
      <c r="B546" s="248"/>
      <c r="C546" s="249"/>
      <c r="D546" s="250" t="s">
        <v>1009</v>
      </c>
      <c r="E546" s="251" t="s">
        <v>21</v>
      </c>
      <c r="F546" s="252" t="s">
        <v>970</v>
      </c>
      <c r="G546" s="249"/>
      <c r="H546" s="253">
        <v>94.876000000000005</v>
      </c>
      <c r="I546" s="254"/>
      <c r="J546" s="249"/>
      <c r="K546" s="249"/>
      <c r="L546" s="255"/>
      <c r="M546" s="256"/>
      <c r="N546" s="257"/>
      <c r="O546" s="257"/>
      <c r="P546" s="257"/>
      <c r="Q546" s="257"/>
      <c r="R546" s="257"/>
      <c r="S546" s="257"/>
      <c r="T546" s="258"/>
      <c r="AT546" s="259" t="s">
        <v>1009</v>
      </c>
      <c r="AU546" s="259" t="s">
        <v>127</v>
      </c>
      <c r="AV546" s="11" t="s">
        <v>127</v>
      </c>
      <c r="AW546" s="11" t="s">
        <v>36</v>
      </c>
      <c r="AX546" s="11" t="s">
        <v>73</v>
      </c>
      <c r="AY546" s="259" t="s">
        <v>128</v>
      </c>
    </row>
    <row r="547" s="11" customFormat="1">
      <c r="B547" s="248"/>
      <c r="C547" s="249"/>
      <c r="D547" s="250" t="s">
        <v>1009</v>
      </c>
      <c r="E547" s="251" t="s">
        <v>21</v>
      </c>
      <c r="F547" s="252" t="s">
        <v>909</v>
      </c>
      <c r="G547" s="249"/>
      <c r="H547" s="253">
        <v>75.186000000000007</v>
      </c>
      <c r="I547" s="254"/>
      <c r="J547" s="249"/>
      <c r="K547" s="249"/>
      <c r="L547" s="255"/>
      <c r="M547" s="256"/>
      <c r="N547" s="257"/>
      <c r="O547" s="257"/>
      <c r="P547" s="257"/>
      <c r="Q547" s="257"/>
      <c r="R547" s="257"/>
      <c r="S547" s="257"/>
      <c r="T547" s="258"/>
      <c r="AT547" s="259" t="s">
        <v>1009</v>
      </c>
      <c r="AU547" s="259" t="s">
        <v>127</v>
      </c>
      <c r="AV547" s="11" t="s">
        <v>127</v>
      </c>
      <c r="AW547" s="11" t="s">
        <v>36</v>
      </c>
      <c r="AX547" s="11" t="s">
        <v>73</v>
      </c>
      <c r="AY547" s="259" t="s">
        <v>128</v>
      </c>
    </row>
    <row r="548" s="11" customFormat="1">
      <c r="B548" s="248"/>
      <c r="C548" s="249"/>
      <c r="D548" s="250" t="s">
        <v>1009</v>
      </c>
      <c r="E548" s="251" t="s">
        <v>21</v>
      </c>
      <c r="F548" s="252" t="s">
        <v>897</v>
      </c>
      <c r="G548" s="249"/>
      <c r="H548" s="253">
        <v>18.637</v>
      </c>
      <c r="I548" s="254"/>
      <c r="J548" s="249"/>
      <c r="K548" s="249"/>
      <c r="L548" s="255"/>
      <c r="M548" s="256"/>
      <c r="N548" s="257"/>
      <c r="O548" s="257"/>
      <c r="P548" s="257"/>
      <c r="Q548" s="257"/>
      <c r="R548" s="257"/>
      <c r="S548" s="257"/>
      <c r="T548" s="258"/>
      <c r="AT548" s="259" t="s">
        <v>1009</v>
      </c>
      <c r="AU548" s="259" t="s">
        <v>127</v>
      </c>
      <c r="AV548" s="11" t="s">
        <v>127</v>
      </c>
      <c r="AW548" s="11" t="s">
        <v>36</v>
      </c>
      <c r="AX548" s="11" t="s">
        <v>73</v>
      </c>
      <c r="AY548" s="259" t="s">
        <v>128</v>
      </c>
    </row>
    <row r="549" s="12" customFormat="1">
      <c r="B549" s="260"/>
      <c r="C549" s="261"/>
      <c r="D549" s="250" t="s">
        <v>1009</v>
      </c>
      <c r="E549" s="262" t="s">
        <v>1803</v>
      </c>
      <c r="F549" s="263" t="s">
        <v>1012</v>
      </c>
      <c r="G549" s="261"/>
      <c r="H549" s="264">
        <v>280.399</v>
      </c>
      <c r="I549" s="265"/>
      <c r="J549" s="261"/>
      <c r="K549" s="261"/>
      <c r="L549" s="266"/>
      <c r="M549" s="267"/>
      <c r="N549" s="268"/>
      <c r="O549" s="268"/>
      <c r="P549" s="268"/>
      <c r="Q549" s="268"/>
      <c r="R549" s="268"/>
      <c r="S549" s="268"/>
      <c r="T549" s="269"/>
      <c r="AT549" s="270" t="s">
        <v>1009</v>
      </c>
      <c r="AU549" s="270" t="s">
        <v>127</v>
      </c>
      <c r="AV549" s="12" t="s">
        <v>150</v>
      </c>
      <c r="AW549" s="12" t="s">
        <v>36</v>
      </c>
      <c r="AX549" s="12" t="s">
        <v>81</v>
      </c>
      <c r="AY549" s="270" t="s">
        <v>128</v>
      </c>
    </row>
    <row r="550" s="10" customFormat="1" ht="37.44" customHeight="1">
      <c r="B550" s="203"/>
      <c r="C550" s="204"/>
      <c r="D550" s="205" t="s">
        <v>72</v>
      </c>
      <c r="E550" s="206" t="s">
        <v>1804</v>
      </c>
      <c r="F550" s="206" t="s">
        <v>1805</v>
      </c>
      <c r="G550" s="204"/>
      <c r="H550" s="204"/>
      <c r="I550" s="207"/>
      <c r="J550" s="208">
        <f>BK550</f>
        <v>0</v>
      </c>
      <c r="K550" s="204"/>
      <c r="L550" s="209"/>
      <c r="M550" s="210"/>
      <c r="N550" s="211"/>
      <c r="O550" s="211"/>
      <c r="P550" s="212">
        <f>P551+P553</f>
        <v>0</v>
      </c>
      <c r="Q550" s="211"/>
      <c r="R550" s="212">
        <f>R551+R553</f>
        <v>0</v>
      </c>
      <c r="S550" s="211"/>
      <c r="T550" s="213">
        <f>T551+T553</f>
        <v>0</v>
      </c>
      <c r="AR550" s="214" t="s">
        <v>154</v>
      </c>
      <c r="AT550" s="215" t="s">
        <v>72</v>
      </c>
      <c r="AU550" s="215" t="s">
        <v>73</v>
      </c>
      <c r="AY550" s="214" t="s">
        <v>128</v>
      </c>
      <c r="BK550" s="216">
        <f>BK551+BK553</f>
        <v>0</v>
      </c>
    </row>
    <row r="551" s="10" customFormat="1" ht="19.92" customHeight="1">
      <c r="B551" s="203"/>
      <c r="C551" s="204"/>
      <c r="D551" s="205" t="s">
        <v>72</v>
      </c>
      <c r="E551" s="217" t="s">
        <v>1806</v>
      </c>
      <c r="F551" s="217" t="s">
        <v>1807</v>
      </c>
      <c r="G551" s="204"/>
      <c r="H551" s="204"/>
      <c r="I551" s="207"/>
      <c r="J551" s="218">
        <f>BK551</f>
        <v>0</v>
      </c>
      <c r="K551" s="204"/>
      <c r="L551" s="209"/>
      <c r="M551" s="210"/>
      <c r="N551" s="211"/>
      <c r="O551" s="211"/>
      <c r="P551" s="212">
        <f>P552</f>
        <v>0</v>
      </c>
      <c r="Q551" s="211"/>
      <c r="R551" s="212">
        <f>R552</f>
        <v>0</v>
      </c>
      <c r="S551" s="211"/>
      <c r="T551" s="213">
        <f>T552</f>
        <v>0</v>
      </c>
      <c r="AR551" s="214" t="s">
        <v>154</v>
      </c>
      <c r="AT551" s="215" t="s">
        <v>72</v>
      </c>
      <c r="AU551" s="215" t="s">
        <v>81</v>
      </c>
      <c r="AY551" s="214" t="s">
        <v>128</v>
      </c>
      <c r="BK551" s="216">
        <f>BK552</f>
        <v>0</v>
      </c>
    </row>
    <row r="552" s="1" customFormat="1" ht="25.5" customHeight="1">
      <c r="B552" s="44"/>
      <c r="C552" s="219" t="s">
        <v>1808</v>
      </c>
      <c r="D552" s="219" t="s">
        <v>131</v>
      </c>
      <c r="E552" s="220" t="s">
        <v>1809</v>
      </c>
      <c r="F552" s="221" t="s">
        <v>1810</v>
      </c>
      <c r="G552" s="222" t="s">
        <v>1811</v>
      </c>
      <c r="H552" s="223">
        <v>1</v>
      </c>
      <c r="I552" s="224"/>
      <c r="J552" s="225">
        <f>ROUND(I552*H552,2)</f>
        <v>0</v>
      </c>
      <c r="K552" s="221" t="s">
        <v>135</v>
      </c>
      <c r="L552" s="70"/>
      <c r="M552" s="226" t="s">
        <v>21</v>
      </c>
      <c r="N552" s="227" t="s">
        <v>45</v>
      </c>
      <c r="O552" s="45"/>
      <c r="P552" s="228">
        <f>O552*H552</f>
        <v>0</v>
      </c>
      <c r="Q552" s="228">
        <v>0</v>
      </c>
      <c r="R552" s="228">
        <f>Q552*H552</f>
        <v>0</v>
      </c>
      <c r="S552" s="228">
        <v>0</v>
      </c>
      <c r="T552" s="229">
        <f>S552*H552</f>
        <v>0</v>
      </c>
      <c r="AR552" s="22" t="s">
        <v>1812</v>
      </c>
      <c r="AT552" s="22" t="s">
        <v>131</v>
      </c>
      <c r="AU552" s="22" t="s">
        <v>127</v>
      </c>
      <c r="AY552" s="22" t="s">
        <v>128</v>
      </c>
      <c r="BE552" s="230">
        <f>IF(N552="základní",J552,0)</f>
        <v>0</v>
      </c>
      <c r="BF552" s="230">
        <f>IF(N552="snížená",J552,0)</f>
        <v>0</v>
      </c>
      <c r="BG552" s="230">
        <f>IF(N552="zákl. přenesená",J552,0)</f>
        <v>0</v>
      </c>
      <c r="BH552" s="230">
        <f>IF(N552="sníž. přenesená",J552,0)</f>
        <v>0</v>
      </c>
      <c r="BI552" s="230">
        <f>IF(N552="nulová",J552,0)</f>
        <v>0</v>
      </c>
      <c r="BJ552" s="22" t="s">
        <v>127</v>
      </c>
      <c r="BK552" s="230">
        <f>ROUND(I552*H552,2)</f>
        <v>0</v>
      </c>
      <c r="BL552" s="22" t="s">
        <v>1812</v>
      </c>
      <c r="BM552" s="22" t="s">
        <v>1813</v>
      </c>
    </row>
    <row r="553" s="10" customFormat="1" ht="29.88" customHeight="1">
      <c r="B553" s="203"/>
      <c r="C553" s="204"/>
      <c r="D553" s="205" t="s">
        <v>72</v>
      </c>
      <c r="E553" s="217" t="s">
        <v>1814</v>
      </c>
      <c r="F553" s="217" t="s">
        <v>1815</v>
      </c>
      <c r="G553" s="204"/>
      <c r="H553" s="204"/>
      <c r="I553" s="207"/>
      <c r="J553" s="218">
        <f>BK553</f>
        <v>0</v>
      </c>
      <c r="K553" s="204"/>
      <c r="L553" s="209"/>
      <c r="M553" s="210"/>
      <c r="N553" s="211"/>
      <c r="O553" s="211"/>
      <c r="P553" s="212">
        <f>P554</f>
        <v>0</v>
      </c>
      <c r="Q553" s="211"/>
      <c r="R553" s="212">
        <f>R554</f>
        <v>0</v>
      </c>
      <c r="S553" s="211"/>
      <c r="T553" s="213">
        <f>T554</f>
        <v>0</v>
      </c>
      <c r="AR553" s="214" t="s">
        <v>154</v>
      </c>
      <c r="AT553" s="215" t="s">
        <v>72</v>
      </c>
      <c r="AU553" s="215" t="s">
        <v>81</v>
      </c>
      <c r="AY553" s="214" t="s">
        <v>128</v>
      </c>
      <c r="BK553" s="216">
        <f>BK554</f>
        <v>0</v>
      </c>
    </row>
    <row r="554" s="1" customFormat="1" ht="16.5" customHeight="1">
      <c r="B554" s="44"/>
      <c r="C554" s="219" t="s">
        <v>1816</v>
      </c>
      <c r="D554" s="219" t="s">
        <v>131</v>
      </c>
      <c r="E554" s="220" t="s">
        <v>1817</v>
      </c>
      <c r="F554" s="221" t="s">
        <v>1818</v>
      </c>
      <c r="G554" s="222" t="s">
        <v>1819</v>
      </c>
      <c r="H554" s="223">
        <v>1</v>
      </c>
      <c r="I554" s="224"/>
      <c r="J554" s="225">
        <f>ROUND(I554*H554,2)</f>
        <v>0</v>
      </c>
      <c r="K554" s="221" t="s">
        <v>135</v>
      </c>
      <c r="L554" s="70"/>
      <c r="M554" s="226" t="s">
        <v>21</v>
      </c>
      <c r="N554" s="242" t="s">
        <v>45</v>
      </c>
      <c r="O554" s="243"/>
      <c r="P554" s="244">
        <f>O554*H554</f>
        <v>0</v>
      </c>
      <c r="Q554" s="244">
        <v>0</v>
      </c>
      <c r="R554" s="244">
        <f>Q554*H554</f>
        <v>0</v>
      </c>
      <c r="S554" s="244">
        <v>0</v>
      </c>
      <c r="T554" s="245">
        <f>S554*H554</f>
        <v>0</v>
      </c>
      <c r="AR554" s="22" t="s">
        <v>1812</v>
      </c>
      <c r="AT554" s="22" t="s">
        <v>131</v>
      </c>
      <c r="AU554" s="22" t="s">
        <v>127</v>
      </c>
      <c r="AY554" s="22" t="s">
        <v>128</v>
      </c>
      <c r="BE554" s="230">
        <f>IF(N554="základní",J554,0)</f>
        <v>0</v>
      </c>
      <c r="BF554" s="230">
        <f>IF(N554="snížená",J554,0)</f>
        <v>0</v>
      </c>
      <c r="BG554" s="230">
        <f>IF(N554="zákl. přenesená",J554,0)</f>
        <v>0</v>
      </c>
      <c r="BH554" s="230">
        <f>IF(N554="sníž. přenesená",J554,0)</f>
        <v>0</v>
      </c>
      <c r="BI554" s="230">
        <f>IF(N554="nulová",J554,0)</f>
        <v>0</v>
      </c>
      <c r="BJ554" s="22" t="s">
        <v>127</v>
      </c>
      <c r="BK554" s="230">
        <f>ROUND(I554*H554,2)</f>
        <v>0</v>
      </c>
      <c r="BL554" s="22" t="s">
        <v>1812</v>
      </c>
      <c r="BM554" s="22" t="s">
        <v>1820</v>
      </c>
    </row>
    <row r="555" s="1" customFormat="1" ht="6.96" customHeight="1">
      <c r="B555" s="65"/>
      <c r="C555" s="66"/>
      <c r="D555" s="66"/>
      <c r="E555" s="66"/>
      <c r="F555" s="66"/>
      <c r="G555" s="66"/>
      <c r="H555" s="66"/>
      <c r="I555" s="164"/>
      <c r="J555" s="66"/>
      <c r="K555" s="66"/>
      <c r="L555" s="70"/>
    </row>
  </sheetData>
  <sheetProtection sheet="1" autoFilter="0" formatColumns="0" formatRows="0" objects="1" scenarios="1" spinCount="100000" saltValue="fpEFfR3L0/Eo3rMvMfHN6dGnx8f3UCcpO1S7l1ei3YlbavTA+a6Qz3OgLx3NDfGr8szQGdBt8rXea/CSyvTZ/A==" hashValue="qg58Elsw9IZbnioZQYb3QG5i9VU3tymNFvdA2cI8ce0RilT3wuSJGKCH7ex7kThamhpoOsK9Z5humLnTrh8ONQ==" algorithmName="SHA-512" password="CC35"/>
  <autoFilter ref="C99:K554"/>
  <mergeCells count="10">
    <mergeCell ref="E7:H7"/>
    <mergeCell ref="E9:H9"/>
    <mergeCell ref="E24:H24"/>
    <mergeCell ref="E45:H45"/>
    <mergeCell ref="E47:H47"/>
    <mergeCell ref="J51:J52"/>
    <mergeCell ref="E90:H90"/>
    <mergeCell ref="E92:H92"/>
    <mergeCell ref="G1:H1"/>
    <mergeCell ref="L2:V2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71" customWidth="1"/>
    <col min="2" max="2" width="1.664063" style="271" customWidth="1"/>
    <col min="3" max="4" width="5" style="271" customWidth="1"/>
    <col min="5" max="5" width="11.67" style="271" customWidth="1"/>
    <col min="6" max="6" width="9.17" style="271" customWidth="1"/>
    <col min="7" max="7" width="5" style="271" customWidth="1"/>
    <col min="8" max="8" width="77.83" style="271" customWidth="1"/>
    <col min="9" max="10" width="20" style="271" customWidth="1"/>
    <col min="11" max="11" width="1.664063" style="271" customWidth="1"/>
  </cols>
  <sheetData>
    <row r="1" ht="37.5" customHeight="1"/>
    <row r="2" ht="7.5" customHeight="1">
      <c r="B2" s="272"/>
      <c r="C2" s="273"/>
      <c r="D2" s="273"/>
      <c r="E2" s="273"/>
      <c r="F2" s="273"/>
      <c r="G2" s="273"/>
      <c r="H2" s="273"/>
      <c r="I2" s="273"/>
      <c r="J2" s="273"/>
      <c r="K2" s="274"/>
    </row>
    <row r="3" s="13" customFormat="1" ht="45" customHeight="1">
      <c r="B3" s="275"/>
      <c r="C3" s="276" t="s">
        <v>1821</v>
      </c>
      <c r="D3" s="276"/>
      <c r="E3" s="276"/>
      <c r="F3" s="276"/>
      <c r="G3" s="276"/>
      <c r="H3" s="276"/>
      <c r="I3" s="276"/>
      <c r="J3" s="276"/>
      <c r="K3" s="277"/>
    </row>
    <row r="4" ht="25.5" customHeight="1">
      <c r="B4" s="278"/>
      <c r="C4" s="279" t="s">
        <v>1822</v>
      </c>
      <c r="D4" s="279"/>
      <c r="E4" s="279"/>
      <c r="F4" s="279"/>
      <c r="G4" s="279"/>
      <c r="H4" s="279"/>
      <c r="I4" s="279"/>
      <c r="J4" s="279"/>
      <c r="K4" s="280"/>
    </row>
    <row r="5" ht="5.25" customHeight="1">
      <c r="B5" s="278"/>
      <c r="C5" s="281"/>
      <c r="D5" s="281"/>
      <c r="E5" s="281"/>
      <c r="F5" s="281"/>
      <c r="G5" s="281"/>
      <c r="H5" s="281"/>
      <c r="I5" s="281"/>
      <c r="J5" s="281"/>
      <c r="K5" s="280"/>
    </row>
    <row r="6" ht="15" customHeight="1">
      <c r="B6" s="278"/>
      <c r="C6" s="282" t="s">
        <v>1823</v>
      </c>
      <c r="D6" s="282"/>
      <c r="E6" s="282"/>
      <c r="F6" s="282"/>
      <c r="G6" s="282"/>
      <c r="H6" s="282"/>
      <c r="I6" s="282"/>
      <c r="J6" s="282"/>
      <c r="K6" s="280"/>
    </row>
    <row r="7" ht="15" customHeight="1">
      <c r="B7" s="283"/>
      <c r="C7" s="282" t="s">
        <v>1824</v>
      </c>
      <c r="D7" s="282"/>
      <c r="E7" s="282"/>
      <c r="F7" s="282"/>
      <c r="G7" s="282"/>
      <c r="H7" s="282"/>
      <c r="I7" s="282"/>
      <c r="J7" s="282"/>
      <c r="K7" s="280"/>
    </row>
    <row r="8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ht="15" customHeight="1">
      <c r="B9" s="283"/>
      <c r="C9" s="282" t="s">
        <v>1825</v>
      </c>
      <c r="D9" s="282"/>
      <c r="E9" s="282"/>
      <c r="F9" s="282"/>
      <c r="G9" s="282"/>
      <c r="H9" s="282"/>
      <c r="I9" s="282"/>
      <c r="J9" s="282"/>
      <c r="K9" s="280"/>
    </row>
    <row r="10" ht="15" customHeight="1">
      <c r="B10" s="283"/>
      <c r="C10" s="282"/>
      <c r="D10" s="282" t="s">
        <v>1826</v>
      </c>
      <c r="E10" s="282"/>
      <c r="F10" s="282"/>
      <c r="G10" s="282"/>
      <c r="H10" s="282"/>
      <c r="I10" s="282"/>
      <c r="J10" s="282"/>
      <c r="K10" s="280"/>
    </row>
    <row r="11" ht="15" customHeight="1">
      <c r="B11" s="283"/>
      <c r="C11" s="284"/>
      <c r="D11" s="282" t="s">
        <v>1827</v>
      </c>
      <c r="E11" s="282"/>
      <c r="F11" s="282"/>
      <c r="G11" s="282"/>
      <c r="H11" s="282"/>
      <c r="I11" s="282"/>
      <c r="J11" s="282"/>
      <c r="K11" s="280"/>
    </row>
    <row r="12" ht="12.75" customHeight="1">
      <c r="B12" s="283"/>
      <c r="C12" s="284"/>
      <c r="D12" s="284"/>
      <c r="E12" s="284"/>
      <c r="F12" s="284"/>
      <c r="G12" s="284"/>
      <c r="H12" s="284"/>
      <c r="I12" s="284"/>
      <c r="J12" s="284"/>
      <c r="K12" s="280"/>
    </row>
    <row r="13" ht="15" customHeight="1">
      <c r="B13" s="283"/>
      <c r="C13" s="284"/>
      <c r="D13" s="282" t="s">
        <v>1828</v>
      </c>
      <c r="E13" s="282"/>
      <c r="F13" s="282"/>
      <c r="G13" s="282"/>
      <c r="H13" s="282"/>
      <c r="I13" s="282"/>
      <c r="J13" s="282"/>
      <c r="K13" s="280"/>
    </row>
    <row r="14" ht="15" customHeight="1">
      <c r="B14" s="283"/>
      <c r="C14" s="284"/>
      <c r="D14" s="282" t="s">
        <v>1829</v>
      </c>
      <c r="E14" s="282"/>
      <c r="F14" s="282"/>
      <c r="G14" s="282"/>
      <c r="H14" s="282"/>
      <c r="I14" s="282"/>
      <c r="J14" s="282"/>
      <c r="K14" s="280"/>
    </row>
    <row r="15" ht="15" customHeight="1">
      <c r="B15" s="283"/>
      <c r="C15" s="284"/>
      <c r="D15" s="282" t="s">
        <v>1830</v>
      </c>
      <c r="E15" s="282"/>
      <c r="F15" s="282"/>
      <c r="G15" s="282"/>
      <c r="H15" s="282"/>
      <c r="I15" s="282"/>
      <c r="J15" s="282"/>
      <c r="K15" s="280"/>
    </row>
    <row r="16" ht="15" customHeight="1">
      <c r="B16" s="283"/>
      <c r="C16" s="284"/>
      <c r="D16" s="284"/>
      <c r="E16" s="285" t="s">
        <v>80</v>
      </c>
      <c r="F16" s="282" t="s">
        <v>1831</v>
      </c>
      <c r="G16" s="282"/>
      <c r="H16" s="282"/>
      <c r="I16" s="282"/>
      <c r="J16" s="282"/>
      <c r="K16" s="280"/>
    </row>
    <row r="17" ht="15" customHeight="1">
      <c r="B17" s="283"/>
      <c r="C17" s="284"/>
      <c r="D17" s="284"/>
      <c r="E17" s="285" t="s">
        <v>1832</v>
      </c>
      <c r="F17" s="282" t="s">
        <v>1833</v>
      </c>
      <c r="G17" s="282"/>
      <c r="H17" s="282"/>
      <c r="I17" s="282"/>
      <c r="J17" s="282"/>
      <c r="K17" s="280"/>
    </row>
    <row r="18" ht="15" customHeight="1">
      <c r="B18" s="283"/>
      <c r="C18" s="284"/>
      <c r="D18" s="284"/>
      <c r="E18" s="285" t="s">
        <v>1834</v>
      </c>
      <c r="F18" s="282" t="s">
        <v>1835</v>
      </c>
      <c r="G18" s="282"/>
      <c r="H18" s="282"/>
      <c r="I18" s="282"/>
      <c r="J18" s="282"/>
      <c r="K18" s="280"/>
    </row>
    <row r="19" ht="15" customHeight="1">
      <c r="B19" s="283"/>
      <c r="C19" s="284"/>
      <c r="D19" s="284"/>
      <c r="E19" s="285" t="s">
        <v>1836</v>
      </c>
      <c r="F19" s="282" t="s">
        <v>1837</v>
      </c>
      <c r="G19" s="282"/>
      <c r="H19" s="282"/>
      <c r="I19" s="282"/>
      <c r="J19" s="282"/>
      <c r="K19" s="280"/>
    </row>
    <row r="20" ht="15" customHeight="1">
      <c r="B20" s="283"/>
      <c r="C20" s="284"/>
      <c r="D20" s="284"/>
      <c r="E20" s="285" t="s">
        <v>1838</v>
      </c>
      <c r="F20" s="282" t="s">
        <v>1839</v>
      </c>
      <c r="G20" s="282"/>
      <c r="H20" s="282"/>
      <c r="I20" s="282"/>
      <c r="J20" s="282"/>
      <c r="K20" s="280"/>
    </row>
    <row r="21" ht="15" customHeight="1">
      <c r="B21" s="283"/>
      <c r="C21" s="284"/>
      <c r="D21" s="284"/>
      <c r="E21" s="285" t="s">
        <v>1840</v>
      </c>
      <c r="F21" s="282" t="s">
        <v>1841</v>
      </c>
      <c r="G21" s="282"/>
      <c r="H21" s="282"/>
      <c r="I21" s="282"/>
      <c r="J21" s="282"/>
      <c r="K21" s="280"/>
    </row>
    <row r="22" ht="12.75" customHeight="1">
      <c r="B22" s="283"/>
      <c r="C22" s="284"/>
      <c r="D22" s="284"/>
      <c r="E22" s="284"/>
      <c r="F22" s="284"/>
      <c r="G22" s="284"/>
      <c r="H22" s="284"/>
      <c r="I22" s="284"/>
      <c r="J22" s="284"/>
      <c r="K22" s="280"/>
    </row>
    <row r="23" ht="15" customHeight="1">
      <c r="B23" s="283"/>
      <c r="C23" s="282" t="s">
        <v>1842</v>
      </c>
      <c r="D23" s="282"/>
      <c r="E23" s="282"/>
      <c r="F23" s="282"/>
      <c r="G23" s="282"/>
      <c r="H23" s="282"/>
      <c r="I23" s="282"/>
      <c r="J23" s="282"/>
      <c r="K23" s="280"/>
    </row>
    <row r="24" ht="15" customHeight="1">
      <c r="B24" s="283"/>
      <c r="C24" s="282" t="s">
        <v>1843</v>
      </c>
      <c r="D24" s="282"/>
      <c r="E24" s="282"/>
      <c r="F24" s="282"/>
      <c r="G24" s="282"/>
      <c r="H24" s="282"/>
      <c r="I24" s="282"/>
      <c r="J24" s="282"/>
      <c r="K24" s="280"/>
    </row>
    <row r="25" ht="15" customHeight="1">
      <c r="B25" s="283"/>
      <c r="C25" s="282"/>
      <c r="D25" s="282" t="s">
        <v>1844</v>
      </c>
      <c r="E25" s="282"/>
      <c r="F25" s="282"/>
      <c r="G25" s="282"/>
      <c r="H25" s="282"/>
      <c r="I25" s="282"/>
      <c r="J25" s="282"/>
      <c r="K25" s="280"/>
    </row>
    <row r="26" ht="15" customHeight="1">
      <c r="B26" s="283"/>
      <c r="C26" s="284"/>
      <c r="D26" s="282" t="s">
        <v>1845</v>
      </c>
      <c r="E26" s="282"/>
      <c r="F26" s="282"/>
      <c r="G26" s="282"/>
      <c r="H26" s="282"/>
      <c r="I26" s="282"/>
      <c r="J26" s="282"/>
      <c r="K26" s="280"/>
    </row>
    <row r="27" ht="12.75" customHeight="1">
      <c r="B27" s="283"/>
      <c r="C27" s="284"/>
      <c r="D27" s="284"/>
      <c r="E27" s="284"/>
      <c r="F27" s="284"/>
      <c r="G27" s="284"/>
      <c r="H27" s="284"/>
      <c r="I27" s="284"/>
      <c r="J27" s="284"/>
      <c r="K27" s="280"/>
    </row>
    <row r="28" ht="15" customHeight="1">
      <c r="B28" s="283"/>
      <c r="C28" s="284"/>
      <c r="D28" s="282" t="s">
        <v>1846</v>
      </c>
      <c r="E28" s="282"/>
      <c r="F28" s="282"/>
      <c r="G28" s="282"/>
      <c r="H28" s="282"/>
      <c r="I28" s="282"/>
      <c r="J28" s="282"/>
      <c r="K28" s="280"/>
    </row>
    <row r="29" ht="15" customHeight="1">
      <c r="B29" s="283"/>
      <c r="C29" s="284"/>
      <c r="D29" s="282" t="s">
        <v>1847</v>
      </c>
      <c r="E29" s="282"/>
      <c r="F29" s="282"/>
      <c r="G29" s="282"/>
      <c r="H29" s="282"/>
      <c r="I29" s="282"/>
      <c r="J29" s="282"/>
      <c r="K29" s="280"/>
    </row>
    <row r="30" ht="12.75" customHeight="1">
      <c r="B30" s="283"/>
      <c r="C30" s="284"/>
      <c r="D30" s="284"/>
      <c r="E30" s="284"/>
      <c r="F30" s="284"/>
      <c r="G30" s="284"/>
      <c r="H30" s="284"/>
      <c r="I30" s="284"/>
      <c r="J30" s="284"/>
      <c r="K30" s="280"/>
    </row>
    <row r="31" ht="15" customHeight="1">
      <c r="B31" s="283"/>
      <c r="C31" s="284"/>
      <c r="D31" s="282" t="s">
        <v>1848</v>
      </c>
      <c r="E31" s="282"/>
      <c r="F31" s="282"/>
      <c r="G31" s="282"/>
      <c r="H31" s="282"/>
      <c r="I31" s="282"/>
      <c r="J31" s="282"/>
      <c r="K31" s="280"/>
    </row>
    <row r="32" ht="15" customHeight="1">
      <c r="B32" s="283"/>
      <c r="C32" s="284"/>
      <c r="D32" s="282" t="s">
        <v>1849</v>
      </c>
      <c r="E32" s="282"/>
      <c r="F32" s="282"/>
      <c r="G32" s="282"/>
      <c r="H32" s="282"/>
      <c r="I32" s="282"/>
      <c r="J32" s="282"/>
      <c r="K32" s="280"/>
    </row>
    <row r="33" ht="15" customHeight="1">
      <c r="B33" s="283"/>
      <c r="C33" s="284"/>
      <c r="D33" s="282" t="s">
        <v>1850</v>
      </c>
      <c r="E33" s="282"/>
      <c r="F33" s="282"/>
      <c r="G33" s="282"/>
      <c r="H33" s="282"/>
      <c r="I33" s="282"/>
      <c r="J33" s="282"/>
      <c r="K33" s="280"/>
    </row>
    <row r="34" ht="15" customHeight="1">
      <c r="B34" s="283"/>
      <c r="C34" s="284"/>
      <c r="D34" s="282"/>
      <c r="E34" s="286" t="s">
        <v>112</v>
      </c>
      <c r="F34" s="282"/>
      <c r="G34" s="282" t="s">
        <v>1851</v>
      </c>
      <c r="H34" s="282"/>
      <c r="I34" s="282"/>
      <c r="J34" s="282"/>
      <c r="K34" s="280"/>
    </row>
    <row r="35" ht="30.75" customHeight="1">
      <c r="B35" s="283"/>
      <c r="C35" s="284"/>
      <c r="D35" s="282"/>
      <c r="E35" s="286" t="s">
        <v>1852</v>
      </c>
      <c r="F35" s="282"/>
      <c r="G35" s="282" t="s">
        <v>1853</v>
      </c>
      <c r="H35" s="282"/>
      <c r="I35" s="282"/>
      <c r="J35" s="282"/>
      <c r="K35" s="280"/>
    </row>
    <row r="36" ht="15" customHeight="1">
      <c r="B36" s="283"/>
      <c r="C36" s="284"/>
      <c r="D36" s="282"/>
      <c r="E36" s="286" t="s">
        <v>54</v>
      </c>
      <c r="F36" s="282"/>
      <c r="G36" s="282" t="s">
        <v>1854</v>
      </c>
      <c r="H36" s="282"/>
      <c r="I36" s="282"/>
      <c r="J36" s="282"/>
      <c r="K36" s="280"/>
    </row>
    <row r="37" ht="15" customHeight="1">
      <c r="B37" s="283"/>
      <c r="C37" s="284"/>
      <c r="D37" s="282"/>
      <c r="E37" s="286" t="s">
        <v>113</v>
      </c>
      <c r="F37" s="282"/>
      <c r="G37" s="282" t="s">
        <v>1855</v>
      </c>
      <c r="H37" s="282"/>
      <c r="I37" s="282"/>
      <c r="J37" s="282"/>
      <c r="K37" s="280"/>
    </row>
    <row r="38" ht="15" customHeight="1">
      <c r="B38" s="283"/>
      <c r="C38" s="284"/>
      <c r="D38" s="282"/>
      <c r="E38" s="286" t="s">
        <v>114</v>
      </c>
      <c r="F38" s="282"/>
      <c r="G38" s="282" t="s">
        <v>1856</v>
      </c>
      <c r="H38" s="282"/>
      <c r="I38" s="282"/>
      <c r="J38" s="282"/>
      <c r="K38" s="280"/>
    </row>
    <row r="39" ht="15" customHeight="1">
      <c r="B39" s="283"/>
      <c r="C39" s="284"/>
      <c r="D39" s="282"/>
      <c r="E39" s="286" t="s">
        <v>115</v>
      </c>
      <c r="F39" s="282"/>
      <c r="G39" s="282" t="s">
        <v>1857</v>
      </c>
      <c r="H39" s="282"/>
      <c r="I39" s="282"/>
      <c r="J39" s="282"/>
      <c r="K39" s="280"/>
    </row>
    <row r="40" ht="15" customHeight="1">
      <c r="B40" s="283"/>
      <c r="C40" s="284"/>
      <c r="D40" s="282"/>
      <c r="E40" s="286" t="s">
        <v>1858</v>
      </c>
      <c r="F40" s="282"/>
      <c r="G40" s="282" t="s">
        <v>1859</v>
      </c>
      <c r="H40" s="282"/>
      <c r="I40" s="282"/>
      <c r="J40" s="282"/>
      <c r="K40" s="280"/>
    </row>
    <row r="41" ht="15" customHeight="1">
      <c r="B41" s="283"/>
      <c r="C41" s="284"/>
      <c r="D41" s="282"/>
      <c r="E41" s="286"/>
      <c r="F41" s="282"/>
      <c r="G41" s="282" t="s">
        <v>1860</v>
      </c>
      <c r="H41" s="282"/>
      <c r="I41" s="282"/>
      <c r="J41" s="282"/>
      <c r="K41" s="280"/>
    </row>
    <row r="42" ht="15" customHeight="1">
      <c r="B42" s="283"/>
      <c r="C42" s="284"/>
      <c r="D42" s="282"/>
      <c r="E42" s="286" t="s">
        <v>1861</v>
      </c>
      <c r="F42" s="282"/>
      <c r="G42" s="282" t="s">
        <v>1862</v>
      </c>
      <c r="H42" s="282"/>
      <c r="I42" s="282"/>
      <c r="J42" s="282"/>
      <c r="K42" s="280"/>
    </row>
    <row r="43" ht="15" customHeight="1">
      <c r="B43" s="283"/>
      <c r="C43" s="284"/>
      <c r="D43" s="282"/>
      <c r="E43" s="286" t="s">
        <v>117</v>
      </c>
      <c r="F43" s="282"/>
      <c r="G43" s="282" t="s">
        <v>1863</v>
      </c>
      <c r="H43" s="282"/>
      <c r="I43" s="282"/>
      <c r="J43" s="282"/>
      <c r="K43" s="280"/>
    </row>
    <row r="44" ht="12.75" customHeight="1">
      <c r="B44" s="283"/>
      <c r="C44" s="284"/>
      <c r="D44" s="282"/>
      <c r="E44" s="282"/>
      <c r="F44" s="282"/>
      <c r="G44" s="282"/>
      <c r="H44" s="282"/>
      <c r="I44" s="282"/>
      <c r="J44" s="282"/>
      <c r="K44" s="280"/>
    </row>
    <row r="45" ht="15" customHeight="1">
      <c r="B45" s="283"/>
      <c r="C45" s="284"/>
      <c r="D45" s="282" t="s">
        <v>1864</v>
      </c>
      <c r="E45" s="282"/>
      <c r="F45" s="282"/>
      <c r="G45" s="282"/>
      <c r="H45" s="282"/>
      <c r="I45" s="282"/>
      <c r="J45" s="282"/>
      <c r="K45" s="280"/>
    </row>
    <row r="46" ht="15" customHeight="1">
      <c r="B46" s="283"/>
      <c r="C46" s="284"/>
      <c r="D46" s="284"/>
      <c r="E46" s="282" t="s">
        <v>1865</v>
      </c>
      <c r="F46" s="282"/>
      <c r="G46" s="282"/>
      <c r="H46" s="282"/>
      <c r="I46" s="282"/>
      <c r="J46" s="282"/>
      <c r="K46" s="280"/>
    </row>
    <row r="47" ht="15" customHeight="1">
      <c r="B47" s="283"/>
      <c r="C47" s="284"/>
      <c r="D47" s="284"/>
      <c r="E47" s="282" t="s">
        <v>1866</v>
      </c>
      <c r="F47" s="282"/>
      <c r="G47" s="282"/>
      <c r="H47" s="282"/>
      <c r="I47" s="282"/>
      <c r="J47" s="282"/>
      <c r="K47" s="280"/>
    </row>
    <row r="48" ht="15" customHeight="1">
      <c r="B48" s="283"/>
      <c r="C48" s="284"/>
      <c r="D48" s="284"/>
      <c r="E48" s="282" t="s">
        <v>1867</v>
      </c>
      <c r="F48" s="282"/>
      <c r="G48" s="282"/>
      <c r="H48" s="282"/>
      <c r="I48" s="282"/>
      <c r="J48" s="282"/>
      <c r="K48" s="280"/>
    </row>
    <row r="49" ht="15" customHeight="1">
      <c r="B49" s="283"/>
      <c r="C49" s="284"/>
      <c r="D49" s="282" t="s">
        <v>1868</v>
      </c>
      <c r="E49" s="282"/>
      <c r="F49" s="282"/>
      <c r="G49" s="282"/>
      <c r="H49" s="282"/>
      <c r="I49" s="282"/>
      <c r="J49" s="282"/>
      <c r="K49" s="280"/>
    </row>
    <row r="50" ht="25.5" customHeight="1">
      <c r="B50" s="278"/>
      <c r="C50" s="279" t="s">
        <v>1869</v>
      </c>
      <c r="D50" s="279"/>
      <c r="E50" s="279"/>
      <c r="F50" s="279"/>
      <c r="G50" s="279"/>
      <c r="H50" s="279"/>
      <c r="I50" s="279"/>
      <c r="J50" s="279"/>
      <c r="K50" s="280"/>
    </row>
    <row r="51" ht="5.25" customHeight="1">
      <c r="B51" s="278"/>
      <c r="C51" s="281"/>
      <c r="D51" s="281"/>
      <c r="E51" s="281"/>
      <c r="F51" s="281"/>
      <c r="G51" s="281"/>
      <c r="H51" s="281"/>
      <c r="I51" s="281"/>
      <c r="J51" s="281"/>
      <c r="K51" s="280"/>
    </row>
    <row r="52" ht="15" customHeight="1">
      <c r="B52" s="278"/>
      <c r="C52" s="282" t="s">
        <v>1870</v>
      </c>
      <c r="D52" s="282"/>
      <c r="E52" s="282"/>
      <c r="F52" s="282"/>
      <c r="G52" s="282"/>
      <c r="H52" s="282"/>
      <c r="I52" s="282"/>
      <c r="J52" s="282"/>
      <c r="K52" s="280"/>
    </row>
    <row r="53" ht="15" customHeight="1">
      <c r="B53" s="278"/>
      <c r="C53" s="282" t="s">
        <v>1871</v>
      </c>
      <c r="D53" s="282"/>
      <c r="E53" s="282"/>
      <c r="F53" s="282"/>
      <c r="G53" s="282"/>
      <c r="H53" s="282"/>
      <c r="I53" s="282"/>
      <c r="J53" s="282"/>
      <c r="K53" s="280"/>
    </row>
    <row r="54" ht="12.75" customHeight="1">
      <c r="B54" s="278"/>
      <c r="C54" s="282"/>
      <c r="D54" s="282"/>
      <c r="E54" s="282"/>
      <c r="F54" s="282"/>
      <c r="G54" s="282"/>
      <c r="H54" s="282"/>
      <c r="I54" s="282"/>
      <c r="J54" s="282"/>
      <c r="K54" s="280"/>
    </row>
    <row r="55" ht="15" customHeight="1">
      <c r="B55" s="278"/>
      <c r="C55" s="282" t="s">
        <v>1872</v>
      </c>
      <c r="D55" s="282"/>
      <c r="E55" s="282"/>
      <c r="F55" s="282"/>
      <c r="G55" s="282"/>
      <c r="H55" s="282"/>
      <c r="I55" s="282"/>
      <c r="J55" s="282"/>
      <c r="K55" s="280"/>
    </row>
    <row r="56" ht="15" customHeight="1">
      <c r="B56" s="278"/>
      <c r="C56" s="284"/>
      <c r="D56" s="282" t="s">
        <v>1873</v>
      </c>
      <c r="E56" s="282"/>
      <c r="F56" s="282"/>
      <c r="G56" s="282"/>
      <c r="H56" s="282"/>
      <c r="I56" s="282"/>
      <c r="J56" s="282"/>
      <c r="K56" s="280"/>
    </row>
    <row r="57" ht="15" customHeight="1">
      <c r="B57" s="278"/>
      <c r="C57" s="284"/>
      <c r="D57" s="282" t="s">
        <v>1874</v>
      </c>
      <c r="E57" s="282"/>
      <c r="F57" s="282"/>
      <c r="G57" s="282"/>
      <c r="H57" s="282"/>
      <c r="I57" s="282"/>
      <c r="J57" s="282"/>
      <c r="K57" s="280"/>
    </row>
    <row r="58" ht="15" customHeight="1">
      <c r="B58" s="278"/>
      <c r="C58" s="284"/>
      <c r="D58" s="282" t="s">
        <v>1875</v>
      </c>
      <c r="E58" s="282"/>
      <c r="F58" s="282"/>
      <c r="G58" s="282"/>
      <c r="H58" s="282"/>
      <c r="I58" s="282"/>
      <c r="J58" s="282"/>
      <c r="K58" s="280"/>
    </row>
    <row r="59" ht="15" customHeight="1">
      <c r="B59" s="278"/>
      <c r="C59" s="284"/>
      <c r="D59" s="282" t="s">
        <v>1876</v>
      </c>
      <c r="E59" s="282"/>
      <c r="F59" s="282"/>
      <c r="G59" s="282"/>
      <c r="H59" s="282"/>
      <c r="I59" s="282"/>
      <c r="J59" s="282"/>
      <c r="K59" s="280"/>
    </row>
    <row r="60" ht="15" customHeight="1">
      <c r="B60" s="278"/>
      <c r="C60" s="284"/>
      <c r="D60" s="287" t="s">
        <v>1877</v>
      </c>
      <c r="E60" s="287"/>
      <c r="F60" s="287"/>
      <c r="G60" s="287"/>
      <c r="H60" s="287"/>
      <c r="I60" s="287"/>
      <c r="J60" s="287"/>
      <c r="K60" s="280"/>
    </row>
    <row r="61" ht="15" customHeight="1">
      <c r="B61" s="278"/>
      <c r="C61" s="284"/>
      <c r="D61" s="282" t="s">
        <v>1878</v>
      </c>
      <c r="E61" s="282"/>
      <c r="F61" s="282"/>
      <c r="G61" s="282"/>
      <c r="H61" s="282"/>
      <c r="I61" s="282"/>
      <c r="J61" s="282"/>
      <c r="K61" s="280"/>
    </row>
    <row r="62" ht="12.75" customHeight="1">
      <c r="B62" s="278"/>
      <c r="C62" s="284"/>
      <c r="D62" s="284"/>
      <c r="E62" s="288"/>
      <c r="F62" s="284"/>
      <c r="G62" s="284"/>
      <c r="H62" s="284"/>
      <c r="I62" s="284"/>
      <c r="J62" s="284"/>
      <c r="K62" s="280"/>
    </row>
    <row r="63" ht="15" customHeight="1">
      <c r="B63" s="278"/>
      <c r="C63" s="284"/>
      <c r="D63" s="282" t="s">
        <v>1879</v>
      </c>
      <c r="E63" s="282"/>
      <c r="F63" s="282"/>
      <c r="G63" s="282"/>
      <c r="H63" s="282"/>
      <c r="I63" s="282"/>
      <c r="J63" s="282"/>
      <c r="K63" s="280"/>
    </row>
    <row r="64" ht="15" customHeight="1">
      <c r="B64" s="278"/>
      <c r="C64" s="284"/>
      <c r="D64" s="287" t="s">
        <v>1880</v>
      </c>
      <c r="E64" s="287"/>
      <c r="F64" s="287"/>
      <c r="G64" s="287"/>
      <c r="H64" s="287"/>
      <c r="I64" s="287"/>
      <c r="J64" s="287"/>
      <c r="K64" s="280"/>
    </row>
    <row r="65" ht="15" customHeight="1">
      <c r="B65" s="278"/>
      <c r="C65" s="284"/>
      <c r="D65" s="282" t="s">
        <v>1881</v>
      </c>
      <c r="E65" s="282"/>
      <c r="F65" s="282"/>
      <c r="G65" s="282"/>
      <c r="H65" s="282"/>
      <c r="I65" s="282"/>
      <c r="J65" s="282"/>
      <c r="K65" s="280"/>
    </row>
    <row r="66" ht="15" customHeight="1">
      <c r="B66" s="278"/>
      <c r="C66" s="284"/>
      <c r="D66" s="282" t="s">
        <v>1882</v>
      </c>
      <c r="E66" s="282"/>
      <c r="F66" s="282"/>
      <c r="G66" s="282"/>
      <c r="H66" s="282"/>
      <c r="I66" s="282"/>
      <c r="J66" s="282"/>
      <c r="K66" s="280"/>
    </row>
    <row r="67" ht="15" customHeight="1">
      <c r="B67" s="278"/>
      <c r="C67" s="284"/>
      <c r="D67" s="282" t="s">
        <v>1883</v>
      </c>
      <c r="E67" s="282"/>
      <c r="F67" s="282"/>
      <c r="G67" s="282"/>
      <c r="H67" s="282"/>
      <c r="I67" s="282"/>
      <c r="J67" s="282"/>
      <c r="K67" s="280"/>
    </row>
    <row r="68" ht="15" customHeight="1">
      <c r="B68" s="278"/>
      <c r="C68" s="284"/>
      <c r="D68" s="282" t="s">
        <v>1884</v>
      </c>
      <c r="E68" s="282"/>
      <c r="F68" s="282"/>
      <c r="G68" s="282"/>
      <c r="H68" s="282"/>
      <c r="I68" s="282"/>
      <c r="J68" s="282"/>
      <c r="K68" s="280"/>
    </row>
    <row r="69" ht="12.75" customHeight="1">
      <c r="B69" s="289"/>
      <c r="C69" s="290"/>
      <c r="D69" s="290"/>
      <c r="E69" s="290"/>
      <c r="F69" s="290"/>
      <c r="G69" s="290"/>
      <c r="H69" s="290"/>
      <c r="I69" s="290"/>
      <c r="J69" s="290"/>
      <c r="K69" s="291"/>
    </row>
    <row r="70" ht="18.75" customHeight="1">
      <c r="B70" s="292"/>
      <c r="C70" s="292"/>
      <c r="D70" s="292"/>
      <c r="E70" s="292"/>
      <c r="F70" s="292"/>
      <c r="G70" s="292"/>
      <c r="H70" s="292"/>
      <c r="I70" s="292"/>
      <c r="J70" s="292"/>
      <c r="K70" s="293"/>
    </row>
    <row r="71" ht="18.75" customHeight="1">
      <c r="B71" s="293"/>
      <c r="C71" s="293"/>
      <c r="D71" s="293"/>
      <c r="E71" s="293"/>
      <c r="F71" s="293"/>
      <c r="G71" s="293"/>
      <c r="H71" s="293"/>
      <c r="I71" s="293"/>
      <c r="J71" s="293"/>
      <c r="K71" s="293"/>
    </row>
    <row r="72" ht="7.5" customHeight="1">
      <c r="B72" s="294"/>
      <c r="C72" s="295"/>
      <c r="D72" s="295"/>
      <c r="E72" s="295"/>
      <c r="F72" s="295"/>
      <c r="G72" s="295"/>
      <c r="H72" s="295"/>
      <c r="I72" s="295"/>
      <c r="J72" s="295"/>
      <c r="K72" s="296"/>
    </row>
    <row r="73" ht="45" customHeight="1">
      <c r="B73" s="297"/>
      <c r="C73" s="298" t="s">
        <v>96</v>
      </c>
      <c r="D73" s="298"/>
      <c r="E73" s="298"/>
      <c r="F73" s="298"/>
      <c r="G73" s="298"/>
      <c r="H73" s="298"/>
      <c r="I73" s="298"/>
      <c r="J73" s="298"/>
      <c r="K73" s="299"/>
    </row>
    <row r="74" ht="17.25" customHeight="1">
      <c r="B74" s="297"/>
      <c r="C74" s="300" t="s">
        <v>1885</v>
      </c>
      <c r="D74" s="300"/>
      <c r="E74" s="300"/>
      <c r="F74" s="300" t="s">
        <v>1886</v>
      </c>
      <c r="G74" s="301"/>
      <c r="H74" s="300" t="s">
        <v>113</v>
      </c>
      <c r="I74" s="300" t="s">
        <v>58</v>
      </c>
      <c r="J74" s="300" t="s">
        <v>1887</v>
      </c>
      <c r="K74" s="299"/>
    </row>
    <row r="75" ht="17.25" customHeight="1">
      <c r="B75" s="297"/>
      <c r="C75" s="302" t="s">
        <v>1888</v>
      </c>
      <c r="D75" s="302"/>
      <c r="E75" s="302"/>
      <c r="F75" s="303" t="s">
        <v>1889</v>
      </c>
      <c r="G75" s="304"/>
      <c r="H75" s="302"/>
      <c r="I75" s="302"/>
      <c r="J75" s="302" t="s">
        <v>1890</v>
      </c>
      <c r="K75" s="299"/>
    </row>
    <row r="76" ht="5.25" customHeight="1">
      <c r="B76" s="297"/>
      <c r="C76" s="305"/>
      <c r="D76" s="305"/>
      <c r="E76" s="305"/>
      <c r="F76" s="305"/>
      <c r="G76" s="306"/>
      <c r="H76" s="305"/>
      <c r="I76" s="305"/>
      <c r="J76" s="305"/>
      <c r="K76" s="299"/>
    </row>
    <row r="77" ht="15" customHeight="1">
      <c r="B77" s="297"/>
      <c r="C77" s="286" t="s">
        <v>54</v>
      </c>
      <c r="D77" s="305"/>
      <c r="E77" s="305"/>
      <c r="F77" s="307" t="s">
        <v>1891</v>
      </c>
      <c r="G77" s="306"/>
      <c r="H77" s="286" t="s">
        <v>1892</v>
      </c>
      <c r="I77" s="286" t="s">
        <v>1893</v>
      </c>
      <c r="J77" s="286">
        <v>20</v>
      </c>
      <c r="K77" s="299"/>
    </row>
    <row r="78" ht="15" customHeight="1">
      <c r="B78" s="297"/>
      <c r="C78" s="286" t="s">
        <v>1894</v>
      </c>
      <c r="D78" s="286"/>
      <c r="E78" s="286"/>
      <c r="F78" s="307" t="s">
        <v>1891</v>
      </c>
      <c r="G78" s="306"/>
      <c r="H78" s="286" t="s">
        <v>1895</v>
      </c>
      <c r="I78" s="286" t="s">
        <v>1893</v>
      </c>
      <c r="J78" s="286">
        <v>120</v>
      </c>
      <c r="K78" s="299"/>
    </row>
    <row r="79" ht="15" customHeight="1">
      <c r="B79" s="308"/>
      <c r="C79" s="286" t="s">
        <v>1896</v>
      </c>
      <c r="D79" s="286"/>
      <c r="E79" s="286"/>
      <c r="F79" s="307" t="s">
        <v>1897</v>
      </c>
      <c r="G79" s="306"/>
      <c r="H79" s="286" t="s">
        <v>1898</v>
      </c>
      <c r="I79" s="286" t="s">
        <v>1893</v>
      </c>
      <c r="J79" s="286">
        <v>50</v>
      </c>
      <c r="K79" s="299"/>
    </row>
    <row r="80" ht="15" customHeight="1">
      <c r="B80" s="308"/>
      <c r="C80" s="286" t="s">
        <v>1899</v>
      </c>
      <c r="D80" s="286"/>
      <c r="E80" s="286"/>
      <c r="F80" s="307" t="s">
        <v>1891</v>
      </c>
      <c r="G80" s="306"/>
      <c r="H80" s="286" t="s">
        <v>1900</v>
      </c>
      <c r="I80" s="286" t="s">
        <v>1901</v>
      </c>
      <c r="J80" s="286"/>
      <c r="K80" s="299"/>
    </row>
    <row r="81" ht="15" customHeight="1">
      <c r="B81" s="308"/>
      <c r="C81" s="309" t="s">
        <v>1902</v>
      </c>
      <c r="D81" s="309"/>
      <c r="E81" s="309"/>
      <c r="F81" s="310" t="s">
        <v>1897</v>
      </c>
      <c r="G81" s="309"/>
      <c r="H81" s="309" t="s">
        <v>1903</v>
      </c>
      <c r="I81" s="309" t="s">
        <v>1893</v>
      </c>
      <c r="J81" s="309">
        <v>15</v>
      </c>
      <c r="K81" s="299"/>
    </row>
    <row r="82" ht="15" customHeight="1">
      <c r="B82" s="308"/>
      <c r="C82" s="309" t="s">
        <v>1904</v>
      </c>
      <c r="D82" s="309"/>
      <c r="E82" s="309"/>
      <c r="F82" s="310" t="s">
        <v>1897</v>
      </c>
      <c r="G82" s="309"/>
      <c r="H82" s="309" t="s">
        <v>1905</v>
      </c>
      <c r="I82" s="309" t="s">
        <v>1893</v>
      </c>
      <c r="J82" s="309">
        <v>15</v>
      </c>
      <c r="K82" s="299"/>
    </row>
    <row r="83" ht="15" customHeight="1">
      <c r="B83" s="308"/>
      <c r="C83" s="309" t="s">
        <v>1906</v>
      </c>
      <c r="D83" s="309"/>
      <c r="E83" s="309"/>
      <c r="F83" s="310" t="s">
        <v>1897</v>
      </c>
      <c r="G83" s="309"/>
      <c r="H83" s="309" t="s">
        <v>1907</v>
      </c>
      <c r="I83" s="309" t="s">
        <v>1893</v>
      </c>
      <c r="J83" s="309">
        <v>20</v>
      </c>
      <c r="K83" s="299"/>
    </row>
    <row r="84" ht="15" customHeight="1">
      <c r="B84" s="308"/>
      <c r="C84" s="309" t="s">
        <v>1908</v>
      </c>
      <c r="D84" s="309"/>
      <c r="E84" s="309"/>
      <c r="F84" s="310" t="s">
        <v>1897</v>
      </c>
      <c r="G84" s="309"/>
      <c r="H84" s="309" t="s">
        <v>1909</v>
      </c>
      <c r="I84" s="309" t="s">
        <v>1893</v>
      </c>
      <c r="J84" s="309">
        <v>20</v>
      </c>
      <c r="K84" s="299"/>
    </row>
    <row r="85" ht="15" customHeight="1">
      <c r="B85" s="308"/>
      <c r="C85" s="286" t="s">
        <v>1910</v>
      </c>
      <c r="D85" s="286"/>
      <c r="E85" s="286"/>
      <c r="F85" s="307" t="s">
        <v>1897</v>
      </c>
      <c r="G85" s="306"/>
      <c r="H85" s="286" t="s">
        <v>1911</v>
      </c>
      <c r="I85" s="286" t="s">
        <v>1893</v>
      </c>
      <c r="J85" s="286">
        <v>50</v>
      </c>
      <c r="K85" s="299"/>
    </row>
    <row r="86" ht="15" customHeight="1">
      <c r="B86" s="308"/>
      <c r="C86" s="286" t="s">
        <v>1912</v>
      </c>
      <c r="D86" s="286"/>
      <c r="E86" s="286"/>
      <c r="F86" s="307" t="s">
        <v>1897</v>
      </c>
      <c r="G86" s="306"/>
      <c r="H86" s="286" t="s">
        <v>1913</v>
      </c>
      <c r="I86" s="286" t="s">
        <v>1893</v>
      </c>
      <c r="J86" s="286">
        <v>20</v>
      </c>
      <c r="K86" s="299"/>
    </row>
    <row r="87" ht="15" customHeight="1">
      <c r="B87" s="308"/>
      <c r="C87" s="286" t="s">
        <v>1914</v>
      </c>
      <c r="D87" s="286"/>
      <c r="E87" s="286"/>
      <c r="F87" s="307" t="s">
        <v>1897</v>
      </c>
      <c r="G87" s="306"/>
      <c r="H87" s="286" t="s">
        <v>1915</v>
      </c>
      <c r="I87" s="286" t="s">
        <v>1893</v>
      </c>
      <c r="J87" s="286">
        <v>20</v>
      </c>
      <c r="K87" s="299"/>
    </row>
    <row r="88" ht="15" customHeight="1">
      <c r="B88" s="308"/>
      <c r="C88" s="286" t="s">
        <v>1916</v>
      </c>
      <c r="D88" s="286"/>
      <c r="E88" s="286"/>
      <c r="F88" s="307" t="s">
        <v>1897</v>
      </c>
      <c r="G88" s="306"/>
      <c r="H88" s="286" t="s">
        <v>1917</v>
      </c>
      <c r="I88" s="286" t="s">
        <v>1893</v>
      </c>
      <c r="J88" s="286">
        <v>50</v>
      </c>
      <c r="K88" s="299"/>
    </row>
    <row r="89" ht="15" customHeight="1">
      <c r="B89" s="308"/>
      <c r="C89" s="286" t="s">
        <v>1918</v>
      </c>
      <c r="D89" s="286"/>
      <c r="E89" s="286"/>
      <c r="F89" s="307" t="s">
        <v>1897</v>
      </c>
      <c r="G89" s="306"/>
      <c r="H89" s="286" t="s">
        <v>1918</v>
      </c>
      <c r="I89" s="286" t="s">
        <v>1893</v>
      </c>
      <c r="J89" s="286">
        <v>50</v>
      </c>
      <c r="K89" s="299"/>
    </row>
    <row r="90" ht="15" customHeight="1">
      <c r="B90" s="308"/>
      <c r="C90" s="286" t="s">
        <v>118</v>
      </c>
      <c r="D90" s="286"/>
      <c r="E90" s="286"/>
      <c r="F90" s="307" t="s">
        <v>1897</v>
      </c>
      <c r="G90" s="306"/>
      <c r="H90" s="286" t="s">
        <v>1919</v>
      </c>
      <c r="I90" s="286" t="s">
        <v>1893</v>
      </c>
      <c r="J90" s="286">
        <v>255</v>
      </c>
      <c r="K90" s="299"/>
    </row>
    <row r="91" ht="15" customHeight="1">
      <c r="B91" s="308"/>
      <c r="C91" s="286" t="s">
        <v>1920</v>
      </c>
      <c r="D91" s="286"/>
      <c r="E91" s="286"/>
      <c r="F91" s="307" t="s">
        <v>1891</v>
      </c>
      <c r="G91" s="306"/>
      <c r="H91" s="286" t="s">
        <v>1921</v>
      </c>
      <c r="I91" s="286" t="s">
        <v>1922</v>
      </c>
      <c r="J91" s="286"/>
      <c r="K91" s="299"/>
    </row>
    <row r="92" ht="15" customHeight="1">
      <c r="B92" s="308"/>
      <c r="C92" s="286" t="s">
        <v>1923</v>
      </c>
      <c r="D92" s="286"/>
      <c r="E92" s="286"/>
      <c r="F92" s="307" t="s">
        <v>1891</v>
      </c>
      <c r="G92" s="306"/>
      <c r="H92" s="286" t="s">
        <v>1924</v>
      </c>
      <c r="I92" s="286" t="s">
        <v>1925</v>
      </c>
      <c r="J92" s="286"/>
      <c r="K92" s="299"/>
    </row>
    <row r="93" ht="15" customHeight="1">
      <c r="B93" s="308"/>
      <c r="C93" s="286" t="s">
        <v>1926</v>
      </c>
      <c r="D93" s="286"/>
      <c r="E93" s="286"/>
      <c r="F93" s="307" t="s">
        <v>1891</v>
      </c>
      <c r="G93" s="306"/>
      <c r="H93" s="286" t="s">
        <v>1926</v>
      </c>
      <c r="I93" s="286" t="s">
        <v>1925</v>
      </c>
      <c r="J93" s="286"/>
      <c r="K93" s="299"/>
    </row>
    <row r="94" ht="15" customHeight="1">
      <c r="B94" s="308"/>
      <c r="C94" s="286" t="s">
        <v>39</v>
      </c>
      <c r="D94" s="286"/>
      <c r="E94" s="286"/>
      <c r="F94" s="307" t="s">
        <v>1891</v>
      </c>
      <c r="G94" s="306"/>
      <c r="H94" s="286" t="s">
        <v>1927</v>
      </c>
      <c r="I94" s="286" t="s">
        <v>1925</v>
      </c>
      <c r="J94" s="286"/>
      <c r="K94" s="299"/>
    </row>
    <row r="95" ht="15" customHeight="1">
      <c r="B95" s="308"/>
      <c r="C95" s="286" t="s">
        <v>49</v>
      </c>
      <c r="D95" s="286"/>
      <c r="E95" s="286"/>
      <c r="F95" s="307" t="s">
        <v>1891</v>
      </c>
      <c r="G95" s="306"/>
      <c r="H95" s="286" t="s">
        <v>1928</v>
      </c>
      <c r="I95" s="286" t="s">
        <v>1925</v>
      </c>
      <c r="J95" s="286"/>
      <c r="K95" s="299"/>
    </row>
    <row r="96" ht="15" customHeight="1">
      <c r="B96" s="311"/>
      <c r="C96" s="312"/>
      <c r="D96" s="312"/>
      <c r="E96" s="312"/>
      <c r="F96" s="312"/>
      <c r="G96" s="312"/>
      <c r="H96" s="312"/>
      <c r="I96" s="312"/>
      <c r="J96" s="312"/>
      <c r="K96" s="313"/>
    </row>
    <row r="97" ht="18.75" customHeight="1">
      <c r="B97" s="314"/>
      <c r="C97" s="315"/>
      <c r="D97" s="315"/>
      <c r="E97" s="315"/>
      <c r="F97" s="315"/>
      <c r="G97" s="315"/>
      <c r="H97" s="315"/>
      <c r="I97" s="315"/>
      <c r="J97" s="315"/>
      <c r="K97" s="314"/>
    </row>
    <row r="98" ht="18.75" customHeight="1">
      <c r="B98" s="293"/>
      <c r="C98" s="293"/>
      <c r="D98" s="293"/>
      <c r="E98" s="293"/>
      <c r="F98" s="293"/>
      <c r="G98" s="293"/>
      <c r="H98" s="293"/>
      <c r="I98" s="293"/>
      <c r="J98" s="293"/>
      <c r="K98" s="293"/>
    </row>
    <row r="99" ht="7.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6"/>
    </row>
    <row r="100" ht="45" customHeight="1">
      <c r="B100" s="297"/>
      <c r="C100" s="298" t="s">
        <v>1929</v>
      </c>
      <c r="D100" s="298"/>
      <c r="E100" s="298"/>
      <c r="F100" s="298"/>
      <c r="G100" s="298"/>
      <c r="H100" s="298"/>
      <c r="I100" s="298"/>
      <c r="J100" s="298"/>
      <c r="K100" s="299"/>
    </row>
    <row r="101" ht="17.25" customHeight="1">
      <c r="B101" s="297"/>
      <c r="C101" s="300" t="s">
        <v>1885</v>
      </c>
      <c r="D101" s="300"/>
      <c r="E101" s="300"/>
      <c r="F101" s="300" t="s">
        <v>1886</v>
      </c>
      <c r="G101" s="301"/>
      <c r="H101" s="300" t="s">
        <v>113</v>
      </c>
      <c r="I101" s="300" t="s">
        <v>58</v>
      </c>
      <c r="J101" s="300" t="s">
        <v>1887</v>
      </c>
      <c r="K101" s="299"/>
    </row>
    <row r="102" ht="17.25" customHeight="1">
      <c r="B102" s="297"/>
      <c r="C102" s="302" t="s">
        <v>1888</v>
      </c>
      <c r="D102" s="302"/>
      <c r="E102" s="302"/>
      <c r="F102" s="303" t="s">
        <v>1889</v>
      </c>
      <c r="G102" s="304"/>
      <c r="H102" s="302"/>
      <c r="I102" s="302"/>
      <c r="J102" s="302" t="s">
        <v>1890</v>
      </c>
      <c r="K102" s="299"/>
    </row>
    <row r="103" ht="5.25" customHeight="1">
      <c r="B103" s="297"/>
      <c r="C103" s="300"/>
      <c r="D103" s="300"/>
      <c r="E103" s="300"/>
      <c r="F103" s="300"/>
      <c r="G103" s="316"/>
      <c r="H103" s="300"/>
      <c r="I103" s="300"/>
      <c r="J103" s="300"/>
      <c r="K103" s="299"/>
    </row>
    <row r="104" ht="15" customHeight="1">
      <c r="B104" s="297"/>
      <c r="C104" s="286" t="s">
        <v>54</v>
      </c>
      <c r="D104" s="305"/>
      <c r="E104" s="305"/>
      <c r="F104" s="307" t="s">
        <v>1891</v>
      </c>
      <c r="G104" s="316"/>
      <c r="H104" s="286" t="s">
        <v>1930</v>
      </c>
      <c r="I104" s="286" t="s">
        <v>1893</v>
      </c>
      <c r="J104" s="286">
        <v>20</v>
      </c>
      <c r="K104" s="299"/>
    </row>
    <row r="105" ht="15" customHeight="1">
      <c r="B105" s="297"/>
      <c r="C105" s="286" t="s">
        <v>1894</v>
      </c>
      <c r="D105" s="286"/>
      <c r="E105" s="286"/>
      <c r="F105" s="307" t="s">
        <v>1891</v>
      </c>
      <c r="G105" s="286"/>
      <c r="H105" s="286" t="s">
        <v>1930</v>
      </c>
      <c r="I105" s="286" t="s">
        <v>1893</v>
      </c>
      <c r="J105" s="286">
        <v>120</v>
      </c>
      <c r="K105" s="299"/>
    </row>
    <row r="106" ht="15" customHeight="1">
      <c r="B106" s="308"/>
      <c r="C106" s="286" t="s">
        <v>1896</v>
      </c>
      <c r="D106" s="286"/>
      <c r="E106" s="286"/>
      <c r="F106" s="307" t="s">
        <v>1897</v>
      </c>
      <c r="G106" s="286"/>
      <c r="H106" s="286" t="s">
        <v>1930</v>
      </c>
      <c r="I106" s="286" t="s">
        <v>1893</v>
      </c>
      <c r="J106" s="286">
        <v>50</v>
      </c>
      <c r="K106" s="299"/>
    </row>
    <row r="107" ht="15" customHeight="1">
      <c r="B107" s="308"/>
      <c r="C107" s="286" t="s">
        <v>1899</v>
      </c>
      <c r="D107" s="286"/>
      <c r="E107" s="286"/>
      <c r="F107" s="307" t="s">
        <v>1891</v>
      </c>
      <c r="G107" s="286"/>
      <c r="H107" s="286" t="s">
        <v>1930</v>
      </c>
      <c r="I107" s="286" t="s">
        <v>1901</v>
      </c>
      <c r="J107" s="286"/>
      <c r="K107" s="299"/>
    </row>
    <row r="108" ht="15" customHeight="1">
      <c r="B108" s="308"/>
      <c r="C108" s="286" t="s">
        <v>1910</v>
      </c>
      <c r="D108" s="286"/>
      <c r="E108" s="286"/>
      <c r="F108" s="307" t="s">
        <v>1897</v>
      </c>
      <c r="G108" s="286"/>
      <c r="H108" s="286" t="s">
        <v>1930</v>
      </c>
      <c r="I108" s="286" t="s">
        <v>1893</v>
      </c>
      <c r="J108" s="286">
        <v>50</v>
      </c>
      <c r="K108" s="299"/>
    </row>
    <row r="109" ht="15" customHeight="1">
      <c r="B109" s="308"/>
      <c r="C109" s="286" t="s">
        <v>1918</v>
      </c>
      <c r="D109" s="286"/>
      <c r="E109" s="286"/>
      <c r="F109" s="307" t="s">
        <v>1897</v>
      </c>
      <c r="G109" s="286"/>
      <c r="H109" s="286" t="s">
        <v>1930</v>
      </c>
      <c r="I109" s="286" t="s">
        <v>1893</v>
      </c>
      <c r="J109" s="286">
        <v>50</v>
      </c>
      <c r="K109" s="299"/>
    </row>
    <row r="110" ht="15" customHeight="1">
      <c r="B110" s="308"/>
      <c r="C110" s="286" t="s">
        <v>1916</v>
      </c>
      <c r="D110" s="286"/>
      <c r="E110" s="286"/>
      <c r="F110" s="307" t="s">
        <v>1897</v>
      </c>
      <c r="G110" s="286"/>
      <c r="H110" s="286" t="s">
        <v>1930</v>
      </c>
      <c r="I110" s="286" t="s">
        <v>1893</v>
      </c>
      <c r="J110" s="286">
        <v>50</v>
      </c>
      <c r="K110" s="299"/>
    </row>
    <row r="111" ht="15" customHeight="1">
      <c r="B111" s="308"/>
      <c r="C111" s="286" t="s">
        <v>54</v>
      </c>
      <c r="D111" s="286"/>
      <c r="E111" s="286"/>
      <c r="F111" s="307" t="s">
        <v>1891</v>
      </c>
      <c r="G111" s="286"/>
      <c r="H111" s="286" t="s">
        <v>1931</v>
      </c>
      <c r="I111" s="286" t="s">
        <v>1893</v>
      </c>
      <c r="J111" s="286">
        <v>20</v>
      </c>
      <c r="K111" s="299"/>
    </row>
    <row r="112" ht="15" customHeight="1">
      <c r="B112" s="308"/>
      <c r="C112" s="286" t="s">
        <v>1932</v>
      </c>
      <c r="D112" s="286"/>
      <c r="E112" s="286"/>
      <c r="F112" s="307" t="s">
        <v>1891</v>
      </c>
      <c r="G112" s="286"/>
      <c r="H112" s="286" t="s">
        <v>1933</v>
      </c>
      <c r="I112" s="286" t="s">
        <v>1893</v>
      </c>
      <c r="J112" s="286">
        <v>120</v>
      </c>
      <c r="K112" s="299"/>
    </row>
    <row r="113" ht="15" customHeight="1">
      <c r="B113" s="308"/>
      <c r="C113" s="286" t="s">
        <v>39</v>
      </c>
      <c r="D113" s="286"/>
      <c r="E113" s="286"/>
      <c r="F113" s="307" t="s">
        <v>1891</v>
      </c>
      <c r="G113" s="286"/>
      <c r="H113" s="286" t="s">
        <v>1934</v>
      </c>
      <c r="I113" s="286" t="s">
        <v>1925</v>
      </c>
      <c r="J113" s="286"/>
      <c r="K113" s="299"/>
    </row>
    <row r="114" ht="15" customHeight="1">
      <c r="B114" s="308"/>
      <c r="C114" s="286" t="s">
        <v>49</v>
      </c>
      <c r="D114" s="286"/>
      <c r="E114" s="286"/>
      <c r="F114" s="307" t="s">
        <v>1891</v>
      </c>
      <c r="G114" s="286"/>
      <c r="H114" s="286" t="s">
        <v>1935</v>
      </c>
      <c r="I114" s="286" t="s">
        <v>1925</v>
      </c>
      <c r="J114" s="286"/>
      <c r="K114" s="299"/>
    </row>
    <row r="115" ht="15" customHeight="1">
      <c r="B115" s="308"/>
      <c r="C115" s="286" t="s">
        <v>58</v>
      </c>
      <c r="D115" s="286"/>
      <c r="E115" s="286"/>
      <c r="F115" s="307" t="s">
        <v>1891</v>
      </c>
      <c r="G115" s="286"/>
      <c r="H115" s="286" t="s">
        <v>1936</v>
      </c>
      <c r="I115" s="286" t="s">
        <v>1937</v>
      </c>
      <c r="J115" s="286"/>
      <c r="K115" s="299"/>
    </row>
    <row r="116" ht="15" customHeight="1">
      <c r="B116" s="311"/>
      <c r="C116" s="317"/>
      <c r="D116" s="317"/>
      <c r="E116" s="317"/>
      <c r="F116" s="317"/>
      <c r="G116" s="317"/>
      <c r="H116" s="317"/>
      <c r="I116" s="317"/>
      <c r="J116" s="317"/>
      <c r="K116" s="313"/>
    </row>
    <row r="117" ht="18.75" customHeight="1">
      <c r="B117" s="318"/>
      <c r="C117" s="282"/>
      <c r="D117" s="282"/>
      <c r="E117" s="282"/>
      <c r="F117" s="319"/>
      <c r="G117" s="282"/>
      <c r="H117" s="282"/>
      <c r="I117" s="282"/>
      <c r="J117" s="282"/>
      <c r="K117" s="318"/>
    </row>
    <row r="118" ht="18.75" customHeight="1">
      <c r="B118" s="293"/>
      <c r="C118" s="293"/>
      <c r="D118" s="293"/>
      <c r="E118" s="293"/>
      <c r="F118" s="293"/>
      <c r="G118" s="293"/>
      <c r="H118" s="293"/>
      <c r="I118" s="293"/>
      <c r="J118" s="293"/>
      <c r="K118" s="293"/>
    </row>
    <row r="119" ht="7.5" customHeight="1">
      <c r="B119" s="320"/>
      <c r="C119" s="321"/>
      <c r="D119" s="321"/>
      <c r="E119" s="321"/>
      <c r="F119" s="321"/>
      <c r="G119" s="321"/>
      <c r="H119" s="321"/>
      <c r="I119" s="321"/>
      <c r="J119" s="321"/>
      <c r="K119" s="322"/>
    </row>
    <row r="120" ht="45" customHeight="1">
      <c r="B120" s="323"/>
      <c r="C120" s="276" t="s">
        <v>1938</v>
      </c>
      <c r="D120" s="276"/>
      <c r="E120" s="276"/>
      <c r="F120" s="276"/>
      <c r="G120" s="276"/>
      <c r="H120" s="276"/>
      <c r="I120" s="276"/>
      <c r="J120" s="276"/>
      <c r="K120" s="324"/>
    </row>
    <row r="121" ht="17.25" customHeight="1">
      <c r="B121" s="325"/>
      <c r="C121" s="300" t="s">
        <v>1885</v>
      </c>
      <c r="D121" s="300"/>
      <c r="E121" s="300"/>
      <c r="F121" s="300" t="s">
        <v>1886</v>
      </c>
      <c r="G121" s="301"/>
      <c r="H121" s="300" t="s">
        <v>113</v>
      </c>
      <c r="I121" s="300" t="s">
        <v>58</v>
      </c>
      <c r="J121" s="300" t="s">
        <v>1887</v>
      </c>
      <c r="K121" s="326"/>
    </row>
    <row r="122" ht="17.25" customHeight="1">
      <c r="B122" s="325"/>
      <c r="C122" s="302" t="s">
        <v>1888</v>
      </c>
      <c r="D122" s="302"/>
      <c r="E122" s="302"/>
      <c r="F122" s="303" t="s">
        <v>1889</v>
      </c>
      <c r="G122" s="304"/>
      <c r="H122" s="302"/>
      <c r="I122" s="302"/>
      <c r="J122" s="302" t="s">
        <v>1890</v>
      </c>
      <c r="K122" s="326"/>
    </row>
    <row r="123" ht="5.25" customHeight="1">
      <c r="B123" s="327"/>
      <c r="C123" s="305"/>
      <c r="D123" s="305"/>
      <c r="E123" s="305"/>
      <c r="F123" s="305"/>
      <c r="G123" s="286"/>
      <c r="H123" s="305"/>
      <c r="I123" s="305"/>
      <c r="J123" s="305"/>
      <c r="K123" s="328"/>
    </row>
    <row r="124" ht="15" customHeight="1">
      <c r="B124" s="327"/>
      <c r="C124" s="286" t="s">
        <v>1894</v>
      </c>
      <c r="D124" s="305"/>
      <c r="E124" s="305"/>
      <c r="F124" s="307" t="s">
        <v>1891</v>
      </c>
      <c r="G124" s="286"/>
      <c r="H124" s="286" t="s">
        <v>1930</v>
      </c>
      <c r="I124" s="286" t="s">
        <v>1893</v>
      </c>
      <c r="J124" s="286">
        <v>120</v>
      </c>
      <c r="K124" s="329"/>
    </row>
    <row r="125" ht="15" customHeight="1">
      <c r="B125" s="327"/>
      <c r="C125" s="286" t="s">
        <v>1939</v>
      </c>
      <c r="D125" s="286"/>
      <c r="E125" s="286"/>
      <c r="F125" s="307" t="s">
        <v>1891</v>
      </c>
      <c r="G125" s="286"/>
      <c r="H125" s="286" t="s">
        <v>1940</v>
      </c>
      <c r="I125" s="286" t="s">
        <v>1893</v>
      </c>
      <c r="J125" s="286" t="s">
        <v>1941</v>
      </c>
      <c r="K125" s="329"/>
    </row>
    <row r="126" ht="15" customHeight="1">
      <c r="B126" s="327"/>
      <c r="C126" s="286" t="s">
        <v>1840</v>
      </c>
      <c r="D126" s="286"/>
      <c r="E126" s="286"/>
      <c r="F126" s="307" t="s">
        <v>1891</v>
      </c>
      <c r="G126" s="286"/>
      <c r="H126" s="286" t="s">
        <v>1942</v>
      </c>
      <c r="I126" s="286" t="s">
        <v>1893</v>
      </c>
      <c r="J126" s="286" t="s">
        <v>1941</v>
      </c>
      <c r="K126" s="329"/>
    </row>
    <row r="127" ht="15" customHeight="1">
      <c r="B127" s="327"/>
      <c r="C127" s="286" t="s">
        <v>1902</v>
      </c>
      <c r="D127" s="286"/>
      <c r="E127" s="286"/>
      <c r="F127" s="307" t="s">
        <v>1897</v>
      </c>
      <c r="G127" s="286"/>
      <c r="H127" s="286" t="s">
        <v>1903</v>
      </c>
      <c r="I127" s="286" t="s">
        <v>1893</v>
      </c>
      <c r="J127" s="286">
        <v>15</v>
      </c>
      <c r="K127" s="329"/>
    </row>
    <row r="128" ht="15" customHeight="1">
      <c r="B128" s="327"/>
      <c r="C128" s="309" t="s">
        <v>1904</v>
      </c>
      <c r="D128" s="309"/>
      <c r="E128" s="309"/>
      <c r="F128" s="310" t="s">
        <v>1897</v>
      </c>
      <c r="G128" s="309"/>
      <c r="H128" s="309" t="s">
        <v>1905</v>
      </c>
      <c r="I128" s="309" t="s">
        <v>1893</v>
      </c>
      <c r="J128" s="309">
        <v>15</v>
      </c>
      <c r="K128" s="329"/>
    </row>
    <row r="129" ht="15" customHeight="1">
      <c r="B129" s="327"/>
      <c r="C129" s="309" t="s">
        <v>1906</v>
      </c>
      <c r="D129" s="309"/>
      <c r="E129" s="309"/>
      <c r="F129" s="310" t="s">
        <v>1897</v>
      </c>
      <c r="G129" s="309"/>
      <c r="H129" s="309" t="s">
        <v>1907</v>
      </c>
      <c r="I129" s="309" t="s">
        <v>1893</v>
      </c>
      <c r="J129" s="309">
        <v>20</v>
      </c>
      <c r="K129" s="329"/>
    </row>
    <row r="130" ht="15" customHeight="1">
      <c r="B130" s="327"/>
      <c r="C130" s="309" t="s">
        <v>1908</v>
      </c>
      <c r="D130" s="309"/>
      <c r="E130" s="309"/>
      <c r="F130" s="310" t="s">
        <v>1897</v>
      </c>
      <c r="G130" s="309"/>
      <c r="H130" s="309" t="s">
        <v>1909</v>
      </c>
      <c r="I130" s="309" t="s">
        <v>1893</v>
      </c>
      <c r="J130" s="309">
        <v>20</v>
      </c>
      <c r="K130" s="329"/>
    </row>
    <row r="131" ht="15" customHeight="1">
      <c r="B131" s="327"/>
      <c r="C131" s="286" t="s">
        <v>1896</v>
      </c>
      <c r="D131" s="286"/>
      <c r="E131" s="286"/>
      <c r="F131" s="307" t="s">
        <v>1897</v>
      </c>
      <c r="G131" s="286"/>
      <c r="H131" s="286" t="s">
        <v>1930</v>
      </c>
      <c r="I131" s="286" t="s">
        <v>1893</v>
      </c>
      <c r="J131" s="286">
        <v>50</v>
      </c>
      <c r="K131" s="329"/>
    </row>
    <row r="132" ht="15" customHeight="1">
      <c r="B132" s="327"/>
      <c r="C132" s="286" t="s">
        <v>1910</v>
      </c>
      <c r="D132" s="286"/>
      <c r="E132" s="286"/>
      <c r="F132" s="307" t="s">
        <v>1897</v>
      </c>
      <c r="G132" s="286"/>
      <c r="H132" s="286" t="s">
        <v>1930</v>
      </c>
      <c r="I132" s="286" t="s">
        <v>1893</v>
      </c>
      <c r="J132" s="286">
        <v>50</v>
      </c>
      <c r="K132" s="329"/>
    </row>
    <row r="133" ht="15" customHeight="1">
      <c r="B133" s="327"/>
      <c r="C133" s="286" t="s">
        <v>1916</v>
      </c>
      <c r="D133" s="286"/>
      <c r="E133" s="286"/>
      <c r="F133" s="307" t="s">
        <v>1897</v>
      </c>
      <c r="G133" s="286"/>
      <c r="H133" s="286" t="s">
        <v>1930</v>
      </c>
      <c r="I133" s="286" t="s">
        <v>1893</v>
      </c>
      <c r="J133" s="286">
        <v>50</v>
      </c>
      <c r="K133" s="329"/>
    </row>
    <row r="134" ht="15" customHeight="1">
      <c r="B134" s="327"/>
      <c r="C134" s="286" t="s">
        <v>1918</v>
      </c>
      <c r="D134" s="286"/>
      <c r="E134" s="286"/>
      <c r="F134" s="307" t="s">
        <v>1897</v>
      </c>
      <c r="G134" s="286"/>
      <c r="H134" s="286" t="s">
        <v>1930</v>
      </c>
      <c r="I134" s="286" t="s">
        <v>1893</v>
      </c>
      <c r="J134" s="286">
        <v>50</v>
      </c>
      <c r="K134" s="329"/>
    </row>
    <row r="135" ht="15" customHeight="1">
      <c r="B135" s="327"/>
      <c r="C135" s="286" t="s">
        <v>118</v>
      </c>
      <c r="D135" s="286"/>
      <c r="E135" s="286"/>
      <c r="F135" s="307" t="s">
        <v>1897</v>
      </c>
      <c r="G135" s="286"/>
      <c r="H135" s="286" t="s">
        <v>1943</v>
      </c>
      <c r="I135" s="286" t="s">
        <v>1893</v>
      </c>
      <c r="J135" s="286">
        <v>255</v>
      </c>
      <c r="K135" s="329"/>
    </row>
    <row r="136" ht="15" customHeight="1">
      <c r="B136" s="327"/>
      <c r="C136" s="286" t="s">
        <v>1920</v>
      </c>
      <c r="D136" s="286"/>
      <c r="E136" s="286"/>
      <c r="F136" s="307" t="s">
        <v>1891</v>
      </c>
      <c r="G136" s="286"/>
      <c r="H136" s="286" t="s">
        <v>1944</v>
      </c>
      <c r="I136" s="286" t="s">
        <v>1922</v>
      </c>
      <c r="J136" s="286"/>
      <c r="K136" s="329"/>
    </row>
    <row r="137" ht="15" customHeight="1">
      <c r="B137" s="327"/>
      <c r="C137" s="286" t="s">
        <v>1923</v>
      </c>
      <c r="D137" s="286"/>
      <c r="E137" s="286"/>
      <c r="F137" s="307" t="s">
        <v>1891</v>
      </c>
      <c r="G137" s="286"/>
      <c r="H137" s="286" t="s">
        <v>1945</v>
      </c>
      <c r="I137" s="286" t="s">
        <v>1925</v>
      </c>
      <c r="J137" s="286"/>
      <c r="K137" s="329"/>
    </row>
    <row r="138" ht="15" customHeight="1">
      <c r="B138" s="327"/>
      <c r="C138" s="286" t="s">
        <v>1926</v>
      </c>
      <c r="D138" s="286"/>
      <c r="E138" s="286"/>
      <c r="F138" s="307" t="s">
        <v>1891</v>
      </c>
      <c r="G138" s="286"/>
      <c r="H138" s="286" t="s">
        <v>1926</v>
      </c>
      <c r="I138" s="286" t="s">
        <v>1925</v>
      </c>
      <c r="J138" s="286"/>
      <c r="K138" s="329"/>
    </row>
    <row r="139" ht="15" customHeight="1">
      <c r="B139" s="327"/>
      <c r="C139" s="286" t="s">
        <v>39</v>
      </c>
      <c r="D139" s="286"/>
      <c r="E139" s="286"/>
      <c r="F139" s="307" t="s">
        <v>1891</v>
      </c>
      <c r="G139" s="286"/>
      <c r="H139" s="286" t="s">
        <v>1946</v>
      </c>
      <c r="I139" s="286" t="s">
        <v>1925</v>
      </c>
      <c r="J139" s="286"/>
      <c r="K139" s="329"/>
    </row>
    <row r="140" ht="15" customHeight="1">
      <c r="B140" s="327"/>
      <c r="C140" s="286" t="s">
        <v>1947</v>
      </c>
      <c r="D140" s="286"/>
      <c r="E140" s="286"/>
      <c r="F140" s="307" t="s">
        <v>1891</v>
      </c>
      <c r="G140" s="286"/>
      <c r="H140" s="286" t="s">
        <v>1948</v>
      </c>
      <c r="I140" s="286" t="s">
        <v>1925</v>
      </c>
      <c r="J140" s="286"/>
      <c r="K140" s="329"/>
    </row>
    <row r="141" ht="15" customHeight="1">
      <c r="B141" s="330"/>
      <c r="C141" s="331"/>
      <c r="D141" s="331"/>
      <c r="E141" s="331"/>
      <c r="F141" s="331"/>
      <c r="G141" s="331"/>
      <c r="H141" s="331"/>
      <c r="I141" s="331"/>
      <c r="J141" s="331"/>
      <c r="K141" s="332"/>
    </row>
    <row r="142" ht="18.75" customHeight="1">
      <c r="B142" s="282"/>
      <c r="C142" s="282"/>
      <c r="D142" s="282"/>
      <c r="E142" s="282"/>
      <c r="F142" s="319"/>
      <c r="G142" s="282"/>
      <c r="H142" s="282"/>
      <c r="I142" s="282"/>
      <c r="J142" s="282"/>
      <c r="K142" s="282"/>
    </row>
    <row r="143" ht="18.75" customHeight="1">
      <c r="B143" s="293"/>
      <c r="C143" s="293"/>
      <c r="D143" s="293"/>
      <c r="E143" s="293"/>
      <c r="F143" s="293"/>
      <c r="G143" s="293"/>
      <c r="H143" s="293"/>
      <c r="I143" s="293"/>
      <c r="J143" s="293"/>
      <c r="K143" s="293"/>
    </row>
    <row r="144" ht="7.5" customHeight="1">
      <c r="B144" s="294"/>
      <c r="C144" s="295"/>
      <c r="D144" s="295"/>
      <c r="E144" s="295"/>
      <c r="F144" s="295"/>
      <c r="G144" s="295"/>
      <c r="H144" s="295"/>
      <c r="I144" s="295"/>
      <c r="J144" s="295"/>
      <c r="K144" s="296"/>
    </row>
    <row r="145" ht="45" customHeight="1">
      <c r="B145" s="297"/>
      <c r="C145" s="298" t="s">
        <v>1949</v>
      </c>
      <c r="D145" s="298"/>
      <c r="E145" s="298"/>
      <c r="F145" s="298"/>
      <c r="G145" s="298"/>
      <c r="H145" s="298"/>
      <c r="I145" s="298"/>
      <c r="J145" s="298"/>
      <c r="K145" s="299"/>
    </row>
    <row r="146" ht="17.25" customHeight="1">
      <c r="B146" s="297"/>
      <c r="C146" s="300" t="s">
        <v>1885</v>
      </c>
      <c r="D146" s="300"/>
      <c r="E146" s="300"/>
      <c r="F146" s="300" t="s">
        <v>1886</v>
      </c>
      <c r="G146" s="301"/>
      <c r="H146" s="300" t="s">
        <v>113</v>
      </c>
      <c r="I146" s="300" t="s">
        <v>58</v>
      </c>
      <c r="J146" s="300" t="s">
        <v>1887</v>
      </c>
      <c r="K146" s="299"/>
    </row>
    <row r="147" ht="17.25" customHeight="1">
      <c r="B147" s="297"/>
      <c r="C147" s="302" t="s">
        <v>1888</v>
      </c>
      <c r="D147" s="302"/>
      <c r="E147" s="302"/>
      <c r="F147" s="303" t="s">
        <v>1889</v>
      </c>
      <c r="G147" s="304"/>
      <c r="H147" s="302"/>
      <c r="I147" s="302"/>
      <c r="J147" s="302" t="s">
        <v>1890</v>
      </c>
      <c r="K147" s="299"/>
    </row>
    <row r="148" ht="5.25" customHeight="1">
      <c r="B148" s="308"/>
      <c r="C148" s="305"/>
      <c r="D148" s="305"/>
      <c r="E148" s="305"/>
      <c r="F148" s="305"/>
      <c r="G148" s="306"/>
      <c r="H148" s="305"/>
      <c r="I148" s="305"/>
      <c r="J148" s="305"/>
      <c r="K148" s="329"/>
    </row>
    <row r="149" ht="15" customHeight="1">
      <c r="B149" s="308"/>
      <c r="C149" s="333" t="s">
        <v>1894</v>
      </c>
      <c r="D149" s="286"/>
      <c r="E149" s="286"/>
      <c r="F149" s="334" t="s">
        <v>1891</v>
      </c>
      <c r="G149" s="286"/>
      <c r="H149" s="333" t="s">
        <v>1930</v>
      </c>
      <c r="I149" s="333" t="s">
        <v>1893</v>
      </c>
      <c r="J149" s="333">
        <v>120</v>
      </c>
      <c r="K149" s="329"/>
    </row>
    <row r="150" ht="15" customHeight="1">
      <c r="B150" s="308"/>
      <c r="C150" s="333" t="s">
        <v>1939</v>
      </c>
      <c r="D150" s="286"/>
      <c r="E150" s="286"/>
      <c r="F150" s="334" t="s">
        <v>1891</v>
      </c>
      <c r="G150" s="286"/>
      <c r="H150" s="333" t="s">
        <v>1950</v>
      </c>
      <c r="I150" s="333" t="s">
        <v>1893</v>
      </c>
      <c r="J150" s="333" t="s">
        <v>1941</v>
      </c>
      <c r="K150" s="329"/>
    </row>
    <row r="151" ht="15" customHeight="1">
      <c r="B151" s="308"/>
      <c r="C151" s="333" t="s">
        <v>1840</v>
      </c>
      <c r="D151" s="286"/>
      <c r="E151" s="286"/>
      <c r="F151" s="334" t="s">
        <v>1891</v>
      </c>
      <c r="G151" s="286"/>
      <c r="H151" s="333" t="s">
        <v>1951</v>
      </c>
      <c r="I151" s="333" t="s">
        <v>1893</v>
      </c>
      <c r="J151" s="333" t="s">
        <v>1941</v>
      </c>
      <c r="K151" s="329"/>
    </row>
    <row r="152" ht="15" customHeight="1">
      <c r="B152" s="308"/>
      <c r="C152" s="333" t="s">
        <v>1896</v>
      </c>
      <c r="D152" s="286"/>
      <c r="E152" s="286"/>
      <c r="F152" s="334" t="s">
        <v>1897</v>
      </c>
      <c r="G152" s="286"/>
      <c r="H152" s="333" t="s">
        <v>1930</v>
      </c>
      <c r="I152" s="333" t="s">
        <v>1893</v>
      </c>
      <c r="J152" s="333">
        <v>50</v>
      </c>
      <c r="K152" s="329"/>
    </row>
    <row r="153" ht="15" customHeight="1">
      <c r="B153" s="308"/>
      <c r="C153" s="333" t="s">
        <v>1899</v>
      </c>
      <c r="D153" s="286"/>
      <c r="E153" s="286"/>
      <c r="F153" s="334" t="s">
        <v>1891</v>
      </c>
      <c r="G153" s="286"/>
      <c r="H153" s="333" t="s">
        <v>1930</v>
      </c>
      <c r="I153" s="333" t="s">
        <v>1901</v>
      </c>
      <c r="J153" s="333"/>
      <c r="K153" s="329"/>
    </row>
    <row r="154" ht="15" customHeight="1">
      <c r="B154" s="308"/>
      <c r="C154" s="333" t="s">
        <v>1910</v>
      </c>
      <c r="D154" s="286"/>
      <c r="E154" s="286"/>
      <c r="F154" s="334" t="s">
        <v>1897</v>
      </c>
      <c r="G154" s="286"/>
      <c r="H154" s="333" t="s">
        <v>1930</v>
      </c>
      <c r="I154" s="333" t="s">
        <v>1893</v>
      </c>
      <c r="J154" s="333">
        <v>50</v>
      </c>
      <c r="K154" s="329"/>
    </row>
    <row r="155" ht="15" customHeight="1">
      <c r="B155" s="308"/>
      <c r="C155" s="333" t="s">
        <v>1918</v>
      </c>
      <c r="D155" s="286"/>
      <c r="E155" s="286"/>
      <c r="F155" s="334" t="s">
        <v>1897</v>
      </c>
      <c r="G155" s="286"/>
      <c r="H155" s="333" t="s">
        <v>1930</v>
      </c>
      <c r="I155" s="333" t="s">
        <v>1893</v>
      </c>
      <c r="J155" s="333">
        <v>50</v>
      </c>
      <c r="K155" s="329"/>
    </row>
    <row r="156" ht="15" customHeight="1">
      <c r="B156" s="308"/>
      <c r="C156" s="333" t="s">
        <v>1916</v>
      </c>
      <c r="D156" s="286"/>
      <c r="E156" s="286"/>
      <c r="F156" s="334" t="s">
        <v>1897</v>
      </c>
      <c r="G156" s="286"/>
      <c r="H156" s="333" t="s">
        <v>1930</v>
      </c>
      <c r="I156" s="333" t="s">
        <v>1893</v>
      </c>
      <c r="J156" s="333">
        <v>50</v>
      </c>
      <c r="K156" s="329"/>
    </row>
    <row r="157" ht="15" customHeight="1">
      <c r="B157" s="308"/>
      <c r="C157" s="333" t="s">
        <v>101</v>
      </c>
      <c r="D157" s="286"/>
      <c r="E157" s="286"/>
      <c r="F157" s="334" t="s">
        <v>1891</v>
      </c>
      <c r="G157" s="286"/>
      <c r="H157" s="333" t="s">
        <v>1952</v>
      </c>
      <c r="I157" s="333" t="s">
        <v>1893</v>
      </c>
      <c r="J157" s="333" t="s">
        <v>1953</v>
      </c>
      <c r="K157" s="329"/>
    </row>
    <row r="158" ht="15" customHeight="1">
      <c r="B158" s="308"/>
      <c r="C158" s="333" t="s">
        <v>1954</v>
      </c>
      <c r="D158" s="286"/>
      <c r="E158" s="286"/>
      <c r="F158" s="334" t="s">
        <v>1891</v>
      </c>
      <c r="G158" s="286"/>
      <c r="H158" s="333" t="s">
        <v>1955</v>
      </c>
      <c r="I158" s="333" t="s">
        <v>1925</v>
      </c>
      <c r="J158" s="333"/>
      <c r="K158" s="329"/>
    </row>
    <row r="159" ht="15" customHeight="1">
      <c r="B159" s="335"/>
      <c r="C159" s="317"/>
      <c r="D159" s="317"/>
      <c r="E159" s="317"/>
      <c r="F159" s="317"/>
      <c r="G159" s="317"/>
      <c r="H159" s="317"/>
      <c r="I159" s="317"/>
      <c r="J159" s="317"/>
      <c r="K159" s="336"/>
    </row>
    <row r="160" ht="18.75" customHeight="1">
      <c r="B160" s="282"/>
      <c r="C160" s="286"/>
      <c r="D160" s="286"/>
      <c r="E160" s="286"/>
      <c r="F160" s="307"/>
      <c r="G160" s="286"/>
      <c r="H160" s="286"/>
      <c r="I160" s="286"/>
      <c r="J160" s="286"/>
      <c r="K160" s="282"/>
    </row>
    <row r="161" ht="18.75" customHeight="1">
      <c r="B161" s="293"/>
      <c r="C161" s="293"/>
      <c r="D161" s="293"/>
      <c r="E161" s="293"/>
      <c r="F161" s="293"/>
      <c r="G161" s="293"/>
      <c r="H161" s="293"/>
      <c r="I161" s="293"/>
      <c r="J161" s="293"/>
      <c r="K161" s="293"/>
    </row>
    <row r="162" ht="7.5" customHeight="1">
      <c r="B162" s="272"/>
      <c r="C162" s="273"/>
      <c r="D162" s="273"/>
      <c r="E162" s="273"/>
      <c r="F162" s="273"/>
      <c r="G162" s="273"/>
      <c r="H162" s="273"/>
      <c r="I162" s="273"/>
      <c r="J162" s="273"/>
      <c r="K162" s="274"/>
    </row>
    <row r="163" ht="45" customHeight="1">
      <c r="B163" s="275"/>
      <c r="C163" s="276" t="s">
        <v>1956</v>
      </c>
      <c r="D163" s="276"/>
      <c r="E163" s="276"/>
      <c r="F163" s="276"/>
      <c r="G163" s="276"/>
      <c r="H163" s="276"/>
      <c r="I163" s="276"/>
      <c r="J163" s="276"/>
      <c r="K163" s="277"/>
    </row>
    <row r="164" ht="17.25" customHeight="1">
      <c r="B164" s="275"/>
      <c r="C164" s="300" t="s">
        <v>1885</v>
      </c>
      <c r="D164" s="300"/>
      <c r="E164" s="300"/>
      <c r="F164" s="300" t="s">
        <v>1886</v>
      </c>
      <c r="G164" s="337"/>
      <c r="H164" s="338" t="s">
        <v>113</v>
      </c>
      <c r="I164" s="338" t="s">
        <v>58</v>
      </c>
      <c r="J164" s="300" t="s">
        <v>1887</v>
      </c>
      <c r="K164" s="277"/>
    </row>
    <row r="165" ht="17.25" customHeight="1">
      <c r="B165" s="278"/>
      <c r="C165" s="302" t="s">
        <v>1888</v>
      </c>
      <c r="D165" s="302"/>
      <c r="E165" s="302"/>
      <c r="F165" s="303" t="s">
        <v>1889</v>
      </c>
      <c r="G165" s="339"/>
      <c r="H165" s="340"/>
      <c r="I165" s="340"/>
      <c r="J165" s="302" t="s">
        <v>1890</v>
      </c>
      <c r="K165" s="280"/>
    </row>
    <row r="166" ht="5.25" customHeight="1">
      <c r="B166" s="308"/>
      <c r="C166" s="305"/>
      <c r="D166" s="305"/>
      <c r="E166" s="305"/>
      <c r="F166" s="305"/>
      <c r="G166" s="306"/>
      <c r="H166" s="305"/>
      <c r="I166" s="305"/>
      <c r="J166" s="305"/>
      <c r="K166" s="329"/>
    </row>
    <row r="167" ht="15" customHeight="1">
      <c r="B167" s="308"/>
      <c r="C167" s="286" t="s">
        <v>1894</v>
      </c>
      <c r="D167" s="286"/>
      <c r="E167" s="286"/>
      <c r="F167" s="307" t="s">
        <v>1891</v>
      </c>
      <c r="G167" s="286"/>
      <c r="H167" s="286" t="s">
        <v>1930</v>
      </c>
      <c r="I167" s="286" t="s">
        <v>1893</v>
      </c>
      <c r="J167" s="286">
        <v>120</v>
      </c>
      <c r="K167" s="329"/>
    </row>
    <row r="168" ht="15" customHeight="1">
      <c r="B168" s="308"/>
      <c r="C168" s="286" t="s">
        <v>1939</v>
      </c>
      <c r="D168" s="286"/>
      <c r="E168" s="286"/>
      <c r="F168" s="307" t="s">
        <v>1891</v>
      </c>
      <c r="G168" s="286"/>
      <c r="H168" s="286" t="s">
        <v>1940</v>
      </c>
      <c r="I168" s="286" t="s">
        <v>1893</v>
      </c>
      <c r="J168" s="286" t="s">
        <v>1941</v>
      </c>
      <c r="K168" s="329"/>
    </row>
    <row r="169" ht="15" customHeight="1">
      <c r="B169" s="308"/>
      <c r="C169" s="286" t="s">
        <v>1840</v>
      </c>
      <c r="D169" s="286"/>
      <c r="E169" s="286"/>
      <c r="F169" s="307" t="s">
        <v>1891</v>
      </c>
      <c r="G169" s="286"/>
      <c r="H169" s="286" t="s">
        <v>1957</v>
      </c>
      <c r="I169" s="286" t="s">
        <v>1893</v>
      </c>
      <c r="J169" s="286" t="s">
        <v>1941</v>
      </c>
      <c r="K169" s="329"/>
    </row>
    <row r="170" ht="15" customHeight="1">
      <c r="B170" s="308"/>
      <c r="C170" s="286" t="s">
        <v>1896</v>
      </c>
      <c r="D170" s="286"/>
      <c r="E170" s="286"/>
      <c r="F170" s="307" t="s">
        <v>1897</v>
      </c>
      <c r="G170" s="286"/>
      <c r="H170" s="286" t="s">
        <v>1957</v>
      </c>
      <c r="I170" s="286" t="s">
        <v>1893</v>
      </c>
      <c r="J170" s="286">
        <v>50</v>
      </c>
      <c r="K170" s="329"/>
    </row>
    <row r="171" ht="15" customHeight="1">
      <c r="B171" s="308"/>
      <c r="C171" s="286" t="s">
        <v>1899</v>
      </c>
      <c r="D171" s="286"/>
      <c r="E171" s="286"/>
      <c r="F171" s="307" t="s">
        <v>1891</v>
      </c>
      <c r="G171" s="286"/>
      <c r="H171" s="286" t="s">
        <v>1957</v>
      </c>
      <c r="I171" s="286" t="s">
        <v>1901</v>
      </c>
      <c r="J171" s="286"/>
      <c r="K171" s="329"/>
    </row>
    <row r="172" ht="15" customHeight="1">
      <c r="B172" s="308"/>
      <c r="C172" s="286" t="s">
        <v>1910</v>
      </c>
      <c r="D172" s="286"/>
      <c r="E172" s="286"/>
      <c r="F172" s="307" t="s">
        <v>1897</v>
      </c>
      <c r="G172" s="286"/>
      <c r="H172" s="286" t="s">
        <v>1957</v>
      </c>
      <c r="I172" s="286" t="s">
        <v>1893</v>
      </c>
      <c r="J172" s="286">
        <v>50</v>
      </c>
      <c r="K172" s="329"/>
    </row>
    <row r="173" ht="15" customHeight="1">
      <c r="B173" s="308"/>
      <c r="C173" s="286" t="s">
        <v>1918</v>
      </c>
      <c r="D173" s="286"/>
      <c r="E173" s="286"/>
      <c r="F173" s="307" t="s">
        <v>1897</v>
      </c>
      <c r="G173" s="286"/>
      <c r="H173" s="286" t="s">
        <v>1957</v>
      </c>
      <c r="I173" s="286" t="s">
        <v>1893</v>
      </c>
      <c r="J173" s="286">
        <v>50</v>
      </c>
      <c r="K173" s="329"/>
    </row>
    <row r="174" ht="15" customHeight="1">
      <c r="B174" s="308"/>
      <c r="C174" s="286" t="s">
        <v>1916</v>
      </c>
      <c r="D174" s="286"/>
      <c r="E174" s="286"/>
      <c r="F174" s="307" t="s">
        <v>1897</v>
      </c>
      <c r="G174" s="286"/>
      <c r="H174" s="286" t="s">
        <v>1957</v>
      </c>
      <c r="I174" s="286" t="s">
        <v>1893</v>
      </c>
      <c r="J174" s="286">
        <v>50</v>
      </c>
      <c r="K174" s="329"/>
    </row>
    <row r="175" ht="15" customHeight="1">
      <c r="B175" s="308"/>
      <c r="C175" s="286" t="s">
        <v>112</v>
      </c>
      <c r="D175" s="286"/>
      <c r="E175" s="286"/>
      <c r="F175" s="307" t="s">
        <v>1891</v>
      </c>
      <c r="G175" s="286"/>
      <c r="H175" s="286" t="s">
        <v>1958</v>
      </c>
      <c r="I175" s="286" t="s">
        <v>1959</v>
      </c>
      <c r="J175" s="286"/>
      <c r="K175" s="329"/>
    </row>
    <row r="176" ht="15" customHeight="1">
      <c r="B176" s="308"/>
      <c r="C176" s="286" t="s">
        <v>58</v>
      </c>
      <c r="D176" s="286"/>
      <c r="E176" s="286"/>
      <c r="F176" s="307" t="s">
        <v>1891</v>
      </c>
      <c r="G176" s="286"/>
      <c r="H176" s="286" t="s">
        <v>1960</v>
      </c>
      <c r="I176" s="286" t="s">
        <v>1961</v>
      </c>
      <c r="J176" s="286">
        <v>1</v>
      </c>
      <c r="K176" s="329"/>
    </row>
    <row r="177" ht="15" customHeight="1">
      <c r="B177" s="308"/>
      <c r="C177" s="286" t="s">
        <v>54</v>
      </c>
      <c r="D177" s="286"/>
      <c r="E177" s="286"/>
      <c r="F177" s="307" t="s">
        <v>1891</v>
      </c>
      <c r="G177" s="286"/>
      <c r="H177" s="286" t="s">
        <v>1962</v>
      </c>
      <c r="I177" s="286" t="s">
        <v>1893</v>
      </c>
      <c r="J177" s="286">
        <v>20</v>
      </c>
      <c r="K177" s="329"/>
    </row>
    <row r="178" ht="15" customHeight="1">
      <c r="B178" s="308"/>
      <c r="C178" s="286" t="s">
        <v>113</v>
      </c>
      <c r="D178" s="286"/>
      <c r="E178" s="286"/>
      <c r="F178" s="307" t="s">
        <v>1891</v>
      </c>
      <c r="G178" s="286"/>
      <c r="H178" s="286" t="s">
        <v>1963</v>
      </c>
      <c r="I178" s="286" t="s">
        <v>1893</v>
      </c>
      <c r="J178" s="286">
        <v>255</v>
      </c>
      <c r="K178" s="329"/>
    </row>
    <row r="179" ht="15" customHeight="1">
      <c r="B179" s="308"/>
      <c r="C179" s="286" t="s">
        <v>114</v>
      </c>
      <c r="D179" s="286"/>
      <c r="E179" s="286"/>
      <c r="F179" s="307" t="s">
        <v>1891</v>
      </c>
      <c r="G179" s="286"/>
      <c r="H179" s="286" t="s">
        <v>1856</v>
      </c>
      <c r="I179" s="286" t="s">
        <v>1893</v>
      </c>
      <c r="J179" s="286">
        <v>10</v>
      </c>
      <c r="K179" s="329"/>
    </row>
    <row r="180" ht="15" customHeight="1">
      <c r="B180" s="308"/>
      <c r="C180" s="286" t="s">
        <v>115</v>
      </c>
      <c r="D180" s="286"/>
      <c r="E180" s="286"/>
      <c r="F180" s="307" t="s">
        <v>1891</v>
      </c>
      <c r="G180" s="286"/>
      <c r="H180" s="286" t="s">
        <v>1964</v>
      </c>
      <c r="I180" s="286" t="s">
        <v>1925</v>
      </c>
      <c r="J180" s="286"/>
      <c r="K180" s="329"/>
    </row>
    <row r="181" ht="15" customHeight="1">
      <c r="B181" s="308"/>
      <c r="C181" s="286" t="s">
        <v>1965</v>
      </c>
      <c r="D181" s="286"/>
      <c r="E181" s="286"/>
      <c r="F181" s="307" t="s">
        <v>1891</v>
      </c>
      <c r="G181" s="286"/>
      <c r="H181" s="286" t="s">
        <v>1966</v>
      </c>
      <c r="I181" s="286" t="s">
        <v>1925</v>
      </c>
      <c r="J181" s="286"/>
      <c r="K181" s="329"/>
    </row>
    <row r="182" ht="15" customHeight="1">
      <c r="B182" s="308"/>
      <c r="C182" s="286" t="s">
        <v>1954</v>
      </c>
      <c r="D182" s="286"/>
      <c r="E182" s="286"/>
      <c r="F182" s="307" t="s">
        <v>1891</v>
      </c>
      <c r="G182" s="286"/>
      <c r="H182" s="286" t="s">
        <v>1967</v>
      </c>
      <c r="I182" s="286" t="s">
        <v>1925</v>
      </c>
      <c r="J182" s="286"/>
      <c r="K182" s="329"/>
    </row>
    <row r="183" ht="15" customHeight="1">
      <c r="B183" s="308"/>
      <c r="C183" s="286" t="s">
        <v>117</v>
      </c>
      <c r="D183" s="286"/>
      <c r="E183" s="286"/>
      <c r="F183" s="307" t="s">
        <v>1897</v>
      </c>
      <c r="G183" s="286"/>
      <c r="H183" s="286" t="s">
        <v>1968</v>
      </c>
      <c r="I183" s="286" t="s">
        <v>1893</v>
      </c>
      <c r="J183" s="286">
        <v>50</v>
      </c>
      <c r="K183" s="329"/>
    </row>
    <row r="184" ht="15" customHeight="1">
      <c r="B184" s="308"/>
      <c r="C184" s="286" t="s">
        <v>1969</v>
      </c>
      <c r="D184" s="286"/>
      <c r="E184" s="286"/>
      <c r="F184" s="307" t="s">
        <v>1897</v>
      </c>
      <c r="G184" s="286"/>
      <c r="H184" s="286" t="s">
        <v>1970</v>
      </c>
      <c r="I184" s="286" t="s">
        <v>1971</v>
      </c>
      <c r="J184" s="286"/>
      <c r="K184" s="329"/>
    </row>
    <row r="185" ht="15" customHeight="1">
      <c r="B185" s="308"/>
      <c r="C185" s="286" t="s">
        <v>1972</v>
      </c>
      <c r="D185" s="286"/>
      <c r="E185" s="286"/>
      <c r="F185" s="307" t="s">
        <v>1897</v>
      </c>
      <c r="G185" s="286"/>
      <c r="H185" s="286" t="s">
        <v>1973</v>
      </c>
      <c r="I185" s="286" t="s">
        <v>1971</v>
      </c>
      <c r="J185" s="286"/>
      <c r="K185" s="329"/>
    </row>
    <row r="186" ht="15" customHeight="1">
      <c r="B186" s="308"/>
      <c r="C186" s="286" t="s">
        <v>1974</v>
      </c>
      <c r="D186" s="286"/>
      <c r="E186" s="286"/>
      <c r="F186" s="307" t="s">
        <v>1897</v>
      </c>
      <c r="G186" s="286"/>
      <c r="H186" s="286" t="s">
        <v>1975</v>
      </c>
      <c r="I186" s="286" t="s">
        <v>1971</v>
      </c>
      <c r="J186" s="286"/>
      <c r="K186" s="329"/>
    </row>
    <row r="187" ht="15" customHeight="1">
      <c r="B187" s="308"/>
      <c r="C187" s="341" t="s">
        <v>1976</v>
      </c>
      <c r="D187" s="286"/>
      <c r="E187" s="286"/>
      <c r="F187" s="307" t="s">
        <v>1897</v>
      </c>
      <c r="G187" s="286"/>
      <c r="H187" s="286" t="s">
        <v>1977</v>
      </c>
      <c r="I187" s="286" t="s">
        <v>1978</v>
      </c>
      <c r="J187" s="342" t="s">
        <v>1979</v>
      </c>
      <c r="K187" s="329"/>
    </row>
    <row r="188" ht="15" customHeight="1">
      <c r="B188" s="308"/>
      <c r="C188" s="292" t="s">
        <v>43</v>
      </c>
      <c r="D188" s="286"/>
      <c r="E188" s="286"/>
      <c r="F188" s="307" t="s">
        <v>1891</v>
      </c>
      <c r="G188" s="286"/>
      <c r="H188" s="282" t="s">
        <v>1980</v>
      </c>
      <c r="I188" s="286" t="s">
        <v>1981</v>
      </c>
      <c r="J188" s="286"/>
      <c r="K188" s="329"/>
    </row>
    <row r="189" ht="15" customHeight="1">
      <c r="B189" s="308"/>
      <c r="C189" s="292" t="s">
        <v>1982</v>
      </c>
      <c r="D189" s="286"/>
      <c r="E189" s="286"/>
      <c r="F189" s="307" t="s">
        <v>1891</v>
      </c>
      <c r="G189" s="286"/>
      <c r="H189" s="286" t="s">
        <v>1983</v>
      </c>
      <c r="I189" s="286" t="s">
        <v>1925</v>
      </c>
      <c r="J189" s="286"/>
      <c r="K189" s="329"/>
    </row>
    <row r="190" ht="15" customHeight="1">
      <c r="B190" s="308"/>
      <c r="C190" s="292" t="s">
        <v>1984</v>
      </c>
      <c r="D190" s="286"/>
      <c r="E190" s="286"/>
      <c r="F190" s="307" t="s">
        <v>1891</v>
      </c>
      <c r="G190" s="286"/>
      <c r="H190" s="286" t="s">
        <v>1985</v>
      </c>
      <c r="I190" s="286" t="s">
        <v>1925</v>
      </c>
      <c r="J190" s="286"/>
      <c r="K190" s="329"/>
    </row>
    <row r="191" ht="15" customHeight="1">
      <c r="B191" s="308"/>
      <c r="C191" s="292" t="s">
        <v>1986</v>
      </c>
      <c r="D191" s="286"/>
      <c r="E191" s="286"/>
      <c r="F191" s="307" t="s">
        <v>1897</v>
      </c>
      <c r="G191" s="286"/>
      <c r="H191" s="286" t="s">
        <v>1987</v>
      </c>
      <c r="I191" s="286" t="s">
        <v>1925</v>
      </c>
      <c r="J191" s="286"/>
      <c r="K191" s="329"/>
    </row>
    <row r="192" ht="15" customHeight="1">
      <c r="B192" s="335"/>
      <c r="C192" s="343"/>
      <c r="D192" s="317"/>
      <c r="E192" s="317"/>
      <c r="F192" s="317"/>
      <c r="G192" s="317"/>
      <c r="H192" s="317"/>
      <c r="I192" s="317"/>
      <c r="J192" s="317"/>
      <c r="K192" s="336"/>
    </row>
    <row r="193" ht="18.75" customHeight="1">
      <c r="B193" s="282"/>
      <c r="C193" s="286"/>
      <c r="D193" s="286"/>
      <c r="E193" s="286"/>
      <c r="F193" s="307"/>
      <c r="G193" s="286"/>
      <c r="H193" s="286"/>
      <c r="I193" s="286"/>
      <c r="J193" s="286"/>
      <c r="K193" s="282"/>
    </row>
    <row r="194" ht="18.75" customHeight="1">
      <c r="B194" s="282"/>
      <c r="C194" s="286"/>
      <c r="D194" s="286"/>
      <c r="E194" s="286"/>
      <c r="F194" s="307"/>
      <c r="G194" s="286"/>
      <c r="H194" s="286"/>
      <c r="I194" s="286"/>
      <c r="J194" s="286"/>
      <c r="K194" s="282"/>
    </row>
    <row r="195" ht="18.75" customHeight="1">
      <c r="B195" s="293"/>
      <c r="C195" s="293"/>
      <c r="D195" s="293"/>
      <c r="E195" s="293"/>
      <c r="F195" s="293"/>
      <c r="G195" s="293"/>
      <c r="H195" s="293"/>
      <c r="I195" s="293"/>
      <c r="J195" s="293"/>
      <c r="K195" s="293"/>
    </row>
    <row r="196" ht="13.5">
      <c r="B196" s="272"/>
      <c r="C196" s="273"/>
      <c r="D196" s="273"/>
      <c r="E196" s="273"/>
      <c r="F196" s="273"/>
      <c r="G196" s="273"/>
      <c r="H196" s="273"/>
      <c r="I196" s="273"/>
      <c r="J196" s="273"/>
      <c r="K196" s="274"/>
    </row>
    <row r="197" ht="21">
      <c r="B197" s="275"/>
      <c r="C197" s="276" t="s">
        <v>1988</v>
      </c>
      <c r="D197" s="276"/>
      <c r="E197" s="276"/>
      <c r="F197" s="276"/>
      <c r="G197" s="276"/>
      <c r="H197" s="276"/>
      <c r="I197" s="276"/>
      <c r="J197" s="276"/>
      <c r="K197" s="277"/>
    </row>
    <row r="198" ht="25.5" customHeight="1">
      <c r="B198" s="275"/>
      <c r="C198" s="344" t="s">
        <v>1989</v>
      </c>
      <c r="D198" s="344"/>
      <c r="E198" s="344"/>
      <c r="F198" s="344" t="s">
        <v>1990</v>
      </c>
      <c r="G198" s="345"/>
      <c r="H198" s="344" t="s">
        <v>1991</v>
      </c>
      <c r="I198" s="344"/>
      <c r="J198" s="344"/>
      <c r="K198" s="277"/>
    </row>
    <row r="199" ht="5.25" customHeight="1">
      <c r="B199" s="308"/>
      <c r="C199" s="305"/>
      <c r="D199" s="305"/>
      <c r="E199" s="305"/>
      <c r="F199" s="305"/>
      <c r="G199" s="286"/>
      <c r="H199" s="305"/>
      <c r="I199" s="305"/>
      <c r="J199" s="305"/>
      <c r="K199" s="329"/>
    </row>
    <row r="200" ht="15" customHeight="1">
      <c r="B200" s="308"/>
      <c r="C200" s="286" t="s">
        <v>1981</v>
      </c>
      <c r="D200" s="286"/>
      <c r="E200" s="286"/>
      <c r="F200" s="307" t="s">
        <v>44</v>
      </c>
      <c r="G200" s="286"/>
      <c r="H200" s="286" t="s">
        <v>1992</v>
      </c>
      <c r="I200" s="286"/>
      <c r="J200" s="286"/>
      <c r="K200" s="329"/>
    </row>
    <row r="201" ht="15" customHeight="1">
      <c r="B201" s="308"/>
      <c r="C201" s="314"/>
      <c r="D201" s="286"/>
      <c r="E201" s="286"/>
      <c r="F201" s="307" t="s">
        <v>45</v>
      </c>
      <c r="G201" s="286"/>
      <c r="H201" s="286" t="s">
        <v>1993</v>
      </c>
      <c r="I201" s="286"/>
      <c r="J201" s="286"/>
      <c r="K201" s="329"/>
    </row>
    <row r="202" ht="15" customHeight="1">
      <c r="B202" s="308"/>
      <c r="C202" s="314"/>
      <c r="D202" s="286"/>
      <c r="E202" s="286"/>
      <c r="F202" s="307" t="s">
        <v>48</v>
      </c>
      <c r="G202" s="286"/>
      <c r="H202" s="286" t="s">
        <v>1994</v>
      </c>
      <c r="I202" s="286"/>
      <c r="J202" s="286"/>
      <c r="K202" s="329"/>
    </row>
    <row r="203" ht="15" customHeight="1">
      <c r="B203" s="308"/>
      <c r="C203" s="286"/>
      <c r="D203" s="286"/>
      <c r="E203" s="286"/>
      <c r="F203" s="307" t="s">
        <v>46</v>
      </c>
      <c r="G203" s="286"/>
      <c r="H203" s="286" t="s">
        <v>1995</v>
      </c>
      <c r="I203" s="286"/>
      <c r="J203" s="286"/>
      <c r="K203" s="329"/>
    </row>
    <row r="204" ht="15" customHeight="1">
      <c r="B204" s="308"/>
      <c r="C204" s="286"/>
      <c r="D204" s="286"/>
      <c r="E204" s="286"/>
      <c r="F204" s="307" t="s">
        <v>47</v>
      </c>
      <c r="G204" s="286"/>
      <c r="H204" s="286" t="s">
        <v>1996</v>
      </c>
      <c r="I204" s="286"/>
      <c r="J204" s="286"/>
      <c r="K204" s="329"/>
    </row>
    <row r="205" ht="15" customHeight="1">
      <c r="B205" s="308"/>
      <c r="C205" s="286"/>
      <c r="D205" s="286"/>
      <c r="E205" s="286"/>
      <c r="F205" s="307"/>
      <c r="G205" s="286"/>
      <c r="H205" s="286"/>
      <c r="I205" s="286"/>
      <c r="J205" s="286"/>
      <c r="K205" s="329"/>
    </row>
    <row r="206" ht="15" customHeight="1">
      <c r="B206" s="308"/>
      <c r="C206" s="286" t="s">
        <v>1937</v>
      </c>
      <c r="D206" s="286"/>
      <c r="E206" s="286"/>
      <c r="F206" s="307" t="s">
        <v>80</v>
      </c>
      <c r="G206" s="286"/>
      <c r="H206" s="286" t="s">
        <v>1997</v>
      </c>
      <c r="I206" s="286"/>
      <c r="J206" s="286"/>
      <c r="K206" s="329"/>
    </row>
    <row r="207" ht="15" customHeight="1">
      <c r="B207" s="308"/>
      <c r="C207" s="314"/>
      <c r="D207" s="286"/>
      <c r="E207" s="286"/>
      <c r="F207" s="307" t="s">
        <v>1834</v>
      </c>
      <c r="G207" s="286"/>
      <c r="H207" s="286" t="s">
        <v>1835</v>
      </c>
      <c r="I207" s="286"/>
      <c r="J207" s="286"/>
      <c r="K207" s="329"/>
    </row>
    <row r="208" ht="15" customHeight="1">
      <c r="B208" s="308"/>
      <c r="C208" s="286"/>
      <c r="D208" s="286"/>
      <c r="E208" s="286"/>
      <c r="F208" s="307" t="s">
        <v>1832</v>
      </c>
      <c r="G208" s="286"/>
      <c r="H208" s="286" t="s">
        <v>1998</v>
      </c>
      <c r="I208" s="286"/>
      <c r="J208" s="286"/>
      <c r="K208" s="329"/>
    </row>
    <row r="209" ht="15" customHeight="1">
      <c r="B209" s="346"/>
      <c r="C209" s="314"/>
      <c r="D209" s="314"/>
      <c r="E209" s="314"/>
      <c r="F209" s="307" t="s">
        <v>1836</v>
      </c>
      <c r="G209" s="292"/>
      <c r="H209" s="333" t="s">
        <v>1837</v>
      </c>
      <c r="I209" s="333"/>
      <c r="J209" s="333"/>
      <c r="K209" s="347"/>
    </row>
    <row r="210" ht="15" customHeight="1">
      <c r="B210" s="346"/>
      <c r="C210" s="314"/>
      <c r="D210" s="314"/>
      <c r="E210" s="314"/>
      <c r="F210" s="307" t="s">
        <v>1838</v>
      </c>
      <c r="G210" s="292"/>
      <c r="H210" s="333" t="s">
        <v>1999</v>
      </c>
      <c r="I210" s="333"/>
      <c r="J210" s="333"/>
      <c r="K210" s="347"/>
    </row>
    <row r="211" ht="15" customHeight="1">
      <c r="B211" s="346"/>
      <c r="C211" s="314"/>
      <c r="D211" s="314"/>
      <c r="E211" s="314"/>
      <c r="F211" s="348"/>
      <c r="G211" s="292"/>
      <c r="H211" s="349"/>
      <c r="I211" s="349"/>
      <c r="J211" s="349"/>
      <c r="K211" s="347"/>
    </row>
    <row r="212" ht="15" customHeight="1">
      <c r="B212" s="346"/>
      <c r="C212" s="286" t="s">
        <v>1961</v>
      </c>
      <c r="D212" s="314"/>
      <c r="E212" s="314"/>
      <c r="F212" s="307">
        <v>1</v>
      </c>
      <c r="G212" s="292"/>
      <c r="H212" s="333" t="s">
        <v>2000</v>
      </c>
      <c r="I212" s="333"/>
      <c r="J212" s="333"/>
      <c r="K212" s="347"/>
    </row>
    <row r="213" ht="15" customHeight="1">
      <c r="B213" s="346"/>
      <c r="C213" s="314"/>
      <c r="D213" s="314"/>
      <c r="E213" s="314"/>
      <c r="F213" s="307">
        <v>2</v>
      </c>
      <c r="G213" s="292"/>
      <c r="H213" s="333" t="s">
        <v>2001</v>
      </c>
      <c r="I213" s="333"/>
      <c r="J213" s="333"/>
      <c r="K213" s="347"/>
    </row>
    <row r="214" ht="15" customHeight="1">
      <c r="B214" s="346"/>
      <c r="C214" s="314"/>
      <c r="D214" s="314"/>
      <c r="E214" s="314"/>
      <c r="F214" s="307">
        <v>3</v>
      </c>
      <c r="G214" s="292"/>
      <c r="H214" s="333" t="s">
        <v>2002</v>
      </c>
      <c r="I214" s="333"/>
      <c r="J214" s="333"/>
      <c r="K214" s="347"/>
    </row>
    <row r="215" ht="15" customHeight="1">
      <c r="B215" s="346"/>
      <c r="C215" s="314"/>
      <c r="D215" s="314"/>
      <c r="E215" s="314"/>
      <c r="F215" s="307">
        <v>4</v>
      </c>
      <c r="G215" s="292"/>
      <c r="H215" s="333" t="s">
        <v>2003</v>
      </c>
      <c r="I215" s="333"/>
      <c r="J215" s="333"/>
      <c r="K215" s="347"/>
    </row>
    <row r="216" ht="12.75" customHeight="1">
      <c r="B216" s="350"/>
      <c r="C216" s="351"/>
      <c r="D216" s="351"/>
      <c r="E216" s="351"/>
      <c r="F216" s="351"/>
      <c r="G216" s="351"/>
      <c r="H216" s="351"/>
      <c r="I216" s="351"/>
      <c r="J216" s="351"/>
      <c r="K216" s="352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PC22priprava\Skrivanek</dc:creator>
  <cp:lastModifiedBy>PC22priprava\Skrivanek</cp:lastModifiedBy>
  <dcterms:created xsi:type="dcterms:W3CDTF">2018-04-11T05:26:53Z</dcterms:created>
  <dcterms:modified xsi:type="dcterms:W3CDTF">2018-04-11T05:27:00Z</dcterms:modified>
</cp:coreProperties>
</file>