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MR větší nákup - Rekonstrukce sociálních zařízení v budově KÚ\2 vysvětlení ZD\"/>
    </mc:Choice>
  </mc:AlternateContent>
  <xr:revisionPtr revIDLastSave="0" documentId="13_ncr:1_{A12194C1-96B0-436D-B4CC-FBB9C4BA7C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2025-05 - Rekonstrukce so..." sheetId="2" r:id="rId2"/>
    <sheet name="Pokyny pro vyplnění" sheetId="3" r:id="rId3"/>
  </sheets>
  <definedNames>
    <definedName name="_xlnm._FilterDatabase" localSheetId="1" hidden="1">'2025-05 - Rekonstrukce so...'!$C$98:$K$875</definedName>
    <definedName name="_xlnm.Print_Titles" localSheetId="1">'2025-05 - Rekonstrukce so...'!$98:$98</definedName>
    <definedName name="_xlnm.Print_Titles" localSheetId="0">'Rekapitulace stavby'!$52:$52</definedName>
    <definedName name="_xlnm.Print_Area" localSheetId="1">'2025-05 - Rekonstrukce so...'!$C$4:$J$37,'2025-05 - Rekonstrukce so...'!$C$43:$J$82,'2025-05 - Rekonstrukce so...'!$C$88:$K$875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873" i="2"/>
  <c r="BH873" i="2"/>
  <c r="BG873" i="2"/>
  <c r="BF873" i="2"/>
  <c r="T873" i="2"/>
  <c r="T872" i="2"/>
  <c r="R873" i="2"/>
  <c r="R872" i="2" s="1"/>
  <c r="P873" i="2"/>
  <c r="P872" i="2"/>
  <c r="BI869" i="2"/>
  <c r="BH869" i="2"/>
  <c r="BG869" i="2"/>
  <c r="BF869" i="2"/>
  <c r="T869" i="2"/>
  <c r="T868" i="2" s="1"/>
  <c r="T867" i="2" s="1"/>
  <c r="R869" i="2"/>
  <c r="R868" i="2"/>
  <c r="R867" i="2" s="1"/>
  <c r="P869" i="2"/>
  <c r="P868" i="2"/>
  <c r="P867" i="2"/>
  <c r="BI862" i="2"/>
  <c r="BH862" i="2"/>
  <c r="BG862" i="2"/>
  <c r="BF862" i="2"/>
  <c r="T862" i="2"/>
  <c r="R862" i="2"/>
  <c r="P862" i="2"/>
  <c r="BI857" i="2"/>
  <c r="BH857" i="2"/>
  <c r="BG857" i="2"/>
  <c r="BF857" i="2"/>
  <c r="T857" i="2"/>
  <c r="R857" i="2"/>
  <c r="P857" i="2"/>
  <c r="BI852" i="2"/>
  <c r="BH852" i="2"/>
  <c r="BG852" i="2"/>
  <c r="BF852" i="2"/>
  <c r="T852" i="2"/>
  <c r="R852" i="2"/>
  <c r="P852" i="2"/>
  <c r="BI847" i="2"/>
  <c r="BH847" i="2"/>
  <c r="BG847" i="2"/>
  <c r="BF847" i="2"/>
  <c r="T847" i="2"/>
  <c r="R847" i="2"/>
  <c r="P847" i="2"/>
  <c r="BI838" i="2"/>
  <c r="BH838" i="2"/>
  <c r="BG838" i="2"/>
  <c r="BF838" i="2"/>
  <c r="T838" i="2"/>
  <c r="R838" i="2"/>
  <c r="P838" i="2"/>
  <c r="BI835" i="2"/>
  <c r="BH835" i="2"/>
  <c r="BG835" i="2"/>
  <c r="BF835" i="2"/>
  <c r="T835" i="2"/>
  <c r="R835" i="2"/>
  <c r="P835" i="2"/>
  <c r="BI827" i="2"/>
  <c r="BH827" i="2"/>
  <c r="BG827" i="2"/>
  <c r="BF827" i="2"/>
  <c r="T827" i="2"/>
  <c r="R827" i="2"/>
  <c r="P827" i="2"/>
  <c r="BI824" i="2"/>
  <c r="BH824" i="2"/>
  <c r="BG824" i="2"/>
  <c r="BF824" i="2"/>
  <c r="T824" i="2"/>
  <c r="R824" i="2"/>
  <c r="P824" i="2"/>
  <c r="BI821" i="2"/>
  <c r="BH821" i="2"/>
  <c r="BG821" i="2"/>
  <c r="BF821" i="2"/>
  <c r="T821" i="2"/>
  <c r="R821" i="2"/>
  <c r="P821" i="2"/>
  <c r="BI813" i="2"/>
  <c r="BH813" i="2"/>
  <c r="BG813" i="2"/>
  <c r="BF813" i="2"/>
  <c r="T813" i="2"/>
  <c r="R813" i="2"/>
  <c r="P813" i="2"/>
  <c r="BI800" i="2"/>
  <c r="BH800" i="2"/>
  <c r="BG800" i="2"/>
  <c r="BF800" i="2"/>
  <c r="T800" i="2"/>
  <c r="R800" i="2"/>
  <c r="P800" i="2"/>
  <c r="BI787" i="2"/>
  <c r="BH787" i="2"/>
  <c r="BG787" i="2"/>
  <c r="BF787" i="2"/>
  <c r="T787" i="2"/>
  <c r="R787" i="2"/>
  <c r="P787" i="2"/>
  <c r="BI783" i="2"/>
  <c r="BH783" i="2"/>
  <c r="BG783" i="2"/>
  <c r="BF783" i="2"/>
  <c r="T783" i="2"/>
  <c r="R783" i="2"/>
  <c r="P783" i="2"/>
  <c r="BI780" i="2"/>
  <c r="BH780" i="2"/>
  <c r="BG780" i="2"/>
  <c r="BF780" i="2"/>
  <c r="T780" i="2"/>
  <c r="R780" i="2"/>
  <c r="P780" i="2"/>
  <c r="BI777" i="2"/>
  <c r="BH777" i="2"/>
  <c r="BG777" i="2"/>
  <c r="BF777" i="2"/>
  <c r="T777" i="2"/>
  <c r="R777" i="2"/>
  <c r="P777" i="2"/>
  <c r="BI772" i="2"/>
  <c r="BH772" i="2"/>
  <c r="BG772" i="2"/>
  <c r="BF772" i="2"/>
  <c r="T772" i="2"/>
  <c r="R772" i="2"/>
  <c r="P772" i="2"/>
  <c r="BI769" i="2"/>
  <c r="BH769" i="2"/>
  <c r="BG769" i="2"/>
  <c r="BF769" i="2"/>
  <c r="T769" i="2"/>
  <c r="R769" i="2"/>
  <c r="P769" i="2"/>
  <c r="BI766" i="2"/>
  <c r="BH766" i="2"/>
  <c r="BG766" i="2"/>
  <c r="BF766" i="2"/>
  <c r="T766" i="2"/>
  <c r="R766" i="2"/>
  <c r="P766" i="2"/>
  <c r="BI761" i="2"/>
  <c r="BH761" i="2"/>
  <c r="BG761" i="2"/>
  <c r="BF761" i="2"/>
  <c r="T761" i="2"/>
  <c r="R761" i="2"/>
  <c r="P761" i="2"/>
  <c r="BI756" i="2"/>
  <c r="BH756" i="2"/>
  <c r="BG756" i="2"/>
  <c r="BF756" i="2"/>
  <c r="T756" i="2"/>
  <c r="R756" i="2"/>
  <c r="P756" i="2"/>
  <c r="BI746" i="2"/>
  <c r="BH746" i="2"/>
  <c r="BG746" i="2"/>
  <c r="BF746" i="2"/>
  <c r="T746" i="2"/>
  <c r="R746" i="2"/>
  <c r="P746" i="2"/>
  <c r="BI736" i="2"/>
  <c r="BH736" i="2"/>
  <c r="BG736" i="2"/>
  <c r="BF736" i="2"/>
  <c r="T736" i="2"/>
  <c r="R736" i="2"/>
  <c r="P736" i="2"/>
  <c r="BI728" i="2"/>
  <c r="BH728" i="2"/>
  <c r="BG728" i="2"/>
  <c r="BF728" i="2"/>
  <c r="T728" i="2"/>
  <c r="R728" i="2"/>
  <c r="P728" i="2"/>
  <c r="BI719" i="2"/>
  <c r="BH719" i="2"/>
  <c r="BG719" i="2"/>
  <c r="BF719" i="2"/>
  <c r="T719" i="2"/>
  <c r="R719" i="2"/>
  <c r="P719" i="2"/>
  <c r="BI711" i="2"/>
  <c r="BH711" i="2"/>
  <c r="BG711" i="2"/>
  <c r="BF711" i="2"/>
  <c r="T711" i="2"/>
  <c r="R711" i="2"/>
  <c r="P711" i="2"/>
  <c r="BI703" i="2"/>
  <c r="BH703" i="2"/>
  <c r="BG703" i="2"/>
  <c r="BF703" i="2"/>
  <c r="T703" i="2"/>
  <c r="R703" i="2"/>
  <c r="P703" i="2"/>
  <c r="BI693" i="2"/>
  <c r="BH693" i="2"/>
  <c r="BG693" i="2"/>
  <c r="BF693" i="2"/>
  <c r="T693" i="2"/>
  <c r="R693" i="2"/>
  <c r="P693" i="2"/>
  <c r="BI689" i="2"/>
  <c r="BH689" i="2"/>
  <c r="BG689" i="2"/>
  <c r="BF689" i="2"/>
  <c r="T689" i="2"/>
  <c r="R689" i="2"/>
  <c r="P689" i="2"/>
  <c r="BI687" i="2"/>
  <c r="BH687" i="2"/>
  <c r="BG687" i="2"/>
  <c r="BF687" i="2"/>
  <c r="T687" i="2"/>
  <c r="R687" i="2"/>
  <c r="P687" i="2"/>
  <c r="BI682" i="2"/>
  <c r="BH682" i="2"/>
  <c r="BG682" i="2"/>
  <c r="BF682" i="2"/>
  <c r="T682" i="2"/>
  <c r="R682" i="2"/>
  <c r="P682" i="2"/>
  <c r="BI670" i="2"/>
  <c r="BH670" i="2"/>
  <c r="BG670" i="2"/>
  <c r="BF670" i="2"/>
  <c r="T670" i="2"/>
  <c r="R670" i="2"/>
  <c r="P670" i="2"/>
  <c r="BI667" i="2"/>
  <c r="BH667" i="2"/>
  <c r="BG667" i="2"/>
  <c r="BF667" i="2"/>
  <c r="T667" i="2"/>
  <c r="R667" i="2"/>
  <c r="P667" i="2"/>
  <c r="BI658" i="2"/>
  <c r="BH658" i="2"/>
  <c r="BG658" i="2"/>
  <c r="BF658" i="2"/>
  <c r="T658" i="2"/>
  <c r="R658" i="2"/>
  <c r="P658" i="2"/>
  <c r="BI655" i="2"/>
  <c r="BH655" i="2"/>
  <c r="BG655" i="2"/>
  <c r="BF655" i="2"/>
  <c r="T655" i="2"/>
  <c r="R655" i="2"/>
  <c r="P655" i="2"/>
  <c r="BI650" i="2"/>
  <c r="BH650" i="2"/>
  <c r="BG650" i="2"/>
  <c r="BF650" i="2"/>
  <c r="T650" i="2"/>
  <c r="R650" i="2"/>
  <c r="P650" i="2"/>
  <c r="BI646" i="2"/>
  <c r="BH646" i="2"/>
  <c r="BG646" i="2"/>
  <c r="BF646" i="2"/>
  <c r="T646" i="2"/>
  <c r="R646" i="2"/>
  <c r="P646" i="2"/>
  <c r="BI643" i="2"/>
  <c r="BH643" i="2"/>
  <c r="BG643" i="2"/>
  <c r="BF643" i="2"/>
  <c r="T643" i="2"/>
  <c r="R643" i="2"/>
  <c r="P643" i="2"/>
  <c r="BI638" i="2"/>
  <c r="BH638" i="2"/>
  <c r="BG638" i="2"/>
  <c r="BF638" i="2"/>
  <c r="T638" i="2"/>
  <c r="R638" i="2"/>
  <c r="P638" i="2"/>
  <c r="BI633" i="2"/>
  <c r="BH633" i="2"/>
  <c r="BG633" i="2"/>
  <c r="BF633" i="2"/>
  <c r="T633" i="2"/>
  <c r="R633" i="2"/>
  <c r="P633" i="2"/>
  <c r="BI630" i="2"/>
  <c r="BH630" i="2"/>
  <c r="BG630" i="2"/>
  <c r="BF630" i="2"/>
  <c r="T630" i="2"/>
  <c r="R630" i="2"/>
  <c r="P630" i="2"/>
  <c r="BI626" i="2"/>
  <c r="BH626" i="2"/>
  <c r="BG626" i="2"/>
  <c r="BF626" i="2"/>
  <c r="T626" i="2"/>
  <c r="R626" i="2"/>
  <c r="P626" i="2"/>
  <c r="BI621" i="2"/>
  <c r="BH621" i="2"/>
  <c r="BG621" i="2"/>
  <c r="BF621" i="2"/>
  <c r="T621" i="2"/>
  <c r="R621" i="2"/>
  <c r="P621" i="2"/>
  <c r="BI618" i="2"/>
  <c r="BH618" i="2"/>
  <c r="BG618" i="2"/>
  <c r="BF618" i="2"/>
  <c r="T618" i="2"/>
  <c r="R618" i="2"/>
  <c r="P618" i="2"/>
  <c r="BI615" i="2"/>
  <c r="BH615" i="2"/>
  <c r="BG615" i="2"/>
  <c r="BF615" i="2"/>
  <c r="T615" i="2"/>
  <c r="R615" i="2"/>
  <c r="P615" i="2"/>
  <c r="BI612" i="2"/>
  <c r="BH612" i="2"/>
  <c r="BG612" i="2"/>
  <c r="BF612" i="2"/>
  <c r="T612" i="2"/>
  <c r="R612" i="2"/>
  <c r="P612" i="2"/>
  <c r="BI609" i="2"/>
  <c r="BH609" i="2"/>
  <c r="BG609" i="2"/>
  <c r="BF609" i="2"/>
  <c r="T609" i="2"/>
  <c r="R609" i="2"/>
  <c r="P609" i="2"/>
  <c r="BI604" i="2"/>
  <c r="BH604" i="2"/>
  <c r="BG604" i="2"/>
  <c r="BF604" i="2"/>
  <c r="T604" i="2"/>
  <c r="R604" i="2"/>
  <c r="P604" i="2"/>
  <c r="BI599" i="2"/>
  <c r="BH599" i="2"/>
  <c r="BG599" i="2"/>
  <c r="BF599" i="2"/>
  <c r="T599" i="2"/>
  <c r="R599" i="2"/>
  <c r="P599" i="2"/>
  <c r="BI594" i="2"/>
  <c r="BH594" i="2"/>
  <c r="BG594" i="2"/>
  <c r="BF594" i="2"/>
  <c r="T594" i="2"/>
  <c r="R594" i="2"/>
  <c r="P594" i="2"/>
  <c r="BI589" i="2"/>
  <c r="BH589" i="2"/>
  <c r="BG589" i="2"/>
  <c r="BF589" i="2"/>
  <c r="T589" i="2"/>
  <c r="R589" i="2"/>
  <c r="P589" i="2"/>
  <c r="BI584" i="2"/>
  <c r="BH584" i="2"/>
  <c r="BG584" i="2"/>
  <c r="BF584" i="2"/>
  <c r="T584" i="2"/>
  <c r="R584" i="2"/>
  <c r="P584" i="2"/>
  <c r="BI580" i="2"/>
  <c r="BH580" i="2"/>
  <c r="BG580" i="2"/>
  <c r="BF580" i="2"/>
  <c r="T580" i="2"/>
  <c r="R580" i="2"/>
  <c r="P580" i="2"/>
  <c r="BI575" i="2"/>
  <c r="BH575" i="2"/>
  <c r="BG575" i="2"/>
  <c r="BF575" i="2"/>
  <c r="T575" i="2"/>
  <c r="R575" i="2"/>
  <c r="P575" i="2"/>
  <c r="BI573" i="2"/>
  <c r="BH573" i="2"/>
  <c r="BG573" i="2"/>
  <c r="BF573" i="2"/>
  <c r="T573" i="2"/>
  <c r="R573" i="2"/>
  <c r="P573" i="2"/>
  <c r="BI571" i="2"/>
  <c r="BH571" i="2"/>
  <c r="BG571" i="2"/>
  <c r="BF571" i="2"/>
  <c r="T571" i="2"/>
  <c r="R571" i="2"/>
  <c r="P571" i="2"/>
  <c r="BI568" i="2"/>
  <c r="BH568" i="2"/>
  <c r="BG568" i="2"/>
  <c r="BF568" i="2"/>
  <c r="T568" i="2"/>
  <c r="R568" i="2"/>
  <c r="P568" i="2"/>
  <c r="BI564" i="2"/>
  <c r="BH564" i="2"/>
  <c r="BG564" i="2"/>
  <c r="BF564" i="2"/>
  <c r="T564" i="2"/>
  <c r="R564" i="2"/>
  <c r="P564" i="2"/>
  <c r="BI561" i="2"/>
  <c r="BH561" i="2"/>
  <c r="BG561" i="2"/>
  <c r="BF561" i="2"/>
  <c r="T561" i="2"/>
  <c r="R561" i="2"/>
  <c r="P561" i="2"/>
  <c r="BI558" i="2"/>
  <c r="BH558" i="2"/>
  <c r="BG558" i="2"/>
  <c r="BF558" i="2"/>
  <c r="T558" i="2"/>
  <c r="R558" i="2"/>
  <c r="P558" i="2"/>
  <c r="BI553" i="2"/>
  <c r="BH553" i="2"/>
  <c r="BG553" i="2"/>
  <c r="BF553" i="2"/>
  <c r="T553" i="2"/>
  <c r="R553" i="2"/>
  <c r="P553" i="2"/>
  <c r="BI549" i="2"/>
  <c r="BH549" i="2"/>
  <c r="BG549" i="2"/>
  <c r="BF549" i="2"/>
  <c r="T549" i="2"/>
  <c r="R549" i="2"/>
  <c r="P549" i="2"/>
  <c r="BI544" i="2"/>
  <c r="BH544" i="2"/>
  <c r="BG544" i="2"/>
  <c r="BF544" i="2"/>
  <c r="T544" i="2"/>
  <c r="R544" i="2"/>
  <c r="P544" i="2"/>
  <c r="BI539" i="2"/>
  <c r="BH539" i="2"/>
  <c r="BG539" i="2"/>
  <c r="BF539" i="2"/>
  <c r="T539" i="2"/>
  <c r="R539" i="2"/>
  <c r="P539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30" i="2"/>
  <c r="BH530" i="2"/>
  <c r="BG530" i="2"/>
  <c r="BF530" i="2"/>
  <c r="T530" i="2"/>
  <c r="R530" i="2"/>
  <c r="P530" i="2"/>
  <c r="BI526" i="2"/>
  <c r="BH526" i="2"/>
  <c r="BG526" i="2"/>
  <c r="BF526" i="2"/>
  <c r="T526" i="2"/>
  <c r="R526" i="2"/>
  <c r="P526" i="2"/>
  <c r="BI524" i="2"/>
  <c r="BH524" i="2"/>
  <c r="BG524" i="2"/>
  <c r="BF524" i="2"/>
  <c r="T524" i="2"/>
  <c r="R524" i="2"/>
  <c r="P524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09" i="2"/>
  <c r="BH509" i="2"/>
  <c r="BG509" i="2"/>
  <c r="BF509" i="2"/>
  <c r="T509" i="2"/>
  <c r="R509" i="2"/>
  <c r="P509" i="2"/>
  <c r="BI506" i="2"/>
  <c r="BH506" i="2"/>
  <c r="BG506" i="2"/>
  <c r="BF506" i="2"/>
  <c r="T506" i="2"/>
  <c r="R506" i="2"/>
  <c r="P506" i="2"/>
  <c r="BI503" i="2"/>
  <c r="BH503" i="2"/>
  <c r="BG503" i="2"/>
  <c r="BF503" i="2"/>
  <c r="T503" i="2"/>
  <c r="R503" i="2"/>
  <c r="P503" i="2"/>
  <c r="BI501" i="2"/>
  <c r="BH501" i="2"/>
  <c r="BG501" i="2"/>
  <c r="BF501" i="2"/>
  <c r="T501" i="2"/>
  <c r="R501" i="2"/>
  <c r="P501" i="2"/>
  <c r="BI499" i="2"/>
  <c r="BH499" i="2"/>
  <c r="BG499" i="2"/>
  <c r="BF499" i="2"/>
  <c r="T499" i="2"/>
  <c r="R499" i="2"/>
  <c r="P499" i="2"/>
  <c r="BI497" i="2"/>
  <c r="BH497" i="2"/>
  <c r="BG497" i="2"/>
  <c r="BF497" i="2"/>
  <c r="T497" i="2"/>
  <c r="R497" i="2"/>
  <c r="P497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89" i="2"/>
  <c r="BH489" i="2"/>
  <c r="BG489" i="2"/>
  <c r="BF489" i="2"/>
  <c r="T489" i="2"/>
  <c r="R489" i="2"/>
  <c r="P489" i="2"/>
  <c r="BI486" i="2"/>
  <c r="BH486" i="2"/>
  <c r="BG486" i="2"/>
  <c r="BF486" i="2"/>
  <c r="T486" i="2"/>
  <c r="R486" i="2"/>
  <c r="P486" i="2"/>
  <c r="BI483" i="2"/>
  <c r="BH483" i="2"/>
  <c r="BG483" i="2"/>
  <c r="BF483" i="2"/>
  <c r="T483" i="2"/>
  <c r="R483" i="2"/>
  <c r="P483" i="2"/>
  <c r="BI479" i="2"/>
  <c r="BH479" i="2"/>
  <c r="BG479" i="2"/>
  <c r="BF479" i="2"/>
  <c r="T479" i="2"/>
  <c r="R479" i="2"/>
  <c r="P479" i="2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70" i="2"/>
  <c r="BH470" i="2"/>
  <c r="BG470" i="2"/>
  <c r="BF470" i="2"/>
  <c r="T470" i="2"/>
  <c r="R470" i="2"/>
  <c r="P470" i="2"/>
  <c r="BI467" i="2"/>
  <c r="BH467" i="2"/>
  <c r="BG467" i="2"/>
  <c r="BF467" i="2"/>
  <c r="T467" i="2"/>
  <c r="R467" i="2"/>
  <c r="P467" i="2"/>
  <c r="BI464" i="2"/>
  <c r="BH464" i="2"/>
  <c r="BG464" i="2"/>
  <c r="BF464" i="2"/>
  <c r="T464" i="2"/>
  <c r="R464" i="2"/>
  <c r="P464" i="2"/>
  <c r="BI461" i="2"/>
  <c r="BH461" i="2"/>
  <c r="BG461" i="2"/>
  <c r="BF461" i="2"/>
  <c r="T461" i="2"/>
  <c r="R461" i="2"/>
  <c r="P461" i="2"/>
  <c r="BI457" i="2"/>
  <c r="BH457" i="2"/>
  <c r="BG457" i="2"/>
  <c r="BF457" i="2"/>
  <c r="T457" i="2"/>
  <c r="R457" i="2"/>
  <c r="P457" i="2"/>
  <c r="BI454" i="2"/>
  <c r="BH454" i="2"/>
  <c r="BG454" i="2"/>
  <c r="BF454" i="2"/>
  <c r="T454" i="2"/>
  <c r="R454" i="2"/>
  <c r="P454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42" i="2"/>
  <c r="BH442" i="2"/>
  <c r="BG442" i="2"/>
  <c r="BF442" i="2"/>
  <c r="T442" i="2"/>
  <c r="R442" i="2"/>
  <c r="P442" i="2"/>
  <c r="BI439" i="2"/>
  <c r="BH439" i="2"/>
  <c r="BG439" i="2"/>
  <c r="BF439" i="2"/>
  <c r="T439" i="2"/>
  <c r="R439" i="2"/>
  <c r="P439" i="2"/>
  <c r="BI436" i="2"/>
  <c r="BH436" i="2"/>
  <c r="BG436" i="2"/>
  <c r="BF436" i="2"/>
  <c r="T436" i="2"/>
  <c r="R436" i="2"/>
  <c r="P436" i="2"/>
  <c r="BI433" i="2"/>
  <c r="BH433" i="2"/>
  <c r="BG433" i="2"/>
  <c r="BF433" i="2"/>
  <c r="T433" i="2"/>
  <c r="R433" i="2"/>
  <c r="P433" i="2"/>
  <c r="BI429" i="2"/>
  <c r="BH429" i="2"/>
  <c r="BG429" i="2"/>
  <c r="BF429" i="2"/>
  <c r="T429" i="2"/>
  <c r="R429" i="2"/>
  <c r="P429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10" i="2"/>
  <c r="BH410" i="2"/>
  <c r="BG410" i="2"/>
  <c r="BF410" i="2"/>
  <c r="T410" i="2"/>
  <c r="T409" i="2" s="1"/>
  <c r="R410" i="2"/>
  <c r="R409" i="2"/>
  <c r="P410" i="2"/>
  <c r="P409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0" i="2"/>
  <c r="BH400" i="2"/>
  <c r="BG400" i="2"/>
  <c r="BF400" i="2"/>
  <c r="T400" i="2"/>
  <c r="R400" i="2"/>
  <c r="P400" i="2"/>
  <c r="BI396" i="2"/>
  <c r="BH396" i="2"/>
  <c r="BG396" i="2"/>
  <c r="BF396" i="2"/>
  <c r="T396" i="2"/>
  <c r="R396" i="2"/>
  <c r="P396" i="2"/>
  <c r="BI392" i="2"/>
  <c r="BH392" i="2"/>
  <c r="BG392" i="2"/>
  <c r="BF392" i="2"/>
  <c r="T392" i="2"/>
  <c r="R392" i="2"/>
  <c r="P392" i="2"/>
  <c r="BI389" i="2"/>
  <c r="BH389" i="2"/>
  <c r="BG389" i="2"/>
  <c r="BF389" i="2"/>
  <c r="T389" i="2"/>
  <c r="R389" i="2"/>
  <c r="P389" i="2"/>
  <c r="BI384" i="2"/>
  <c r="BH384" i="2"/>
  <c r="BG384" i="2"/>
  <c r="BF384" i="2"/>
  <c r="T384" i="2"/>
  <c r="R384" i="2"/>
  <c r="P384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74" i="2"/>
  <c r="BH374" i="2"/>
  <c r="BG374" i="2"/>
  <c r="BF374" i="2"/>
  <c r="T374" i="2"/>
  <c r="R374" i="2"/>
  <c r="P374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31" i="2"/>
  <c r="BH331" i="2"/>
  <c r="BG331" i="2"/>
  <c r="BF331" i="2"/>
  <c r="T331" i="2"/>
  <c r="R331" i="2"/>
  <c r="P331" i="2"/>
  <c r="BI326" i="2"/>
  <c r="BH326" i="2"/>
  <c r="BG326" i="2"/>
  <c r="BF326" i="2"/>
  <c r="T326" i="2"/>
  <c r="R326" i="2"/>
  <c r="P326" i="2"/>
  <c r="BI321" i="2"/>
  <c r="BH321" i="2"/>
  <c r="BG321" i="2"/>
  <c r="BF321" i="2"/>
  <c r="T321" i="2"/>
  <c r="R321" i="2"/>
  <c r="P321" i="2"/>
  <c r="BI316" i="2"/>
  <c r="BH316" i="2"/>
  <c r="BG316" i="2"/>
  <c r="BF316" i="2"/>
  <c r="T316" i="2"/>
  <c r="R316" i="2"/>
  <c r="P316" i="2"/>
  <c r="BI311" i="2"/>
  <c r="BH311" i="2"/>
  <c r="BG311" i="2"/>
  <c r="BF311" i="2"/>
  <c r="T311" i="2"/>
  <c r="R311" i="2"/>
  <c r="P311" i="2"/>
  <c r="BI308" i="2"/>
  <c r="BH308" i="2"/>
  <c r="BG308" i="2"/>
  <c r="BF308" i="2"/>
  <c r="T308" i="2"/>
  <c r="R308" i="2"/>
  <c r="P308" i="2"/>
  <c r="BI305" i="2"/>
  <c r="BH305" i="2"/>
  <c r="BG305" i="2"/>
  <c r="BF305" i="2"/>
  <c r="T305" i="2"/>
  <c r="R305" i="2"/>
  <c r="P305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88" i="2"/>
  <c r="BH288" i="2"/>
  <c r="BG288" i="2"/>
  <c r="BF288" i="2"/>
  <c r="T288" i="2"/>
  <c r="R288" i="2"/>
  <c r="P288" i="2"/>
  <c r="BI284" i="2"/>
  <c r="BH284" i="2"/>
  <c r="BG284" i="2"/>
  <c r="BF284" i="2"/>
  <c r="T284" i="2"/>
  <c r="R284" i="2"/>
  <c r="P284" i="2"/>
  <c r="BI279" i="2"/>
  <c r="BH279" i="2"/>
  <c r="BG279" i="2"/>
  <c r="BF279" i="2"/>
  <c r="T279" i="2"/>
  <c r="R279" i="2"/>
  <c r="P279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68" i="2"/>
  <c r="BH268" i="2"/>
  <c r="BG268" i="2"/>
  <c r="BF268" i="2"/>
  <c r="T268" i="2"/>
  <c r="R268" i="2"/>
  <c r="P268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T236" i="2"/>
  <c r="R237" i="2"/>
  <c r="R236" i="2" s="1"/>
  <c r="P237" i="2"/>
  <c r="P236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08" i="2"/>
  <c r="BH208" i="2"/>
  <c r="BG208" i="2"/>
  <c r="BF208" i="2"/>
  <c r="T208" i="2"/>
  <c r="R208" i="2"/>
  <c r="P208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19" i="2"/>
  <c r="BH119" i="2"/>
  <c r="BG119" i="2"/>
  <c r="BF119" i="2"/>
  <c r="J32" i="2" s="1"/>
  <c r="T119" i="2"/>
  <c r="R119" i="2"/>
  <c r="P119" i="2"/>
  <c r="BI114" i="2"/>
  <c r="BH114" i="2"/>
  <c r="BG114" i="2"/>
  <c r="BF114" i="2"/>
  <c r="T114" i="2"/>
  <c r="R114" i="2"/>
  <c r="P114" i="2"/>
  <c r="BI108" i="2"/>
  <c r="F35" i="2" s="1"/>
  <c r="BH108" i="2"/>
  <c r="BG108" i="2"/>
  <c r="BF108" i="2"/>
  <c r="T108" i="2"/>
  <c r="R108" i="2"/>
  <c r="P108" i="2"/>
  <c r="BI102" i="2"/>
  <c r="BH102" i="2"/>
  <c r="BG102" i="2"/>
  <c r="F33" i="2" s="1"/>
  <c r="BF102" i="2"/>
  <c r="T102" i="2"/>
  <c r="T101" i="2"/>
  <c r="R102" i="2"/>
  <c r="R101" i="2" s="1"/>
  <c r="P102" i="2"/>
  <c r="P101" i="2"/>
  <c r="J96" i="2"/>
  <c r="J95" i="2"/>
  <c r="F95" i="2"/>
  <c r="F93" i="2"/>
  <c r="E91" i="2"/>
  <c r="J51" i="2"/>
  <c r="J50" i="2"/>
  <c r="F50" i="2"/>
  <c r="F48" i="2"/>
  <c r="E46" i="2"/>
  <c r="J16" i="2"/>
  <c r="E16" i="2"/>
  <c r="F96" i="2"/>
  <c r="J15" i="2"/>
  <c r="J10" i="2"/>
  <c r="J93" i="2"/>
  <c r="L50" i="1"/>
  <c r="AM50" i="1"/>
  <c r="AM49" i="1"/>
  <c r="L49" i="1"/>
  <c r="AM47" i="1"/>
  <c r="L47" i="1"/>
  <c r="L45" i="1"/>
  <c r="L44" i="1"/>
  <c r="BK813" i="2"/>
  <c r="J711" i="2"/>
  <c r="BK626" i="2"/>
  <c r="J524" i="2"/>
  <c r="BK454" i="2"/>
  <c r="J371" i="2"/>
  <c r="J229" i="2"/>
  <c r="BK756" i="2"/>
  <c r="BK561" i="2"/>
  <c r="BK494" i="2"/>
  <c r="BK381" i="2"/>
  <c r="BK293" i="2"/>
  <c r="BK177" i="2"/>
  <c r="BK621" i="2"/>
  <c r="BK514" i="2"/>
  <c r="J433" i="2"/>
  <c r="BK302" i="2"/>
  <c r="BK197" i="2"/>
  <c r="BK108" i="2"/>
  <c r="J761" i="2"/>
  <c r="BK633" i="2"/>
  <c r="BK573" i="2"/>
  <c r="BK512" i="2"/>
  <c r="J423" i="2"/>
  <c r="J331" i="2"/>
  <c r="BK268" i="2"/>
  <c r="J148" i="2"/>
  <c r="BK852" i="2"/>
  <c r="BK772" i="2"/>
  <c r="J682" i="2"/>
  <c r="J618" i="2"/>
  <c r="J568" i="2"/>
  <c r="J494" i="2"/>
  <c r="J376" i="2"/>
  <c r="BK308" i="2"/>
  <c r="J276" i="2"/>
  <c r="BK160" i="2"/>
  <c r="BK873" i="2"/>
  <c r="J769" i="2"/>
  <c r="BK618" i="2"/>
  <c r="BK526" i="2"/>
  <c r="J483" i="2"/>
  <c r="J426" i="2"/>
  <c r="J374" i="2"/>
  <c r="BK279" i="2"/>
  <c r="BK187" i="2"/>
  <c r="J114" i="2"/>
  <c r="J835" i="2"/>
  <c r="BK719" i="2"/>
  <c r="BK615" i="2"/>
  <c r="BK558" i="2"/>
  <c r="J499" i="2"/>
  <c r="J457" i="2"/>
  <c r="BK371" i="2"/>
  <c r="BK331" i="2"/>
  <c r="BK233" i="2"/>
  <c r="J124" i="2"/>
  <c r="BK761" i="2"/>
  <c r="BK667" i="2"/>
  <c r="BK575" i="2"/>
  <c r="J509" i="2"/>
  <c r="BK449" i="2"/>
  <c r="J381" i="2"/>
  <c r="J273" i="2"/>
  <c r="J164" i="2"/>
  <c r="J873" i="2"/>
  <c r="BK655" i="2"/>
  <c r="J535" i="2"/>
  <c r="J489" i="2"/>
  <c r="BK418" i="2"/>
  <c r="J311" i="2"/>
  <c r="BK237" i="2"/>
  <c r="J152" i="2"/>
  <c r="J609" i="2"/>
  <c r="BK492" i="2"/>
  <c r="J415" i="2"/>
  <c r="J357" i="2"/>
  <c r="J279" i="2"/>
  <c r="BK157" i="2"/>
  <c r="BK780" i="2"/>
  <c r="J658" i="2"/>
  <c r="J584" i="2"/>
  <c r="BK520" i="2"/>
  <c r="J461" i="2"/>
  <c r="J392" i="2"/>
  <c r="J305" i="2"/>
  <c r="J226" i="2"/>
  <c r="F32" i="2"/>
  <c r="BK827" i="2"/>
  <c r="J670" i="2"/>
  <c r="BK594" i="2"/>
  <c r="BK509" i="2"/>
  <c r="BK461" i="2"/>
  <c r="BK362" i="2"/>
  <c r="BK273" i="2"/>
  <c r="BK114" i="2"/>
  <c r="J549" i="2"/>
  <c r="J472" i="2"/>
  <c r="BK364" i="2"/>
  <c r="J293" i="2"/>
  <c r="BK167" i="2"/>
  <c r="J813" i="2"/>
  <c r="BK670" i="2"/>
  <c r="BK599" i="2"/>
  <c r="J530" i="2"/>
  <c r="J467" i="2"/>
  <c r="BK400" i="2"/>
  <c r="J350" i="2"/>
  <c r="BK256" i="2"/>
  <c r="J157" i="2"/>
  <c r="BK862" i="2"/>
  <c r="J689" i="2"/>
  <c r="J594" i="2"/>
  <c r="J518" i="2"/>
  <c r="BK457" i="2"/>
  <c r="BK426" i="2"/>
  <c r="BK299" i="2"/>
  <c r="BK208" i="2"/>
  <c r="BK148" i="2"/>
  <c r="BK824" i="2"/>
  <c r="J719" i="2"/>
  <c r="BK630" i="2"/>
  <c r="BK549" i="2"/>
  <c r="J497" i="2"/>
  <c r="J464" i="2"/>
  <c r="BK415" i="2"/>
  <c r="J338" i="2"/>
  <c r="BK263" i="2"/>
  <c r="J140" i="2"/>
  <c r="BK787" i="2"/>
  <c r="J756" i="2"/>
  <c r="BK646" i="2"/>
  <c r="BK589" i="2"/>
  <c r="J506" i="2"/>
  <c r="BK467" i="2"/>
  <c r="BK423" i="2"/>
  <c r="J364" i="2"/>
  <c r="BK288" i="2"/>
  <c r="BK247" i="2"/>
  <c r="J177" i="2"/>
  <c r="J847" i="2"/>
  <c r="J772" i="2"/>
  <c r="J638" i="2"/>
  <c r="BK544" i="2"/>
  <c r="BK479" i="2"/>
  <c r="BK429" i="2"/>
  <c r="J302" i="2"/>
  <c r="BK134" i="2"/>
  <c r="J561" i="2"/>
  <c r="BK501" i="2"/>
  <c r="BK442" i="2"/>
  <c r="BK345" i="2"/>
  <c r="J242" i="2"/>
  <c r="BK140" i="2"/>
  <c r="BK869" i="2"/>
  <c r="BK769" i="2"/>
  <c r="J646" i="2"/>
  <c r="BK564" i="2"/>
  <c r="BK476" i="2"/>
  <c r="BK436" i="2"/>
  <c r="BK357" i="2"/>
  <c r="BK284" i="2"/>
  <c r="J172" i="2"/>
  <c r="J824" i="2"/>
  <c r="BK766" i="2"/>
  <c r="BK638" i="2"/>
  <c r="J533" i="2"/>
  <c r="BK472" i="2"/>
  <c r="J418" i="2"/>
  <c r="J355" i="2"/>
  <c r="BK259" i="2"/>
  <c r="BK172" i="2"/>
  <c r="AS54" i="1"/>
  <c r="BK746" i="2"/>
  <c r="J643" i="2"/>
  <c r="BK571" i="2"/>
  <c r="BK518" i="2"/>
  <c r="BK439" i="2"/>
  <c r="J362" i="2"/>
  <c r="J316" i="2"/>
  <c r="BK223" i="2"/>
  <c r="BK124" i="2"/>
  <c r="BK821" i="2"/>
  <c r="J703" i="2"/>
  <c r="J633" i="2"/>
  <c r="BK568" i="2"/>
  <c r="J516" i="2"/>
  <c r="J479" i="2"/>
  <c r="J404" i="2"/>
  <c r="J343" i="2"/>
  <c r="BK276" i="2"/>
  <c r="J187" i="2"/>
  <c r="J143" i="2"/>
  <c r="J780" i="2"/>
  <c r="BK643" i="2"/>
  <c r="J558" i="2"/>
  <c r="BK497" i="2"/>
  <c r="J406" i="2"/>
  <c r="J352" i="2"/>
  <c r="BK252" i="2"/>
  <c r="J119" i="2"/>
  <c r="J857" i="2"/>
  <c r="BK736" i="2"/>
  <c r="BK580" i="2"/>
  <c r="J470" i="2"/>
  <c r="BK396" i="2"/>
  <c r="J345" i="2"/>
  <c r="BK102" i="2"/>
  <c r="BK533" i="2"/>
  <c r="J396" i="2"/>
  <c r="BK311" i="2"/>
  <c r="BK226" i="2"/>
  <c r="J827" i="2"/>
  <c r="BK711" i="2"/>
  <c r="J621" i="2"/>
  <c r="J553" i="2"/>
  <c r="BK499" i="2"/>
  <c r="BK446" i="2"/>
  <c r="BK376" i="2"/>
  <c r="BK316" i="2"/>
  <c r="J192" i="2"/>
  <c r="J134" i="2"/>
  <c r="BK783" i="2"/>
  <c r="BK703" i="2"/>
  <c r="BK658" i="2"/>
  <c r="BK609" i="2"/>
  <c r="J526" i="2"/>
  <c r="BK483" i="2"/>
  <c r="BK404" i="2"/>
  <c r="BK343" i="2"/>
  <c r="BK229" i="2"/>
  <c r="BK119" i="2"/>
  <c r="BK835" i="2"/>
  <c r="BK693" i="2"/>
  <c r="BK612" i="2"/>
  <c r="J564" i="2"/>
  <c r="BK503" i="2"/>
  <c r="J454" i="2"/>
  <c r="BK406" i="2"/>
  <c r="BK326" i="2"/>
  <c r="J252" i="2"/>
  <c r="J182" i="2"/>
  <c r="F34" i="2"/>
  <c r="J783" i="2"/>
  <c r="BK689" i="2"/>
  <c r="J615" i="2"/>
  <c r="BK516" i="2"/>
  <c r="J410" i="2"/>
  <c r="BK355" i="2"/>
  <c r="J284" i="2"/>
  <c r="J202" i="2"/>
  <c r="J589" i="2"/>
  <c r="BK524" i="2"/>
  <c r="BK464" i="2"/>
  <c r="BK374" i="2"/>
  <c r="J268" i="2"/>
  <c r="BK182" i="2"/>
  <c r="BK838" i="2"/>
  <c r="J736" i="2"/>
  <c r="J612" i="2"/>
  <c r="BK506" i="2"/>
  <c r="BK410" i="2"/>
  <c r="BK338" i="2"/>
  <c r="J247" i="2"/>
  <c r="J108" i="2"/>
  <c r="BK800" i="2"/>
  <c r="J746" i="2"/>
  <c r="BK650" i="2"/>
  <c r="J575" i="2"/>
  <c r="J512" i="2"/>
  <c r="J449" i="2"/>
  <c r="J389" i="2"/>
  <c r="BK321" i="2"/>
  <c r="BK242" i="2"/>
  <c r="BK129" i="2"/>
  <c r="J852" i="2"/>
  <c r="BK777" i="2"/>
  <c r="BK682" i="2"/>
  <c r="BK584" i="2"/>
  <c r="J514" i="2"/>
  <c r="BK470" i="2"/>
  <c r="J400" i="2"/>
  <c r="BK350" i="2"/>
  <c r="BK296" i="2"/>
  <c r="BK202" i="2"/>
  <c r="J869" i="2"/>
  <c r="J766" i="2"/>
  <c r="J667" i="2"/>
  <c r="J580" i="2"/>
  <c r="BK530" i="2"/>
  <c r="J436" i="2"/>
  <c r="BK389" i="2"/>
  <c r="J308" i="2"/>
  <c r="J223" i="2"/>
  <c r="BK152" i="2"/>
  <c r="J821" i="2"/>
  <c r="J693" i="2"/>
  <c r="J604" i="2"/>
  <c r="J539" i="2"/>
  <c r="J476" i="2"/>
  <c r="BK392" i="2"/>
  <c r="J326" i="2"/>
  <c r="BK192" i="2"/>
  <c r="J800" i="2"/>
  <c r="J650" i="2"/>
  <c r="J573" i="2"/>
  <c r="J503" i="2"/>
  <c r="J442" i="2"/>
  <c r="J334" i="2"/>
  <c r="J259" i="2"/>
  <c r="J167" i="2"/>
  <c r="J571" i="2"/>
  <c r="J486" i="2"/>
  <c r="J384" i="2"/>
  <c r="BK334" i="2"/>
  <c r="J256" i="2"/>
  <c r="J129" i="2"/>
  <c r="J862" i="2"/>
  <c r="BK687" i="2"/>
  <c r="BK539" i="2"/>
  <c r="J492" i="2"/>
  <c r="BK369" i="2"/>
  <c r="J296" i="2"/>
  <c r="J208" i="2"/>
  <c r="J838" i="2"/>
  <c r="J728" i="2"/>
  <c r="J630" i="2"/>
  <c r="BK553" i="2"/>
  <c r="J501" i="2"/>
  <c r="J439" i="2"/>
  <c r="J369" i="2"/>
  <c r="J288" i="2"/>
  <c r="J197" i="2"/>
  <c r="J102" i="2"/>
  <c r="J787" i="2"/>
  <c r="J655" i="2"/>
  <c r="J599" i="2"/>
  <c r="BK535" i="2"/>
  <c r="BK489" i="2"/>
  <c r="BK433" i="2"/>
  <c r="BK384" i="2"/>
  <c r="BK305" i="2"/>
  <c r="J237" i="2"/>
  <c r="J160" i="2"/>
  <c r="BK847" i="2"/>
  <c r="J777" i="2"/>
  <c r="J687" i="2"/>
  <c r="BK604" i="2"/>
  <c r="J544" i="2"/>
  <c r="BK486" i="2"/>
  <c r="J446" i="2"/>
  <c r="BK352" i="2"/>
  <c r="J321" i="2"/>
  <c r="J263" i="2"/>
  <c r="BK164" i="2"/>
  <c r="BK857" i="2"/>
  <c r="BK728" i="2"/>
  <c r="J626" i="2"/>
  <c r="J520" i="2"/>
  <c r="J429" i="2"/>
  <c r="J299" i="2"/>
  <c r="J233" i="2"/>
  <c r="BK143" i="2"/>
  <c r="T107" i="2" l="1"/>
  <c r="T287" i="2"/>
  <c r="P414" i="2"/>
  <c r="P432" i="2"/>
  <c r="T445" i="2"/>
  <c r="T529" i="2"/>
  <c r="R552" i="2"/>
  <c r="P159" i="2"/>
  <c r="P100" i="2" s="1"/>
  <c r="P222" i="2"/>
  <c r="BK241" i="2"/>
  <c r="BK262" i="2"/>
  <c r="J262" i="2"/>
  <c r="J64" i="2" s="1"/>
  <c r="BK460" i="2"/>
  <c r="J460" i="2"/>
  <c r="J70" i="2"/>
  <c r="P529" i="2"/>
  <c r="P552" i="2"/>
  <c r="R692" i="2"/>
  <c r="T159" i="2"/>
  <c r="R222" i="2"/>
  <c r="R241" i="2"/>
  <c r="R262" i="2"/>
  <c r="R460" i="2"/>
  <c r="T538" i="2"/>
  <c r="P583" i="2"/>
  <c r="T629" i="2"/>
  <c r="R786" i="2"/>
  <c r="P107" i="2"/>
  <c r="P287" i="2"/>
  <c r="R414" i="2"/>
  <c r="R432" i="2"/>
  <c r="P445" i="2"/>
  <c r="BK529" i="2"/>
  <c r="J529" i="2"/>
  <c r="J71" i="2" s="1"/>
  <c r="R538" i="2"/>
  <c r="T583" i="2"/>
  <c r="T692" i="2"/>
  <c r="BK846" i="2"/>
  <c r="J846" i="2"/>
  <c r="J78" i="2"/>
  <c r="R107" i="2"/>
  <c r="R287" i="2"/>
  <c r="P460" i="2"/>
  <c r="BK538" i="2"/>
  <c r="J538" i="2"/>
  <c r="J72" i="2" s="1"/>
  <c r="T552" i="2"/>
  <c r="BK692" i="2"/>
  <c r="J692" i="2"/>
  <c r="J76" i="2" s="1"/>
  <c r="T786" i="2"/>
  <c r="BK107" i="2"/>
  <c r="J107" i="2"/>
  <c r="J58" i="2" s="1"/>
  <c r="BK287" i="2"/>
  <c r="J287" i="2"/>
  <c r="J65" i="2"/>
  <c r="T414" i="2"/>
  <c r="T432" i="2"/>
  <c r="R445" i="2"/>
  <c r="R529" i="2"/>
  <c r="BK583" i="2"/>
  <c r="J583" i="2"/>
  <c r="J74" i="2"/>
  <c r="P629" i="2"/>
  <c r="BK786" i="2"/>
  <c r="J786" i="2"/>
  <c r="J77" i="2"/>
  <c r="R846" i="2"/>
  <c r="BK159" i="2"/>
  <c r="J159" i="2"/>
  <c r="J59" i="2"/>
  <c r="BK222" i="2"/>
  <c r="J222" i="2" s="1"/>
  <c r="J60" i="2" s="1"/>
  <c r="T241" i="2"/>
  <c r="T262" i="2"/>
  <c r="T460" i="2"/>
  <c r="P538" i="2"/>
  <c r="R583" i="2"/>
  <c r="R629" i="2"/>
  <c r="P786" i="2"/>
  <c r="P846" i="2"/>
  <c r="R159" i="2"/>
  <c r="T222" i="2"/>
  <c r="P241" i="2"/>
  <c r="P262" i="2"/>
  <c r="BK414" i="2"/>
  <c r="J414" i="2"/>
  <c r="J67" i="2" s="1"/>
  <c r="BK432" i="2"/>
  <c r="J432" i="2"/>
  <c r="J68" i="2"/>
  <c r="BK445" i="2"/>
  <c r="J445" i="2"/>
  <c r="J69" i="2"/>
  <c r="BK552" i="2"/>
  <c r="J552" i="2" s="1"/>
  <c r="J73" i="2" s="1"/>
  <c r="BK629" i="2"/>
  <c r="J629" i="2"/>
  <c r="J75" i="2" s="1"/>
  <c r="P692" i="2"/>
  <c r="T846" i="2"/>
  <c r="BK101" i="2"/>
  <c r="BK409" i="2"/>
  <c r="J409" i="2"/>
  <c r="J66" i="2"/>
  <c r="BK872" i="2"/>
  <c r="J872" i="2" s="1"/>
  <c r="J81" i="2" s="1"/>
  <c r="BK868" i="2"/>
  <c r="J868" i="2"/>
  <c r="J80" i="2" s="1"/>
  <c r="BK236" i="2"/>
  <c r="J236" i="2"/>
  <c r="J61" i="2"/>
  <c r="BA55" i="1"/>
  <c r="BC55" i="1"/>
  <c r="BB55" i="1"/>
  <c r="AW55" i="1"/>
  <c r="J48" i="2"/>
  <c r="F51" i="2"/>
  <c r="BE102" i="2"/>
  <c r="BE108" i="2"/>
  <c r="BE114" i="2"/>
  <c r="BE119" i="2"/>
  <c r="BE124" i="2"/>
  <c r="BE129" i="2"/>
  <c r="BE134" i="2"/>
  <c r="BE140" i="2"/>
  <c r="BE143" i="2"/>
  <c r="BE148" i="2"/>
  <c r="BE152" i="2"/>
  <c r="BE157" i="2"/>
  <c r="BE160" i="2"/>
  <c r="BE164" i="2"/>
  <c r="BE167" i="2"/>
  <c r="BE172" i="2"/>
  <c r="BE177" i="2"/>
  <c r="BE182" i="2"/>
  <c r="BE187" i="2"/>
  <c r="BE192" i="2"/>
  <c r="BE197" i="2"/>
  <c r="BE202" i="2"/>
  <c r="BE208" i="2"/>
  <c r="BE223" i="2"/>
  <c r="BE226" i="2"/>
  <c r="BE229" i="2"/>
  <c r="BE233" i="2"/>
  <c r="BE237" i="2"/>
  <c r="BE242" i="2"/>
  <c r="BE247" i="2"/>
  <c r="BE252" i="2"/>
  <c r="BE256" i="2"/>
  <c r="BE259" i="2"/>
  <c r="BE263" i="2"/>
  <c r="BE268" i="2"/>
  <c r="BE273" i="2"/>
  <c r="BE276" i="2"/>
  <c r="BE279" i="2"/>
  <c r="BE284" i="2"/>
  <c r="BE288" i="2"/>
  <c r="BE293" i="2"/>
  <c r="BE296" i="2"/>
  <c r="BE299" i="2"/>
  <c r="BE302" i="2"/>
  <c r="BE305" i="2"/>
  <c r="BE308" i="2"/>
  <c r="BE311" i="2"/>
  <c r="BE316" i="2"/>
  <c r="BE321" i="2"/>
  <c r="BE326" i="2"/>
  <c r="BE331" i="2"/>
  <c r="BE334" i="2"/>
  <c r="BE338" i="2"/>
  <c r="BE343" i="2"/>
  <c r="BE345" i="2"/>
  <c r="BE350" i="2"/>
  <c r="BE352" i="2"/>
  <c r="BE355" i="2"/>
  <c r="BE357" i="2"/>
  <c r="BE362" i="2"/>
  <c r="BE364" i="2"/>
  <c r="BE369" i="2"/>
  <c r="BE371" i="2"/>
  <c r="BE374" i="2"/>
  <c r="BE376" i="2"/>
  <c r="BE381" i="2"/>
  <c r="BE384" i="2"/>
  <c r="BE389" i="2"/>
  <c r="BE392" i="2"/>
  <c r="BE396" i="2"/>
  <c r="BE400" i="2"/>
  <c r="BE404" i="2"/>
  <c r="BE406" i="2"/>
  <c r="BE410" i="2"/>
  <c r="BE415" i="2"/>
  <c r="BE418" i="2"/>
  <c r="BE423" i="2"/>
  <c r="BE426" i="2"/>
  <c r="BE429" i="2"/>
  <c r="BE433" i="2"/>
  <c r="BE436" i="2"/>
  <c r="BE439" i="2"/>
  <c r="BE442" i="2"/>
  <c r="BE446" i="2"/>
  <c r="BE449" i="2"/>
  <c r="BE454" i="2"/>
  <c r="BE457" i="2"/>
  <c r="BE461" i="2"/>
  <c r="BE464" i="2"/>
  <c r="BE467" i="2"/>
  <c r="BE470" i="2"/>
  <c r="BE472" i="2"/>
  <c r="BE476" i="2"/>
  <c r="BE479" i="2"/>
  <c r="BE483" i="2"/>
  <c r="BE486" i="2"/>
  <c r="BE489" i="2"/>
  <c r="BE492" i="2"/>
  <c r="BE494" i="2"/>
  <c r="BE497" i="2"/>
  <c r="BE499" i="2"/>
  <c r="BE501" i="2"/>
  <c r="BE503" i="2"/>
  <c r="BE506" i="2"/>
  <c r="BE509" i="2"/>
  <c r="BE512" i="2"/>
  <c r="BE514" i="2"/>
  <c r="BE516" i="2"/>
  <c r="BE518" i="2"/>
  <c r="BE520" i="2"/>
  <c r="BE524" i="2"/>
  <c r="BE526" i="2"/>
  <c r="BE530" i="2"/>
  <c r="BE533" i="2"/>
  <c r="BE535" i="2"/>
  <c r="BE539" i="2"/>
  <c r="BE544" i="2"/>
  <c r="BE549" i="2"/>
  <c r="BE553" i="2"/>
  <c r="BE558" i="2"/>
  <c r="BE561" i="2"/>
  <c r="BE564" i="2"/>
  <c r="BE568" i="2"/>
  <c r="BE571" i="2"/>
  <c r="BE573" i="2"/>
  <c r="BE575" i="2"/>
  <c r="BE580" i="2"/>
  <c r="BE584" i="2"/>
  <c r="BE589" i="2"/>
  <c r="BE594" i="2"/>
  <c r="BE599" i="2"/>
  <c r="BE604" i="2"/>
  <c r="BE609" i="2"/>
  <c r="BE612" i="2"/>
  <c r="BE615" i="2"/>
  <c r="BE618" i="2"/>
  <c r="BE621" i="2"/>
  <c r="BE626" i="2"/>
  <c r="BE630" i="2"/>
  <c r="BE633" i="2"/>
  <c r="BE638" i="2"/>
  <c r="BE643" i="2"/>
  <c r="BE646" i="2"/>
  <c r="BE650" i="2"/>
  <c r="BE655" i="2"/>
  <c r="BE658" i="2"/>
  <c r="BE667" i="2"/>
  <c r="BE670" i="2"/>
  <c r="BE682" i="2"/>
  <c r="BE687" i="2"/>
  <c r="BE689" i="2"/>
  <c r="BE693" i="2"/>
  <c r="BE703" i="2"/>
  <c r="BE711" i="2"/>
  <c r="BE719" i="2"/>
  <c r="BE728" i="2"/>
  <c r="BE736" i="2"/>
  <c r="BE746" i="2"/>
  <c r="BE756" i="2"/>
  <c r="BE761" i="2"/>
  <c r="BE766" i="2"/>
  <c r="BE769" i="2"/>
  <c r="BE772" i="2"/>
  <c r="BE777" i="2"/>
  <c r="BE780" i="2"/>
  <c r="BE783" i="2"/>
  <c r="BE787" i="2"/>
  <c r="BE800" i="2"/>
  <c r="BE813" i="2"/>
  <c r="BE821" i="2"/>
  <c r="BE824" i="2"/>
  <c r="BE827" i="2"/>
  <c r="BE835" i="2"/>
  <c r="BE838" i="2"/>
  <c r="BE847" i="2"/>
  <c r="BE852" i="2"/>
  <c r="BE857" i="2"/>
  <c r="BE862" i="2"/>
  <c r="BE869" i="2"/>
  <c r="BE873" i="2"/>
  <c r="BD55" i="1"/>
  <c r="BB54" i="1"/>
  <c r="W31" i="1" s="1"/>
  <c r="BA54" i="1"/>
  <c r="W30" i="1"/>
  <c r="BD54" i="1"/>
  <c r="W33" i="1" s="1"/>
  <c r="BC54" i="1"/>
  <c r="W32" i="1"/>
  <c r="R100" i="2" l="1"/>
  <c r="T100" i="2"/>
  <c r="T240" i="2"/>
  <c r="T99" i="2"/>
  <c r="BK100" i="2"/>
  <c r="R240" i="2"/>
  <c r="R99" i="2"/>
  <c r="BK240" i="2"/>
  <c r="J240" i="2" s="1"/>
  <c r="J62" i="2" s="1"/>
  <c r="P240" i="2"/>
  <c r="P99" i="2"/>
  <c r="AU55" i="1" s="1"/>
  <c r="AU54" i="1" s="1"/>
  <c r="J241" i="2"/>
  <c r="J63" i="2"/>
  <c r="J101" i="2"/>
  <c r="J57" i="2" s="1"/>
  <c r="BK867" i="2"/>
  <c r="J867" i="2"/>
  <c r="J79" i="2"/>
  <c r="J31" i="2"/>
  <c r="AV55" i="1" s="1"/>
  <c r="AT55" i="1" s="1"/>
  <c r="AX54" i="1"/>
  <c r="F31" i="2"/>
  <c r="AZ55" i="1" s="1"/>
  <c r="AZ54" i="1" s="1"/>
  <c r="W29" i="1" s="1"/>
  <c r="AW54" i="1"/>
  <c r="AK30" i="1" s="1"/>
  <c r="AY54" i="1"/>
  <c r="BK99" i="2" l="1"/>
  <c r="J99" i="2"/>
  <c r="J55" i="2"/>
  <c r="J100" i="2"/>
  <c r="J56" i="2" s="1"/>
  <c r="AV54" i="1"/>
  <c r="AK29" i="1"/>
  <c r="J28" i="2" l="1"/>
  <c r="AG55" i="1"/>
  <c r="AG54" i="1"/>
  <c r="AK26" i="1"/>
  <c r="AT54" i="1"/>
  <c r="AN54" i="1"/>
  <c r="J37" i="2" l="1"/>
  <c r="AN55" i="1"/>
  <c r="AK35" i="1"/>
</calcChain>
</file>

<file path=xl/sharedStrings.xml><?xml version="1.0" encoding="utf-8"?>
<sst xmlns="http://schemas.openxmlformats.org/spreadsheetml/2006/main" count="7228" uniqueCount="1515">
  <si>
    <t>Export Komplet</t>
  </si>
  <si>
    <t>VZ</t>
  </si>
  <si>
    <t>2.0</t>
  </si>
  <si>
    <t>ZAMOK</t>
  </si>
  <si>
    <t>False</t>
  </si>
  <si>
    <t>{a14ac76f-0c34-4564-bf0b-a5faf479d0f0}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</si>
  <si>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</si>
  <si>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</si>
  <si>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</si>
  <si>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</si>
  <si>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</si>
  <si>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</si>
  <si>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</si>
  <si>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</si>
  <si>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</si>
  <si>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</si>
  <si>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</si>
  <si>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sociálních zařízení v přízemí u vstupu C budovy KUSK</t>
  </si>
  <si>
    <t>KSO:</t>
  </si>
  <si>
    <t/>
  </si>
  <si>
    <t>CC-CZ:</t>
  </si>
  <si>
    <t>Místo:</t>
  </si>
  <si>
    <t>Zborovská 11, Praha</t>
  </si>
  <si>
    <t>Datum:</t>
  </si>
  <si>
    <t>24. 3. 2025</t>
  </si>
  <si>
    <t>Zadavatel:</t>
  </si>
  <si>
    <t>IČ:</t>
  </si>
  <si>
    <t>70891095</t>
  </si>
  <si>
    <t>Středočeský kraj</t>
  </si>
  <si>
    <t>DIČ:</t>
  </si>
  <si>
    <t>CZ70809195</t>
  </si>
  <si>
    <t>Účastník:</t>
  </si>
  <si>
    <t>Vyplň údaj</t>
  </si>
  <si>
    <t>Projektant:</t>
  </si>
  <si>
    <t>03805433</t>
  </si>
  <si>
    <t>FITOX TEAM s.r.o.</t>
  </si>
  <si>
    <t>CZ03805433</t>
  </si>
  <si>
    <t>True</t>
  </si>
  <si>
    <t>Zpracovatel:</t>
  </si>
  <si>
    <t>ing. Pavel Kolář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</si>
  <si>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</si>
  <si>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</si>
  <si>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</si>
  <si>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</si>
  <si>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</si>
  <si>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</si>
  <si>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</si>
  <si>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</si>
  <si>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</si>
  <si>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</si>
  <si>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</si>
  <si>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</si>
  <si>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</si>
  <si>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</si>
  <si>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</si>
  <si>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</si>
  <si>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</si>
  <si>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</si>
  <si>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</si>
  <si>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</si>
  <si>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</si>
  <si>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</si>
  <si>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</si>
  <si>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</si>
  <si>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</si>
  <si>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</si>
  <si>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</si>
  <si>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</si>
  <si>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</si>
  <si>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</si>
  <si>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</si>
  <si>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</si>
  <si>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</si>
  <si>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</si>
  <si>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</si>
  <si>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</si>
  <si>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</si>
  <si>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</si>
  <si>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</si>
  <si>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</si>
  <si>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</si>
  <si>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</si>
  <si>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</si>
  <si>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</si>
  <si>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</si>
  <si>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</si>
  <si>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</si>
  <si>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</si>
  <si>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</si>
  <si>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</si>
  <si>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</si>
  <si>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</si>
  <si>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</si>
  <si>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</si>
  <si>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</si>
  <si>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</si>
  <si>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</si>
  <si>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</si>
  <si>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</si>
  <si>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</si>
  <si>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</si>
  <si>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</si>
  <si>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</si>
  <si>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</si>
  <si>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</si>
  <si>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</si>
  <si>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</si>
  <si>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</si>
  <si>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</si>
  <si>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</si>
  <si>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</si>
  <si>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</si>
  <si>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</si>
  <si>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</si>
  <si>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</si>
  <si>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</si>
  <si>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</si>
  <si>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</si>
  <si>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</si>
  <si>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</si>
  <si>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</si>
  <si>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</si>
  <si>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</si>
  <si>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</si>
  <si>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</si>
  <si>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</si>
  <si>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</si>
  <si>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</si>
  <si>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</si>
  <si>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</si>
  <si>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</si>
  <si>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</si>
  <si>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</si>
  <si>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</si>
  <si>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346272236</t>
  </si>
  <si>
    <t>Přizdívka z pórobetonových tvárnic tl 100 mm</t>
  </si>
  <si>
    <t>m2</t>
  </si>
  <si>
    <t>CS ÚRS 2025 01</t>
  </si>
  <si>
    <t>4</t>
  </si>
  <si>
    <t>-2035624789</t>
  </si>
  <si>
    <t>PP</t>
  </si>
  <si>
    <t>Přizdívky z pórobetonových tvárnic objemová hmotnost do 500 kg/m3, na tenké maltové lože, tloušťka přizdívky 100 mm</t>
  </si>
  <si>
    <t>Online PSC</t>
  </si>
  <si>
    <t>https://podminky.urs.cz/item/CS_URS_2025_01/346272236</t>
  </si>
  <si>
    <t>VV</t>
  </si>
  <si>
    <t>úpravy kole WC geberit</t>
  </si>
  <si>
    <t>1*1,2*4+1,6*1,2</t>
  </si>
  <si>
    <t>6</t>
  </si>
  <si>
    <t>Úpravy povrchů, podlahy a osazování výplní</t>
  </si>
  <si>
    <t>612131121</t>
  </si>
  <si>
    <t>Penetrační disperzní nátěr vnitřních stěn nanášený ručně</t>
  </si>
  <si>
    <t>2015248617</t>
  </si>
  <si>
    <t>Podkladní a spojovací vrstva vnitřních omítaných ploch penetrace disperzní nanášená ručně stěn</t>
  </si>
  <si>
    <t>https://podminky.urs.cz/item/CS_URS_2025_01/612131121</t>
  </si>
  <si>
    <t>Penetrace stěn po oškrábání malby nad keram.obklady</t>
  </si>
  <si>
    <t>výměra stejná jako u škrábání malby stěn</t>
  </si>
  <si>
    <t>64,343</t>
  </si>
  <si>
    <t>612135101</t>
  </si>
  <si>
    <t>Hrubá výplň rýh ve stěnách maltou jakékoli šířky rýhy</t>
  </si>
  <si>
    <t>864714535</t>
  </si>
  <si>
    <t>Hrubá výplň rýh maltou jakékoli šířky rýhy ve stěnách</t>
  </si>
  <si>
    <t>https://podminky.urs.cz/item/CS_URS_2025_01/612135101</t>
  </si>
  <si>
    <t>Záhozy rýh maltou po provedení rozvodů instalací</t>
  </si>
  <si>
    <t>20*0,1+2*0,1+3*0,1</t>
  </si>
  <si>
    <t>612142001</t>
  </si>
  <si>
    <t>Pletivo sklovláknité vnitřních stěn vtlačené do tmelu</t>
  </si>
  <si>
    <t>195573381</t>
  </si>
  <si>
    <t>Pletivo vnitřních ploch v ploše nebo pruzích, na plném podkladu sklovláknité vtlačené do tmelu včetně tmelu stěn</t>
  </si>
  <si>
    <t>https://podminky.urs.cz/item/CS_URS_2025_01/612142001</t>
  </si>
  <si>
    <t>Úprava omítky stěn po oškrábání malby nad keram.obklady</t>
  </si>
  <si>
    <t>5</t>
  </si>
  <si>
    <t>612311131</t>
  </si>
  <si>
    <t>Vápenný štuk vnitřních stěn tloušťky do 3 mm</t>
  </si>
  <si>
    <t>568632166</t>
  </si>
  <si>
    <t>Vápenný štuk vnitřních ploch tloušťky do 3 mm svislých konstrukcí stěn</t>
  </si>
  <si>
    <t>https://podminky.urs.cz/item/CS_URS_2025_01/612311131</t>
  </si>
  <si>
    <t>Omítka stěn po oškrábání malby - nad keram.obklady</t>
  </si>
  <si>
    <t>612321121</t>
  </si>
  <si>
    <t>Vápenocementová omítka hladká jednovrstvá vnitřních stěn nanášená ručně</t>
  </si>
  <si>
    <t>895708459</t>
  </si>
  <si>
    <t>Omítka vápenocementová vnitřních ploch nanášená ručně jednovrstvá, tloušťky do 10 mm hladká svislých konstrukcí stěn</t>
  </si>
  <si>
    <t>https://podminky.urs.cz/item/CS_URS_2025_01/612321121</t>
  </si>
  <si>
    <t>Omítka stěn po otlučení keram.obkladů</t>
  </si>
  <si>
    <t>102,6</t>
  </si>
  <si>
    <t>7</t>
  </si>
  <si>
    <t>612321191</t>
  </si>
  <si>
    <t>Příplatek k vápenocementové omítce vnitřních stěn za každých dalších 5 mm tloušťky ručně</t>
  </si>
  <si>
    <t>-913964845</t>
  </si>
  <si>
    <t>Omítka vápenocementová vnitřních ploch nanášená ručně Příplatek k cenám za každých dalších i započatých 5 mm tloušťky omítky přes 10 mm stěn</t>
  </si>
  <si>
    <t>https://podminky.urs.cz/item/CS_URS_2025_01/612321191</t>
  </si>
  <si>
    <t>PŘÍPLATEK ZA ÚPRAVU OMÍTEK POD KERAM.OBKLAD</t>
  </si>
  <si>
    <t>102,6*2 'Přepočtené koeficientem množství</t>
  </si>
  <si>
    <t>8</t>
  </si>
  <si>
    <t>619995001</t>
  </si>
  <si>
    <t>Začištění omítek kolem oken, dveří, podlah nebo obkladů</t>
  </si>
  <si>
    <t>m</t>
  </si>
  <si>
    <t>1520140334</t>
  </si>
  <si>
    <t>Začištění omítek (s dodáním hmot) kolem oken, dveří, podlah, obkladů apod.</t>
  </si>
  <si>
    <t>https://podminky.urs.cz/item/CS_URS_2025_01/619995001</t>
  </si>
  <si>
    <t>9</t>
  </si>
  <si>
    <t>633811111</t>
  </si>
  <si>
    <t>Broušení nerovností betonových podlah do 2 mm - stržení šlemu</t>
  </si>
  <si>
    <t>497524541</t>
  </si>
  <si>
    <t>Povrchová úprava betonových podlah broušení nerovností do 2 mm (stržení šlemu)</t>
  </si>
  <si>
    <t>https://podminky.urs.cz/item/CS_URS_2025_01/633811111</t>
  </si>
  <si>
    <t>úpravy podlah</t>
  </si>
  <si>
    <t>2,1+2,43+1,11+1,11+5,51+3,2+4,77+1,21+4,92</t>
  </si>
  <si>
    <t>10</t>
  </si>
  <si>
    <t>633811119</t>
  </si>
  <si>
    <t>Příplatek k broušení nerovností betonových podlah ZKD 1 mm úběru</t>
  </si>
  <si>
    <t>1478374013</t>
  </si>
  <si>
    <t>Povrchová úprava betonových podlah broušení Příplatek k ceně za každý další 1 mm úběru</t>
  </si>
  <si>
    <t>https://podminky.urs.cz/item/CS_URS_2025_01/633811119</t>
  </si>
  <si>
    <t>26,36*2 'Přepočtené koeficientem množství</t>
  </si>
  <si>
    <t>11</t>
  </si>
  <si>
    <t>642944121</t>
  </si>
  <si>
    <t>Osazování ocelových zárubní dodatečné pl do 2,5 m2</t>
  </si>
  <si>
    <t>kus</t>
  </si>
  <si>
    <t>73865302</t>
  </si>
  <si>
    <t>Osazení ocelových dveřních zárubní lisovaných nebo z úhelníků dodatečně s vybetonováním prahu, plochy do 2,5 m2</t>
  </si>
  <si>
    <t>https://podminky.urs.cz/item/CS_URS_2025_01/642944121</t>
  </si>
  <si>
    <t>osazení zárubně do 1.08</t>
  </si>
  <si>
    <t>M</t>
  </si>
  <si>
    <t>55331430</t>
  </si>
  <si>
    <t>zárubeň jednokřídlá ocelová pro dodatečnou montáž tl stěny 75-100mm rozměru 600/1970, 2100mm</t>
  </si>
  <si>
    <t>-753356208</t>
  </si>
  <si>
    <t>Ostatní konstrukce a práce, bourání</t>
  </si>
  <si>
    <t>13</t>
  </si>
  <si>
    <t>949101111</t>
  </si>
  <si>
    <t>Lešení pomocné pro objekty pozemních staveb s lešeňovou podlahou v do 1,9 m zatížení do 150 kg/m2</t>
  </si>
  <si>
    <t>-976786188</t>
  </si>
  <si>
    <t>Lešení pomocné pracovní pro objekty pozemních staveb pro zatížení do 150 kg/m2, o výšce lešeňové podlahy do 1,9 m</t>
  </si>
  <si>
    <t>https://podminky.urs.cz/item/CS_URS_2025_01/949101111</t>
  </si>
  <si>
    <t>14</t>
  </si>
  <si>
    <t>952901111</t>
  </si>
  <si>
    <t>Vyčištění budov bytové a občanské výstavby při výšce podlaží do 4 m</t>
  </si>
  <si>
    <t>816447189</t>
  </si>
  <si>
    <t>Vyčištění budov nebo objektů před předáním do užívání budov bytové nebo občanské výstavby, světlé výšky podlaží do 4 m</t>
  </si>
  <si>
    <t>https://podminky.urs.cz/item/CS_URS_2025_01/952901111</t>
  </si>
  <si>
    <t>15</t>
  </si>
  <si>
    <t>965042131</t>
  </si>
  <si>
    <t>Bourání podkladů pod dlažby nebo mazanin betonových nebo z litého asfaltu tl do 100 mm pl do 4 m2</t>
  </si>
  <si>
    <t>m3</t>
  </si>
  <si>
    <t>-1609704865</t>
  </si>
  <si>
    <t>Bourání mazanin betonových nebo z litého asfaltu tl. do 100 mm, plochy do 4 m2</t>
  </si>
  <si>
    <t>https://podminky.urs.cz/item/CS_URS_2025_01/965042131</t>
  </si>
  <si>
    <t>Odbourání narušeného betonu pod dlažbou -odhad tl.50mm</t>
  </si>
  <si>
    <t>(2,1+2,43+1,11+1,11+5,51+3,2+4,77+1,21+4,92)*0,05</t>
  </si>
  <si>
    <t>16</t>
  </si>
  <si>
    <t>968072455</t>
  </si>
  <si>
    <t>Vybourání kovových dveřních zárubní pl do 2 m2</t>
  </si>
  <si>
    <t>198827144</t>
  </si>
  <si>
    <t>Vybourání kovových rámů oken s křídly, dveřních zárubní, vrat, stěn, ostění nebo obkladů dveřních zárubní, plochy do 2 m2</t>
  </si>
  <si>
    <t>https://podminky.urs.cz/item/CS_URS_2025_01/968072455</t>
  </si>
  <si>
    <t>Vybnourání ocelové zárubně v 1.08 -z důvodu otočení zárubně</t>
  </si>
  <si>
    <t>0,6*2</t>
  </si>
  <si>
    <t>17</t>
  </si>
  <si>
    <t>973031344</t>
  </si>
  <si>
    <t>Vysekání kapes ve zdivu cihelném na MV nebo MVC pl do 0,25 m2 hl do 150 mm</t>
  </si>
  <si>
    <t>-1312696594</t>
  </si>
  <si>
    <t>Vysekání výklenků nebo kapes ve zdivu z cihel na maltu vápennou nebo vápenocementovou kapes, plochy do 0,25 m2, hl. do 150 mm</t>
  </si>
  <si>
    <t>https://podminky.urs.cz/item/CS_URS_2025_01/973031344</t>
  </si>
  <si>
    <t>Vysekání kapsy pro uložení rozvaděče RZ1 do zdiva v 1.07</t>
  </si>
  <si>
    <t>18</t>
  </si>
  <si>
    <t>974031132</t>
  </si>
  <si>
    <t>Vysekání rýh ve zdivu cihelném hl do 50 mm š do 70 mm</t>
  </si>
  <si>
    <t>-227423063</t>
  </si>
  <si>
    <t>Vysekání rýh ve zdivu cihelném na maltu vápennou nebo vápenocementovou do hl. 50 mm a šířky do 70 mm</t>
  </si>
  <si>
    <t>https://podminky.urs.cz/item/CS_URS_2025_01/974031132</t>
  </si>
  <si>
    <t>vysekání rýhy v 1.07 pro posun rozvodu vody umyvadla</t>
  </si>
  <si>
    <t>19</t>
  </si>
  <si>
    <t>974031133</t>
  </si>
  <si>
    <t>Vysekání rýh ve zdivu cihelném hl do 50 mm š do 100 mm</t>
  </si>
  <si>
    <t>1194795330</t>
  </si>
  <si>
    <t>Vysekání rýh ve zdivu cihelném na maltu vápennou nebo vápenocementovou do hl. 50 mm a šířky do 100 mm</t>
  </si>
  <si>
    <t>https://podminky.urs.cz/item/CS_URS_2025_01/974031133</t>
  </si>
  <si>
    <t>Vysekání rýh ve zdivu pro uložení kabelů elektroinstalace</t>
  </si>
  <si>
    <t>25</t>
  </si>
  <si>
    <t>20</t>
  </si>
  <si>
    <t>974031142</t>
  </si>
  <si>
    <t>Vysekání rýh ve zdivu cihelném hl do 70 mm š do 70 mm</t>
  </si>
  <si>
    <t>-156126671</t>
  </si>
  <si>
    <t>Vysekání rýh ve zdivu cihelném na maltu vápennou nebo vápenocementovou do hl. 70 mm a šířky do 70 mm</t>
  </si>
  <si>
    <t>https://podminky.urs.cz/item/CS_URS_2025_01/974031142</t>
  </si>
  <si>
    <t>úprava rozvodu kasnalizace pro posun umyvadla v 1.07</t>
  </si>
  <si>
    <t>974031143</t>
  </si>
  <si>
    <t>Vysekání rýh ve zdivu cihelném hl do 70 mm š do 100 mm</t>
  </si>
  <si>
    <t>-2102793595</t>
  </si>
  <si>
    <t>Vysekání rýh ve zdivu cihelném na maltu vápennou nebo vápenocementovou do hl. 70 mm a šířky do 100 mm</t>
  </si>
  <si>
    <t>https://podminky.urs.cz/item/CS_URS_2025_01/974031143</t>
  </si>
  <si>
    <t>Vysekání rýhy ve zdivu pro uložení potrubí vytápění</t>
  </si>
  <si>
    <t>22</t>
  </si>
  <si>
    <t>974042587</t>
  </si>
  <si>
    <t>Vysekání rýh v dlažbě betonové nebo jiné monolitické hl do 250 mm š do 300 mm</t>
  </si>
  <si>
    <t>-1775645192</t>
  </si>
  <si>
    <t>Vysekání rýh v betonové nebo jiné monolitické dlažbě s betonovým podkladem do hl. 250 mm a šířky do 300 mm</t>
  </si>
  <si>
    <t>https://podminky.urs.cz/item/CS_URS_2025_01/974042587</t>
  </si>
  <si>
    <t>Vybourání rýhy v beton.podlaze pro prodloužení kanaalizace</t>
  </si>
  <si>
    <t>v 1.03; 1.04; 1.08; 1.09</t>
  </si>
  <si>
    <t>0,5*4</t>
  </si>
  <si>
    <t>23</t>
  </si>
  <si>
    <t>978059541</t>
  </si>
  <si>
    <t>Odsekání a odebrání obkladů stěn z vnitřních obkládaček plochy přes 1 m2</t>
  </si>
  <si>
    <t>-486507361</t>
  </si>
  <si>
    <t>Odsekání obkladů stěn včetně otlučení podkladní omítky až na zdivo z obkládaček vnitřních, z jakýchkoliv materiálů, plochy přes 1 m2</t>
  </si>
  <si>
    <t>https://podminky.urs.cz/item/CS_URS_2025_01/978059541</t>
  </si>
  <si>
    <t>odsekání keram.obkladů stávajících prostor</t>
  </si>
  <si>
    <t>2,1*2+2,1*2+0,3*2*2+0,1*2*2</t>
  </si>
  <si>
    <t>1,87*2+0,65*2+0,65*2+0,7*2</t>
  </si>
  <si>
    <t>1,25*2+0,9*2+1,25*2+0,15*2*2</t>
  </si>
  <si>
    <t>2,08*2+2,65*0,8+0,45*2+0,3*1,2*2+0,45*2+2,08*2+2,1*2</t>
  </si>
  <si>
    <t>2,1*2+1,525*2+2,1*2+0,8*2</t>
  </si>
  <si>
    <t>2,65*2+1,2*2+2,65*2+0,5*2</t>
  </si>
  <si>
    <t>1,35*2+0,9*2+1,35*2+0,3*2</t>
  </si>
  <si>
    <t>3,55*2+1,8*0,8+2,08*2+1*2+1,475*2+0,2*2</t>
  </si>
  <si>
    <t>Součet</t>
  </si>
  <si>
    <t>997</t>
  </si>
  <si>
    <t>Doprava suti a vybouraných hmot</t>
  </si>
  <si>
    <t>24</t>
  </si>
  <si>
    <t>997013152</t>
  </si>
  <si>
    <t>Vnitrostaveništní doprava suti a vybouraných hmot pro budovy v přes 6 do 9 m s omezením mechanizace</t>
  </si>
  <si>
    <t>t</t>
  </si>
  <si>
    <t>2034221151</t>
  </si>
  <si>
    <t>Vnitrostaveništní doprava suti a vybouraných hmot vodorovně do 50 m s naložením s omezením mechanizace pro budovy a haly výšky přes 6 do 9 m</t>
  </si>
  <si>
    <t>https://podminky.urs.cz/item/CS_URS_2025_01/997013152</t>
  </si>
  <si>
    <t>997013501</t>
  </si>
  <si>
    <t>Odvoz suti a vybouraných hmot na skládku nebo meziskládku do 1 km se složením</t>
  </si>
  <si>
    <t>-1005707375</t>
  </si>
  <si>
    <t>Odvoz suti a vybouraných hmot na skládku nebo meziskládku se složením, na vzdálenost do 1 km</t>
  </si>
  <si>
    <t>https://podminky.urs.cz/item/CS_URS_2025_01/997013501</t>
  </si>
  <si>
    <t>26</t>
  </si>
  <si>
    <t>997013509</t>
  </si>
  <si>
    <t>Příplatek k odvozu suti a vybouraných hmot na skládku ZKD 1 km přes 1 km</t>
  </si>
  <si>
    <t>-1935194113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</si>
  <si>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</si>
  <si>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</si>
  <si>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13,552*15 'Přepočtené koeficientem množství</t>
  </si>
  <si>
    <t>27</t>
  </si>
  <si>
    <t>997013631</t>
  </si>
  <si>
    <t>Poplatek za uložení na skládce (skládkovné) stavebního odpadu směsného kód odpadu 17 09 04</t>
  </si>
  <si>
    <t>-613812816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</si>
  <si>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</si>
  <si>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</si>
  <si>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</si>
  <si>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</si>
  <si>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28</t>
  </si>
  <si>
    <t>998011009</t>
  </si>
  <si>
    <t>Přesun hmot pro budovy zděné s omezením mechanizace pro budovy v přes 6 do 12 m</t>
  </si>
  <si>
    <t>1841369425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</si>
  <si>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</si>
  <si>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https://podminky.urs.cz/item/CS_URS_2025_01/998011009</t>
  </si>
  <si>
    <t>PSV</t>
  </si>
  <si>
    <t>Práce a dodávky PSV</t>
  </si>
  <si>
    <t>721</t>
  </si>
  <si>
    <t>Zdravotechnika - vnitřní kanalizace</t>
  </si>
  <si>
    <t>29</t>
  </si>
  <si>
    <t>721171803</t>
  </si>
  <si>
    <t>Demontáž potrubí z PVC D do 75</t>
  </si>
  <si>
    <t>98304258</t>
  </si>
  <si>
    <t>Demontáž potrubí z novodurových trub odpadních nebo připojovacích do D 75</t>
  </si>
  <si>
    <t>https://podminky.urs.cz/item/CS_URS_2025_01/721171803</t>
  </si>
  <si>
    <t xml:space="preserve">Demontáže potrubí - rozvody v 1.07 - pro posunutí umyvadla </t>
  </si>
  <si>
    <t>30</t>
  </si>
  <si>
    <t>721173401</t>
  </si>
  <si>
    <t>Potrubí kanalizační z PVC SN 4 svodné DN 110</t>
  </si>
  <si>
    <t>1542535914</t>
  </si>
  <si>
    <t>Potrubí z trub PVC SN4 svodné (ležaté) DN 110</t>
  </si>
  <si>
    <t>https://podminky.urs.cz/item/CS_URS_2025_01/721173401</t>
  </si>
  <si>
    <t>připojení do WC Geberit</t>
  </si>
  <si>
    <t>5*1</t>
  </si>
  <si>
    <t>31</t>
  </si>
  <si>
    <t>721174004.OSM</t>
  </si>
  <si>
    <t>Potrubí kanalizační svodné Osma HT-Systém DN 75</t>
  </si>
  <si>
    <t>-1142075236</t>
  </si>
  <si>
    <t>potrubí pro posun umyvadfla v 1.07, potrubí -úprava v 1.02</t>
  </si>
  <si>
    <t>32</t>
  </si>
  <si>
    <t>721290111</t>
  </si>
  <si>
    <t>Zkouška těsnosti potrubí kanalizace vodou DN do 125</t>
  </si>
  <si>
    <t>1384116456</t>
  </si>
  <si>
    <t>Zkouška těsnosti kanalizace v objektech vodou do DN 125</t>
  </si>
  <si>
    <t>https://podminky.urs.cz/item/CS_URS_2025_01/721290111</t>
  </si>
  <si>
    <t>33</t>
  </si>
  <si>
    <t>998721112</t>
  </si>
  <si>
    <t>Přesun hmot tonážní pro vnitřní kanalizaci s omezením mechanizace v objektech v přes 6 do 12 m</t>
  </si>
  <si>
    <t>-1916585618</t>
  </si>
  <si>
    <t>Přesun hmot pro vnitřní kanalizaci stanovený z hmotnosti přesunovaného materiálu vodorovná dopravní vzdálenost do 50 m s omezením mechanizace v objektech výšky přes 6 do 12 m</t>
  </si>
  <si>
    <t>https://podminky.urs.cz/item/CS_URS_2025_01/998721112</t>
  </si>
  <si>
    <t>722</t>
  </si>
  <si>
    <t>Zdravotechnika - vnitřní vodovod</t>
  </si>
  <si>
    <t>34</t>
  </si>
  <si>
    <t>722170801</t>
  </si>
  <si>
    <t>Demontáž rozvodů vody z plastů D do 25</t>
  </si>
  <si>
    <t>2015867304</t>
  </si>
  <si>
    <t>Demontáž rozvodů vody z plastů do Ø 25 mm</t>
  </si>
  <si>
    <t>https://podminky.urs.cz/item/CS_URS_2025_01/722170801</t>
  </si>
  <si>
    <t>demontáže potrubí PPR pro úpravu v 1.02,posun U v1.07</t>
  </si>
  <si>
    <t>35</t>
  </si>
  <si>
    <t>722174003</t>
  </si>
  <si>
    <t>Potrubí vodovodní plastové PPR svar polyfúze PN 16 D 25x3,5 mm</t>
  </si>
  <si>
    <t>692566477</t>
  </si>
  <si>
    <t>Potrubí z plastových trubek z polypropylenu PPR svařovaných polyfúzně PN 16 (SDR 7,4) D 25 x 3,5</t>
  </si>
  <si>
    <t>https://podminky.urs.cz/item/CS_URS_2025_01/722174003</t>
  </si>
  <si>
    <t>úpravy rozvodů vody v 1.07; 1.02, připojení pisoárů,WC</t>
  </si>
  <si>
    <t>36</t>
  </si>
  <si>
    <t>722181212</t>
  </si>
  <si>
    <t>Ochrana vodovodního potrubí přilepenými termoizolačními trubicemi z PE tl do 6 mm DN přes 22 do 32 mm</t>
  </si>
  <si>
    <t>1616174812</t>
  </si>
  <si>
    <t>Ochrana potrubí termoizolačními trubicemi z pěnového polyetylenu PE přilepenými v příčných a podélných spojích, tloušťky izolace do 6 mm, vnitřního průměru izolace DN přes 22 do 32 mm</t>
  </si>
  <si>
    <t>https://podminky.urs.cz/item/CS_URS_2025_01/722181212</t>
  </si>
  <si>
    <t>37</t>
  </si>
  <si>
    <t>722220153</t>
  </si>
  <si>
    <t>Nástěnka závitová plastová PPR PN 20 DN 25 x G 3/4"</t>
  </si>
  <si>
    <t>1806896346</t>
  </si>
  <si>
    <t>Armatury s jedním závitem plastové (PPR) PN 20 (SDR 6) DN 25 x G 3/4"</t>
  </si>
  <si>
    <t>https://podminky.urs.cz/item/CS_URS_2025_01/722220153</t>
  </si>
  <si>
    <t>38</t>
  </si>
  <si>
    <t>722220851</t>
  </si>
  <si>
    <t>Demontáž armatur závitových s jedním závitem G do 3/4</t>
  </si>
  <si>
    <t>158876647</t>
  </si>
  <si>
    <t>Demontáž armatur závitových s jedním závitem do G 3/4</t>
  </si>
  <si>
    <t>https://podminky.urs.cz/item/CS_URS_2025_01/722220851</t>
  </si>
  <si>
    <t>demontáž rohových ventilů</t>
  </si>
  <si>
    <t>39</t>
  </si>
  <si>
    <t>998722112</t>
  </si>
  <si>
    <t>Přesun hmot tonážní pro vnitřní vodovod s omezením mechanizace v objektech v přes 6 do 12 m</t>
  </si>
  <si>
    <t>1773441412</t>
  </si>
  <si>
    <t>Přesun hmot pro vnitřní vodovod stanovený z hmotnosti přesunovaného materiálu vodorovná dopravní vzdálenost do 50 m s omezením mechanizace v objektech výšky přes 6 do 12 m</t>
  </si>
  <si>
    <t>https://podminky.urs.cz/item/CS_URS_2025_01/998722112</t>
  </si>
  <si>
    <t>725</t>
  </si>
  <si>
    <t>Zdravotechnika - zařizovací předměty</t>
  </si>
  <si>
    <t>40</t>
  </si>
  <si>
    <t>725110814</t>
  </si>
  <si>
    <t>Demontáž klozetu Kombi</t>
  </si>
  <si>
    <t>soubor</t>
  </si>
  <si>
    <t>296118668</t>
  </si>
  <si>
    <t>Demontáž klozetů kombi</t>
  </si>
  <si>
    <t>https://podminky.urs.cz/item/CS_URS_2025_01/725110814</t>
  </si>
  <si>
    <t>demontáž klozetů v 1.03; 1.04; 1.06; 1.08; 1.09</t>
  </si>
  <si>
    <t>41</t>
  </si>
  <si>
    <t>725112022</t>
  </si>
  <si>
    <t>Klozet keramický závěsný na nosné stěny odpad vodorovný</t>
  </si>
  <si>
    <t>-1116431211</t>
  </si>
  <si>
    <t>Zařízení záchodů klozety keramické závěsné na nosné stěny s hlubokým splachováním odpad vodorovný</t>
  </si>
  <si>
    <t>https://podminky.urs.cz/item/CS_URS_2025_01/725112022</t>
  </si>
  <si>
    <t>42</t>
  </si>
  <si>
    <t>725112023</t>
  </si>
  <si>
    <t>Klozet keramický závěsný na nosné stěny pro handicapované odpad vodorovný</t>
  </si>
  <si>
    <t>-1297325296</t>
  </si>
  <si>
    <t>Zařízení záchodů klozety keramické závěsné na nosné stěny s hlubokým splachováním pro handicapované odpad vodorovný</t>
  </si>
  <si>
    <t>https://podminky.urs.cz/item/CS_URS_2025_01/725112023</t>
  </si>
  <si>
    <t>43</t>
  </si>
  <si>
    <t>725121525</t>
  </si>
  <si>
    <t>Pisoárový záchodek automatický s radarovým senzorem</t>
  </si>
  <si>
    <t>-1766346671</t>
  </si>
  <si>
    <t>Pisoárové záchodky keramické automatické s radarovým senzorem</t>
  </si>
  <si>
    <t>https://podminky.urs.cz/item/CS_URS_2025_01/725121525</t>
  </si>
  <si>
    <t>44</t>
  </si>
  <si>
    <t>725122813</t>
  </si>
  <si>
    <t>Demontáž pisoárových stání s nádrží a jedním záchodkem</t>
  </si>
  <si>
    <t>-2074194927</t>
  </si>
  <si>
    <t>Demontáž pisoárů s nádrží a 1 záchodkem</t>
  </si>
  <si>
    <t>https://podminky.urs.cz/item/CS_URS_2025_01/725122813</t>
  </si>
  <si>
    <t>45</t>
  </si>
  <si>
    <t>725210821</t>
  </si>
  <si>
    <t>Demontáž umyvadel bez výtokových armatur</t>
  </si>
  <si>
    <t>1738517586</t>
  </si>
  <si>
    <t>Demontáž umyvadel bez výtokových armatur umyvadel</t>
  </si>
  <si>
    <t>https://podminky.urs.cz/item/CS_URS_2025_01/725210821</t>
  </si>
  <si>
    <t>46</t>
  </si>
  <si>
    <t>725210826</t>
  </si>
  <si>
    <t>Demontáž umývátek bez výtokových armatur</t>
  </si>
  <si>
    <t>-1565729793</t>
  </si>
  <si>
    <t>Demontáž umyvadel bez výtokových armatur umývátek</t>
  </si>
  <si>
    <t>https://podminky.urs.cz/item/CS_URS_2025_01/725210826</t>
  </si>
  <si>
    <t>47</t>
  </si>
  <si>
    <t>725211601</t>
  </si>
  <si>
    <t>Umyvadlo keramické bílé šířky 500 mm bez krytu na sifon připevněné na stěnu šrouby</t>
  </si>
  <si>
    <t>-862233359</t>
  </si>
  <si>
    <t>Umyvadla keramická bílá bez výtokových armatur připevněná na stěnu šrouby bez sloupu nebo krytu na sifon, šířka umyvadla 500 mm</t>
  </si>
  <si>
    <t>https://podminky.urs.cz/item/CS_URS_2025_01/725211601</t>
  </si>
  <si>
    <t xml:space="preserve">umyvadlo v 1.02; </t>
  </si>
  <si>
    <t>48</t>
  </si>
  <si>
    <t>725211603</t>
  </si>
  <si>
    <t>Umyvadlo keramické bílé šířky 600 mm bez krytu na sifon připevněné na stěnu šrouby</t>
  </si>
  <si>
    <t>1984088135</t>
  </si>
  <si>
    <t>Umyvadla keramická bílá bez výtokových armatur připevněná na stěnu šrouby bez sloupu nebo krytu na sifon, šířka umyvadla 600 mm</t>
  </si>
  <si>
    <t>https://podminky.urs.cz/item/CS_URS_2025_01/725211603</t>
  </si>
  <si>
    <t>umyvadla v 1.07</t>
  </si>
  <si>
    <t>49</t>
  </si>
  <si>
    <t>725211681</t>
  </si>
  <si>
    <t>Umyvadlo keramické bílé zdravotní šířky 640 mm připevněné na stěnu šrouby</t>
  </si>
  <si>
    <t>-1171777418</t>
  </si>
  <si>
    <t>Umyvadla keramická bílá bez výtokových armatur připevněná na stěnu šrouby zdravotní, šířka umyvadla 640 mm</t>
  </si>
  <si>
    <t>https://podminky.urs.cz/item/CS_URS_2025_01/725211681</t>
  </si>
  <si>
    <t>umyvadlo v 1.06</t>
  </si>
  <si>
    <t>50</t>
  </si>
  <si>
    <t>725211703</t>
  </si>
  <si>
    <t>Umývátko keramické bílé stěnové šířky 450 mm připevněné na stěnu šrouby</t>
  </si>
  <si>
    <t>-1138025125</t>
  </si>
  <si>
    <t>Umyvadla keramická bílá bez výtokových armatur připevněná na stěnu šrouby malá (umývátka) stěnová 450 mm</t>
  </si>
  <si>
    <t>https://podminky.urs.cz/item/CS_URS_2025_01/725211703</t>
  </si>
  <si>
    <t>umývátko v 1.09</t>
  </si>
  <si>
    <t>51</t>
  </si>
  <si>
    <t>725291652</t>
  </si>
  <si>
    <t>Montáž dávkovače tekutého mýdla</t>
  </si>
  <si>
    <t>360596778</t>
  </si>
  <si>
    <t>Montáž doplňků zařízení koupelen a záchodů dávkovače tekutého mýdla</t>
  </si>
  <si>
    <t>https://podminky.urs.cz/item/CS_URS_2025_01/725291652</t>
  </si>
  <si>
    <t>52</t>
  </si>
  <si>
    <t>725-R01</t>
  </si>
  <si>
    <t>DÁVKOVAČ TEKUTÉHO MÝDLA 900 ml</t>
  </si>
  <si>
    <t>-1578136061</t>
  </si>
  <si>
    <t>dávkovač tekutého mýdla. objem 900 ml, materiál AISI 430 NEREZ, rozměry 250x126*95 mm ( v x š x h )</t>
  </si>
  <si>
    <t>53</t>
  </si>
  <si>
    <t>725291668</t>
  </si>
  <si>
    <t>Montáž madla invalidního rovného</t>
  </si>
  <si>
    <t>2102643584</t>
  </si>
  <si>
    <t>Montáž doplňků zařízení koupelen a záchodů madla invalidního rovného</t>
  </si>
  <si>
    <t>https://podminky.urs.cz/item/CS_URS_2025_01/725291668</t>
  </si>
  <si>
    <t>umístění v 1.06</t>
  </si>
  <si>
    <t>54</t>
  </si>
  <si>
    <t>55147058</t>
  </si>
  <si>
    <t>madlo invalidní rovné bílé 1000mm</t>
  </si>
  <si>
    <t>97859608</t>
  </si>
  <si>
    <t>55</t>
  </si>
  <si>
    <t>725291670</t>
  </si>
  <si>
    <t>Montáž madla invalidního krakorcového sklopného</t>
  </si>
  <si>
    <t>-351112779</t>
  </si>
  <si>
    <t>Montáž doplňků zařízení koupelen a záchodů madla invalidního krakorcového sklopného</t>
  </si>
  <si>
    <t>https://podminky.urs.cz/item/CS_URS_2025_01/725291670</t>
  </si>
  <si>
    <t>56</t>
  </si>
  <si>
    <t>55147061</t>
  </si>
  <si>
    <t>madlo invalidní krakorcové sklopné bílé 813mm</t>
  </si>
  <si>
    <t>-454152953</t>
  </si>
  <si>
    <t>57</t>
  </si>
  <si>
    <t>725291664</t>
  </si>
  <si>
    <t>Montáž štětky závěsné</t>
  </si>
  <si>
    <t>869989635</t>
  </si>
  <si>
    <t>Montáž doplňků zařízení koupelen a záchodů štětky závěsné</t>
  </si>
  <si>
    <t>https://podminky.urs.cz/item/CS_URS_2025_01/725291664</t>
  </si>
  <si>
    <t>58</t>
  </si>
  <si>
    <t>55779013</t>
  </si>
  <si>
    <t>štětka na WC závěsná nebo na podlahu kartáč nylon nerezové záchytné pouzdro mat</t>
  </si>
  <si>
    <t>624359078</t>
  </si>
  <si>
    <t>59</t>
  </si>
  <si>
    <t>725291655</t>
  </si>
  <si>
    <t>Montáž přebalovacího pultu závěsného</t>
  </si>
  <si>
    <t>650285862</t>
  </si>
  <si>
    <t>Montáž doplňků zařízení koupelen a záchodů přebalovacího pultu závěsného</t>
  </si>
  <si>
    <t>https://podminky.urs.cz/item/CS_URS_2025_01/725291655</t>
  </si>
  <si>
    <t>umístění v 1.07</t>
  </si>
  <si>
    <t>60</t>
  </si>
  <si>
    <t>55441009</t>
  </si>
  <si>
    <t>pult přebalovací vertikální závěsný plast nosnost 22,7 kg šedý</t>
  </si>
  <si>
    <t>-897775181</t>
  </si>
  <si>
    <t>61</t>
  </si>
  <si>
    <t>725291654</t>
  </si>
  <si>
    <t>Montáž zásobníku papírových ručníků</t>
  </si>
  <si>
    <t>1929289509</t>
  </si>
  <si>
    <t>Montáž doplňků zařízení koupelen a záchodů zásobníku papírových ručníků</t>
  </si>
  <si>
    <t>https://podminky.urs.cz/item/CS_URS_2025_01/725291654</t>
  </si>
  <si>
    <t>osazení do 1.06</t>
  </si>
  <si>
    <t>62</t>
  </si>
  <si>
    <t>55431084</t>
  </si>
  <si>
    <t>zásobník papírových ručníků skládaných nerezové provedení</t>
  </si>
  <si>
    <t>1449801062</t>
  </si>
  <si>
    <t>63</t>
  </si>
  <si>
    <t>725291653</t>
  </si>
  <si>
    <t>Montáž zásobníku toaletních papírů</t>
  </si>
  <si>
    <t>-1869507231</t>
  </si>
  <si>
    <t>Montáž doplňků zařízení koupelen a záchodů zásobníku toaletních papírů</t>
  </si>
  <si>
    <t>https://podminky.urs.cz/item/CS_URS_2025_01/725291653</t>
  </si>
  <si>
    <t>64</t>
  </si>
  <si>
    <t>55431091</t>
  </si>
  <si>
    <t>zásobník toaletních papírů nerez D 220mm</t>
  </si>
  <si>
    <t>-1908613397</t>
  </si>
  <si>
    <t>65</t>
  </si>
  <si>
    <t>725813111</t>
  </si>
  <si>
    <t>Ventil rohový bez připojovací trubičky nebo flexi hadičky G 1/2"</t>
  </si>
  <si>
    <t>729323195</t>
  </si>
  <si>
    <t>Ventily rohové bez připojovací trubičky nebo flexi hadičky G 1/2"</t>
  </si>
  <si>
    <t>https://podminky.urs.cz/item/CS_URS_2025_01/725813111</t>
  </si>
  <si>
    <t>rohové ventily pro umyvadla</t>
  </si>
  <si>
    <t>66</t>
  </si>
  <si>
    <t>725820802</t>
  </si>
  <si>
    <t>Demontáž baterie stojánkové do jednoho otvoru</t>
  </si>
  <si>
    <t>1167441433</t>
  </si>
  <si>
    <t>Demontáž baterií stojánkových do 1 otvoru</t>
  </si>
  <si>
    <t>https://podminky.urs.cz/item/CS_URS_2025_01/725820802</t>
  </si>
  <si>
    <t>67</t>
  </si>
  <si>
    <t>725822613</t>
  </si>
  <si>
    <t>Baterie umyvadlová stojánková páková s výpustí</t>
  </si>
  <si>
    <t>6222419</t>
  </si>
  <si>
    <t>Baterie umyvadlové stojánkové pákové s výpustí</t>
  </si>
  <si>
    <t>https://podminky.urs.cz/item/CS_URS_2025_01/725822613</t>
  </si>
  <si>
    <t>baterie pro umyvadla v 1.02; 1.07; 1.09;  1.06</t>
  </si>
  <si>
    <t>68</t>
  </si>
  <si>
    <t>725850800</t>
  </si>
  <si>
    <t>Demontáž ventilů odpadních</t>
  </si>
  <si>
    <t>731055474</t>
  </si>
  <si>
    <t>Demontáž odpadních ventilů všech připojovacích dimenzí</t>
  </si>
  <si>
    <t>https://podminky.urs.cz/item/CS_URS_2025_01/725850800</t>
  </si>
  <si>
    <t>69</t>
  </si>
  <si>
    <t>725-R02</t>
  </si>
  <si>
    <t>Hygienický koš - dodávka+montáž</t>
  </si>
  <si>
    <t>-522536189</t>
  </si>
  <si>
    <t>koš objem 3 litry, matný nerez(aisi 430), pr. 170 ml, , v.255 mm, s plastovou vložkou- pro WC - ŽENY-1.08; 1.09</t>
  </si>
  <si>
    <t>70</t>
  </si>
  <si>
    <t>725-R03</t>
  </si>
  <si>
    <t>Odpadkový koš - dodávka + montáž</t>
  </si>
  <si>
    <t>-1302275865</t>
  </si>
  <si>
    <t>odpadkový nášlapný koš., kulatý, matný nerez (AISI 430), PR. 250 MM, V. 600 MM, PLASTOVÁ VLOŽKA. OBJEM 20 litrů</t>
  </si>
  <si>
    <t>71</t>
  </si>
  <si>
    <t>725-R04</t>
  </si>
  <si>
    <t>Elektrický osušovač rukou-dodávka + montáž</t>
  </si>
  <si>
    <t>1374538063</t>
  </si>
  <si>
    <t>elektrický osušovač rukou - např. Jetz Dryyer CLASSIC stříbrný, š. 300 mm, v. 700 mm, hl. 220 mm, osazení do výšky 890 mm, 230 V - v 1.02; 1.07</t>
  </si>
  <si>
    <t>72</t>
  </si>
  <si>
    <t>725-R05</t>
  </si>
  <si>
    <t>Zti- STAVEBNÍ PŘÍPOMOCE</t>
  </si>
  <si>
    <t>-1710783766</t>
  </si>
  <si>
    <t>73</t>
  </si>
  <si>
    <t>998725112</t>
  </si>
  <si>
    <t>Přesun hmot tonážní pro zařizovací předměty s omezením mechanizace v objektech v přes 6 do 12 m</t>
  </si>
  <si>
    <t>755146592</t>
  </si>
  <si>
    <t>Přesun hmot pro zařizovací předměty stanovený z hmotnosti přesunovaného materiálu vodorovná dopravní vzdálenost do 50 m s omezením mechanizace v objektech výšky přes 6 do 12 m</t>
  </si>
  <si>
    <t>https://podminky.urs.cz/item/CS_URS_2025_01/998725112</t>
  </si>
  <si>
    <t>726</t>
  </si>
  <si>
    <t>Zdravotechnika - předstěnové instalace</t>
  </si>
  <si>
    <t>74</t>
  </si>
  <si>
    <t>726111031.GBT</t>
  </si>
  <si>
    <t>Instalační předstěna Geberit Kombifix pro klozet s ovládáním zepředu v 1080 závěsný do masivní zděné kce</t>
  </si>
  <si>
    <t>-1953680504</t>
  </si>
  <si>
    <t>pro WC geberit - v 1.03; 1.04; 1.06; 1.08; 1.09</t>
  </si>
  <si>
    <t>733</t>
  </si>
  <si>
    <t>Ústřední vytápění - rozvodné potrubí</t>
  </si>
  <si>
    <t>75</t>
  </si>
  <si>
    <t>733221202</t>
  </si>
  <si>
    <t>Potrubí měděné měkké spojované tvrdým pájením D 15x1 mm</t>
  </si>
  <si>
    <t>-539406832</t>
  </si>
  <si>
    <t>Potrubí z trubek měděných měkkých spojovaných tvrdým pájením Ø 15/1</t>
  </si>
  <si>
    <t>https://podminky.urs.cz/item/CS_URS_2025_01/733221202</t>
  </si>
  <si>
    <t>76</t>
  </si>
  <si>
    <t>733290801</t>
  </si>
  <si>
    <t>Demontáž potrubí měděného D do 35x1,5 mm</t>
  </si>
  <si>
    <t>664486854</t>
  </si>
  <si>
    <t>Demontáž potrubí z trubek měděných Ø do 35/1,5</t>
  </si>
  <si>
    <t>https://podminky.urs.cz/item/CS_URS_2025_01/733290801</t>
  </si>
  <si>
    <t>Demontáž potrubí ÚT v 1.05 a 1.09</t>
  </si>
  <si>
    <t>77</t>
  </si>
  <si>
    <t>733291101</t>
  </si>
  <si>
    <t>Zkouška těsnosti potrubí měděné D do 35x1,5</t>
  </si>
  <si>
    <t>2108940835</t>
  </si>
  <si>
    <t>Zkoušky těsnosti potrubí z trubek měděných Ø do 35/1,5</t>
  </si>
  <si>
    <t>https://podminky.urs.cz/item/CS_URS_2025_01/733291101</t>
  </si>
  <si>
    <t>78</t>
  </si>
  <si>
    <t>733811221</t>
  </si>
  <si>
    <t>Ochrana potrubí ústředního vytápění termoizolačními trubicemi z PE tl přes 6 do 9 mm DN do 22 mm</t>
  </si>
  <si>
    <t>-1278445702</t>
  </si>
  <si>
    <t>Ochrana potrubí termoizolačními trubicemi z pěnového polyetylenu PE přilepenými v příčných a podélných spojích, tloušťky izolace přes 6 do 9 mm, vnitřního průměru izolace DN do 22 mm</t>
  </si>
  <si>
    <t>https://podminky.urs.cz/item/CS_URS_2025_01/733811221</t>
  </si>
  <si>
    <t>79</t>
  </si>
  <si>
    <t>998733112</t>
  </si>
  <si>
    <t>Přesun hmot tonážní pro rozvody potrubí s omezením mechanizace v objektech v přes 6 do 12 m</t>
  </si>
  <si>
    <t>-2129736854</t>
  </si>
  <si>
    <t>Přesun hmot pro rozvody potrubí stanovený z hmotnosti přesunovaného materiálu vodorovná dopravní vzdálenost do 50 m s omezením mechanizace v objektech výšky přes 6 do 12 m</t>
  </si>
  <si>
    <t>https://podminky.urs.cz/item/CS_URS_2025_01/998733112</t>
  </si>
  <si>
    <t>734</t>
  </si>
  <si>
    <t>Ústřední vytápění - armatury</t>
  </si>
  <si>
    <t>80</t>
  </si>
  <si>
    <t>734211113</t>
  </si>
  <si>
    <t>Ventil závitový odvzdušňovací G 3/8 PN 10 do 120°C otopných těles</t>
  </si>
  <si>
    <t>890635421</t>
  </si>
  <si>
    <t>Ventily odvzdušňovací závitové otopných těles PN 6 do 120°C G 3/8</t>
  </si>
  <si>
    <t>https://podminky.urs.cz/item/CS_URS_2025_01/734211113</t>
  </si>
  <si>
    <t>81</t>
  </si>
  <si>
    <t>734221532</t>
  </si>
  <si>
    <t>Ventil závitový termostatický rohový jednoregulační G 1/2 PN 16 do 110°C bez hlavice ovládání</t>
  </si>
  <si>
    <t>-158958256</t>
  </si>
  <si>
    <t>Ventily regulační závitové termostatické bez hlavice ovládání PN 16 do 110°C rohové jednoregulační G 1/2</t>
  </si>
  <si>
    <t>https://podminky.urs.cz/item/CS_URS_2025_01/734221532</t>
  </si>
  <si>
    <t>82</t>
  </si>
  <si>
    <t>734222802</t>
  </si>
  <si>
    <t>Ventil závitový termostatický rohový G 1/2 PN 16 do 110°C s ruční hlavou chromovaný</t>
  </si>
  <si>
    <t>-35604331</t>
  </si>
  <si>
    <t>Ventily regulační závitové termostatické s hlavicí ručního ovládání PN 16 do 110°C rohové chromované G 1/2</t>
  </si>
  <si>
    <t>https://podminky.urs.cz/item/CS_URS_2025_01/734222802</t>
  </si>
  <si>
    <t>83</t>
  </si>
  <si>
    <t>998734112</t>
  </si>
  <si>
    <t>Přesun hmot tonážní pro armatury s omezením mechanizace v objektech v přes 6 do 12 m</t>
  </si>
  <si>
    <t>499181455</t>
  </si>
  <si>
    <t>Přesun hmot pro armatury stanovený z hmotnosti přesunovaného materiálu vodorovná dopravní vzdálenost do 50 m s omezením mechanizace v objektech výšky přes 6 do 12 m</t>
  </si>
  <si>
    <t>https://podminky.urs.cz/item/CS_URS_2025_01/998734112</t>
  </si>
  <si>
    <t>735</t>
  </si>
  <si>
    <t>Ústřední vytápění - otopná tělesa</t>
  </si>
  <si>
    <t>84</t>
  </si>
  <si>
    <t>735000912</t>
  </si>
  <si>
    <t>Vyregulování ventilu nebo kohoutu dvojregulačního s termostatickým ovládáním</t>
  </si>
  <si>
    <t>1379589415</t>
  </si>
  <si>
    <t>Regulace otopného systému při opravách vyregulování dvojregulačních ventilů a kohoutů s termostatickým ovládáním</t>
  </si>
  <si>
    <t>https://podminky.urs.cz/item/CS_URS_2025_01/735000912</t>
  </si>
  <si>
    <t>85</t>
  </si>
  <si>
    <t>735151821</t>
  </si>
  <si>
    <t>Demontáž otopného tělesa panelového dvouřadého dl do 1500 mm</t>
  </si>
  <si>
    <t>-411157753</t>
  </si>
  <si>
    <t>Demontáž otopných těles panelových dvouřadých stavební délky do 1500 mm</t>
  </si>
  <si>
    <t>https://podminky.urs.cz/item/CS_URS_2025_01/735151821</t>
  </si>
  <si>
    <t>Demontáž otopných těles v 1.05 a 1.09</t>
  </si>
  <si>
    <t>86</t>
  </si>
  <si>
    <t>735159210</t>
  </si>
  <si>
    <t>Montáž otopných těles panelových dvouřadých dl do 1140 mm</t>
  </si>
  <si>
    <t>-1170411727</t>
  </si>
  <si>
    <t>Montáž otopných těles panelových dvouřadých, stavební délky do 1140 mm</t>
  </si>
  <si>
    <t>https://podminky.urs.cz/item/CS_URS_2025_01/735159210</t>
  </si>
  <si>
    <t>87</t>
  </si>
  <si>
    <t>735494811</t>
  </si>
  <si>
    <t>Vypuštění vody z otopných těles</t>
  </si>
  <si>
    <t>-1484742856</t>
  </si>
  <si>
    <t>Vypuštění vody z otopných soustav bez kotlů, ohříváků, zásobníků a nádrží</t>
  </si>
  <si>
    <t>https://podminky.urs.cz/item/CS_URS_2025_01/735494811</t>
  </si>
  <si>
    <t>741</t>
  </si>
  <si>
    <t>Elektroinstalace - silnoproud</t>
  </si>
  <si>
    <t>88</t>
  </si>
  <si>
    <t>35889206-R POL.-02</t>
  </si>
  <si>
    <t>CHRÁNIČ S JISTIČEM -DVOUPÓLOVÝ - 16/1N/B/003A</t>
  </si>
  <si>
    <t>ks</t>
  </si>
  <si>
    <t>870954666</t>
  </si>
  <si>
    <t>89</t>
  </si>
  <si>
    <t>1030085597</t>
  </si>
  <si>
    <t>Chránič kombinovaný ABB 2CSR255051R1105 DSE201 B10 AC30, modré N01 B10 AC3</t>
  </si>
  <si>
    <t>1557236969</t>
  </si>
  <si>
    <t>90</t>
  </si>
  <si>
    <t>741112001</t>
  </si>
  <si>
    <t>Montáž krabice zapuštěná plastová kruhová</t>
  </si>
  <si>
    <t>2133437895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</si>
  <si>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</si>
  <si>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https://podminky.urs.cz/item/CS_URS_2025_01/741112001</t>
  </si>
  <si>
    <t>91</t>
  </si>
  <si>
    <t>34571457</t>
  </si>
  <si>
    <t>krabice pod omítku PVC odbočná kruhová D 70mm s víčkem</t>
  </si>
  <si>
    <t>-728673497</t>
  </si>
  <si>
    <t>92</t>
  </si>
  <si>
    <t>741122015</t>
  </si>
  <si>
    <t>Montáž kabel Cu bez ukončení uložený pod omítku plný kulatý 3x1,5 mm2 (např. CYKY)</t>
  </si>
  <si>
    <t>-2120634445</t>
  </si>
  <si>
    <t>Montáž kabelů měděných bez ukončení uložených pod omítku plných kulatých (např. CYKY), počtu a průřezu žil 3x1,5 mm2</t>
  </si>
  <si>
    <t>https://podminky.urs.cz/item/CS_URS_2025_01/741122015</t>
  </si>
  <si>
    <t>93</t>
  </si>
  <si>
    <t>34111030</t>
  </si>
  <si>
    <t>kabel instalační jádro Cu plné izolace PVC plášť PVC 450/750V (CYKY) 3x1,5mm2</t>
  </si>
  <si>
    <t>-1984254351</t>
  </si>
  <si>
    <t>138,04347826087*1,15 'Přepočtené koeficientem množství</t>
  </si>
  <si>
    <t>94</t>
  </si>
  <si>
    <t>741122016</t>
  </si>
  <si>
    <t>Montáž kabel Cu bez ukončení uložený pod omítku plný kulatý 3x2,5 až 6 mm2 (např. CYKY)</t>
  </si>
  <si>
    <t>-561337641</t>
  </si>
  <si>
    <t>Montáž kabelů měděných bez ukončení uložených pod omítku plných kulatých (např. CYKY), počtu a průřezu žil 3x2,5 až 6 mm2</t>
  </si>
  <si>
    <t>https://podminky.urs.cz/item/CS_URS_2025_01/741122016</t>
  </si>
  <si>
    <t>100</t>
  </si>
  <si>
    <t>95</t>
  </si>
  <si>
    <t>34111036</t>
  </si>
  <si>
    <t>kabel instalační jádro Cu plné izolace PVC plášť PVC 450/750V (CYKY) 3x2,5mm2</t>
  </si>
  <si>
    <t>-1116793081</t>
  </si>
  <si>
    <t>100*1,15 'Přepočtené koeficientem množství</t>
  </si>
  <si>
    <t>96</t>
  </si>
  <si>
    <t>741122211</t>
  </si>
  <si>
    <t>Montáž kabel Cu plný kulatý žíla 3x1,5 až 6 mm2 uložený volně (např. CYKY)</t>
  </si>
  <si>
    <t>-1300396980</t>
  </si>
  <si>
    <t>Montáž kabelů měděných bez ukončení uložených volně nebo v liště plných kulatých (např. CYKY) počtu a průřezu žil 3x1,5 až 6 mm2</t>
  </si>
  <si>
    <t>https://podminky.urs.cz/item/CS_URS_2025_01/741122211</t>
  </si>
  <si>
    <t>97</t>
  </si>
  <si>
    <t>741210002</t>
  </si>
  <si>
    <t>Montáž rozvodnice oceloplechová nebo plastová běžná do 50 kg</t>
  </si>
  <si>
    <t>-1637690988</t>
  </si>
  <si>
    <t>Montáž rozvodnic oceloplechových nebo plastových bez zapojení vodičů běžných, hmotnosti do 50 kg</t>
  </si>
  <si>
    <t>https://podminky.urs.cz/item/CS_URS_2025_01/741210002</t>
  </si>
  <si>
    <t>98</t>
  </si>
  <si>
    <t>1000137167</t>
  </si>
  <si>
    <t>Rozvodnice zápustná ABB 1SLM004101A1206, IP41/36M, průhledná dvířka</t>
  </si>
  <si>
    <t>-1343758595</t>
  </si>
  <si>
    <t>99</t>
  </si>
  <si>
    <t>741310101</t>
  </si>
  <si>
    <t>Montáž spínač (polo)zapuštěný bezšroubové připojení 1-jednopólový se zapojením vodičů</t>
  </si>
  <si>
    <t>-917073921</t>
  </si>
  <si>
    <t>Montáž spínačů jedno nebo dvoupólových polozapuštěných nebo zapuštěných se zapojením vodičů bezšroubové připojení spínačů, řazení 1-jednopólových</t>
  </si>
  <si>
    <t>https://podminky.urs.cz/item/CS_URS_2025_01/741310101</t>
  </si>
  <si>
    <t>ABB.3901AB10B</t>
  </si>
  <si>
    <t>Rámeček jednonásobný Tango®</t>
  </si>
  <si>
    <t>-1615198760</t>
  </si>
  <si>
    <t>101</t>
  </si>
  <si>
    <t>ABB.3558AA651B</t>
  </si>
  <si>
    <t>Kryt spínače jednoduchý Tango®</t>
  </si>
  <si>
    <t>375463612</t>
  </si>
  <si>
    <t>102</t>
  </si>
  <si>
    <t>34539015</t>
  </si>
  <si>
    <t>přístroj spínače jednopólového, řazení 1, 1So, 1S bezšroubové svorky</t>
  </si>
  <si>
    <t>-1816757870</t>
  </si>
  <si>
    <t>103</t>
  </si>
  <si>
    <t>741321003</t>
  </si>
  <si>
    <t>Montáž proudových chráničů dvoupólových nn do 25 A ve skříni se zapojením vodičů</t>
  </si>
  <si>
    <t>457355424</t>
  </si>
  <si>
    <t>Montáž proudových chráničů se zapojením vodičů dvoupólových nn do 25 A ve skříni</t>
  </si>
  <si>
    <t>https://podminky.urs.cz/item/CS_URS_2025_01/741321003</t>
  </si>
  <si>
    <t>104</t>
  </si>
  <si>
    <t>741372062</t>
  </si>
  <si>
    <t>Montáž svítidlo LED interiérové přisazené stropní hranaté nebo kruhové přes 0,09 do 0,36 m2 se zapojením vodičů</t>
  </si>
  <si>
    <t>-1671851756</t>
  </si>
  <si>
    <t>Montáž svítidel s integrovaným zdrojem LED se zapojením vodičů interiérových přisazených stropních hranatých nebo kruhových plochy přes 0,09 do 0,36 m2</t>
  </si>
  <si>
    <t>https://podminky.urs.cz/item/CS_URS_2025_01/741372062</t>
  </si>
  <si>
    <t>105</t>
  </si>
  <si>
    <t>741810001</t>
  </si>
  <si>
    <t>Celková prohlídka elektrického rozvodu a zařízení do 100 000,- Kč</t>
  </si>
  <si>
    <t>-1977273671</t>
  </si>
  <si>
    <t>Zkoušky a prohlídky elektrických rozvodů a zařízení celková prohlídka a vyhotovení revizní zprávy pro objem montážních prací do 100 tis. Kč</t>
  </si>
  <si>
    <t>https://podminky.urs.cz/item/CS_URS_2025_01/741810001</t>
  </si>
  <si>
    <t>106</t>
  </si>
  <si>
    <t>741-R01</t>
  </si>
  <si>
    <t>Propojení rozvodnice - vydrátování, zapojení,výstroj</t>
  </si>
  <si>
    <t>2126432224</t>
  </si>
  <si>
    <t xml:space="preserve">Propojení rozvodnice - vydrátování, zapojení,výstroj
</t>
  </si>
  <si>
    <t>107</t>
  </si>
  <si>
    <t>741-R02</t>
  </si>
  <si>
    <t>Svítidlo BRSB K0375V2 2000-DODÁVKA</t>
  </si>
  <si>
    <t>483599088</t>
  </si>
  <si>
    <t>108</t>
  </si>
  <si>
    <t>741-R03</t>
  </si>
  <si>
    <t>Svítidlo BRSB K0300 V6</t>
  </si>
  <si>
    <t>-1601999903</t>
  </si>
  <si>
    <t>109</t>
  </si>
  <si>
    <t>741-R04</t>
  </si>
  <si>
    <t>Svítidlo BRSB K0375 V2</t>
  </si>
  <si>
    <t>-1391036941</t>
  </si>
  <si>
    <t>110</t>
  </si>
  <si>
    <t>741-R05</t>
  </si>
  <si>
    <t>-1422566413</t>
  </si>
  <si>
    <t>Dodávka a montáž nouzového osvětlení</t>
  </si>
  <si>
    <t>nouz.svítidlo přisazené, asymetrická optika, 3W, LED, 340 lm, IP41, svítící 1 h, vlastní zdroj</t>
  </si>
  <si>
    <t>111</t>
  </si>
  <si>
    <t>741-R06</t>
  </si>
  <si>
    <t>STAVEBNÍ PŘÍPOMOCE</t>
  </si>
  <si>
    <t>383470326</t>
  </si>
  <si>
    <t>112</t>
  </si>
  <si>
    <t>998741112</t>
  </si>
  <si>
    <t>Přesun hmot tonážní pro silnoproud s omezením mechanizace v objektech v přes 6 do 12 m</t>
  </si>
  <si>
    <t>697129116</t>
  </si>
  <si>
    <t>Přesun hmot pro silnoproud stanovený z hmotnosti přesunovaného materiálu vodorovná dopravní vzdálenost do 50 m s omezením mechanizace v objektech výšky přes 6 do 12 m</t>
  </si>
  <si>
    <t>https://podminky.urs.cz/item/CS_URS_2025_01/998741112</t>
  </si>
  <si>
    <t>751</t>
  </si>
  <si>
    <t>Vzduchotechnika</t>
  </si>
  <si>
    <t>113</t>
  </si>
  <si>
    <t>751111052</t>
  </si>
  <si>
    <t>Montáž ventilátoru axiálního nízkotlakého podhledového D přes 100 do 200 mm</t>
  </si>
  <si>
    <t>-702412069</t>
  </si>
  <si>
    <t>Montáž ventilátoru axiálního nízkotlakého podhledového, průměru přes 100 do 200 mm</t>
  </si>
  <si>
    <t>https://podminky.urs.cz/item/CS_URS_2025_01/751111052</t>
  </si>
  <si>
    <t>114</t>
  </si>
  <si>
    <t>ELD.SP124100130</t>
  </si>
  <si>
    <t>SILENT 200 CZ</t>
  </si>
  <si>
    <t>752755363</t>
  </si>
  <si>
    <t>115</t>
  </si>
  <si>
    <t>751111811</t>
  </si>
  <si>
    <t>Demontáž ventilátoru axiálního nízkotlakého kruhové potrubí D do 200 mm</t>
  </si>
  <si>
    <t>770109714</t>
  </si>
  <si>
    <t>Demontáž ventilátoru axiálního nízkotlakého kruhové potrubí, průměru do 200 mm</t>
  </si>
  <si>
    <t>https://podminky.urs.cz/item/CS_URS_2025_01/751111811</t>
  </si>
  <si>
    <t>763</t>
  </si>
  <si>
    <t>Konstrukce suché výstavby</t>
  </si>
  <si>
    <t>116</t>
  </si>
  <si>
    <t>763131471</t>
  </si>
  <si>
    <t>SDK podhled deska 1xDFH2 12,5 bez izolace dvouvrstvá spodní kce profil CD+UD REI do 90</t>
  </si>
  <si>
    <t>-2073998845</t>
  </si>
  <si>
    <t>Podhled ze sádrokartonových desek dvouvrstvá zavěšená spodní konstrukce z ocelových profilů CD, UD jednoduše opláštěná deskou impregnovanou protipožární DFH2, tl. 12,5 mm, bez izolace, REI do 90</t>
  </si>
  <si>
    <t>https://podminky.urs.cz/item/CS_URS_2025_01/763131471</t>
  </si>
  <si>
    <t>Podhled ze sádrokartonu v 1.01 -1.09</t>
  </si>
  <si>
    <t>117</t>
  </si>
  <si>
    <t>763135811</t>
  </si>
  <si>
    <t>Demontáž podhledu sádrokartonového kazetového na roštu viditelném</t>
  </si>
  <si>
    <t>-257989510</t>
  </si>
  <si>
    <t>Demontáž podhledu sádrokartonového kazetového zavěšeného na roštu viditelném</t>
  </si>
  <si>
    <t>https://podminky.urs.cz/item/CS_URS_2025_01/763135811</t>
  </si>
  <si>
    <t>Demontáž kazet.podhledu stropu v 1.01-1.09</t>
  </si>
  <si>
    <t>2,1+2,43+1,11+1,11+5,51+3,2+4,77+1,21+4,92+1,8*0,6</t>
  </si>
  <si>
    <t>118</t>
  </si>
  <si>
    <t>998763322</t>
  </si>
  <si>
    <t>Přesun hmot tonážní pro konstrukce montované z desek s omezením mechanizace v objektech v přes 6 do 12 m</t>
  </si>
  <si>
    <t>-109068298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</si>
  <si>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6 do 12 m</t>
  </si>
  <si>
    <t>https://podminky.urs.cz/item/CS_URS_2025_01/998763322</t>
  </si>
  <si>
    <t>766</t>
  </si>
  <si>
    <t>Konstrukce truhlářské</t>
  </si>
  <si>
    <t>119</t>
  </si>
  <si>
    <t>766660720</t>
  </si>
  <si>
    <t>Osazení větrací mřížky s vyříznutím otvoru</t>
  </si>
  <si>
    <t>-288627898</t>
  </si>
  <si>
    <t>Montáž dveřních doplňků větrací mřížky s vyříznutím otvoru</t>
  </si>
  <si>
    <t>https://podminky.urs.cz/item/CS_URS_2025_01/766660720</t>
  </si>
  <si>
    <t>větrací mřížky vnitřních dveří-úprava otvorů+osazení mřížky</t>
  </si>
  <si>
    <t>120</t>
  </si>
  <si>
    <t>766660729</t>
  </si>
  <si>
    <t>Montáž dveřního interiérového kování - štítku s klikou</t>
  </si>
  <si>
    <t>691770439</t>
  </si>
  <si>
    <t>Montáž dveřních doplňků dveřního kování interiérového štítku s klikou</t>
  </si>
  <si>
    <t>https://podminky.urs.cz/item/CS_URS_2025_01/766660729</t>
  </si>
  <si>
    <t>121</t>
  </si>
  <si>
    <t>766664958</t>
  </si>
  <si>
    <t>Výměna klik se štítky interiérových dveří</t>
  </si>
  <si>
    <t>-8153933</t>
  </si>
  <si>
    <t>Výměna dveřních konstrukcí interiérových klik se štítky</t>
  </si>
  <si>
    <t>https://podminky.urs.cz/item/CS_URS_2025_01/766664958</t>
  </si>
  <si>
    <t>122</t>
  </si>
  <si>
    <t>766664960</t>
  </si>
  <si>
    <t>Výměna zámkové vložky interiérových dveří</t>
  </si>
  <si>
    <t>1728426118</t>
  </si>
  <si>
    <t>Výměna dveřních konstrukcí interiérových zámkové vložky</t>
  </si>
  <si>
    <t>https://podminky.urs.cz/item/CS_URS_2025_01/766664960</t>
  </si>
  <si>
    <t>123</t>
  </si>
  <si>
    <t>54914128</t>
  </si>
  <si>
    <t>dveřní kování interiérové rozetové spodní pro WC</t>
  </si>
  <si>
    <t>1777344</t>
  </si>
  <si>
    <t>124</t>
  </si>
  <si>
    <t>54924005</t>
  </si>
  <si>
    <t>zámek zadlabací mezipokojový levý pro WC kování rozteč 72x55mm</t>
  </si>
  <si>
    <t>483637039</t>
  </si>
  <si>
    <t>125</t>
  </si>
  <si>
    <t>54924003</t>
  </si>
  <si>
    <t>zámek zadlabací mezipokojový pravý pro WC kování 72x55mm</t>
  </si>
  <si>
    <t>1796377152</t>
  </si>
  <si>
    <t>126</t>
  </si>
  <si>
    <t>766-R01</t>
  </si>
  <si>
    <t>Dodávka větrací mřížky</t>
  </si>
  <si>
    <t>1845595884</t>
  </si>
  <si>
    <t xml:space="preserve">plastová ventilační mřížka do dveří s regulátorem průtoku vzduchu, š. 462 mm, v. 124 mm, jednostranná, otvor pro vyříznutí 430,5 x 92,5 mm </t>
  </si>
  <si>
    <t>- 2 ks do dveří</t>
  </si>
  <si>
    <t>6*2</t>
  </si>
  <si>
    <t>127</t>
  </si>
  <si>
    <t>998766112</t>
  </si>
  <si>
    <t>Přesun hmot tonážní pro kce truhlářské s omezením mechanizace v objektech v přes 6 do 12 m</t>
  </si>
  <si>
    <t>-1371431339</t>
  </si>
  <si>
    <t>Přesun hmot pro konstrukce truhlářské stanovený z hmotnosti přesunovaného materiálu vodorovná dopravní vzdálenost do 50 m s omezením mechanizace v objektech výšky přes 6 do 12 m</t>
  </si>
  <si>
    <t>https://podminky.urs.cz/item/CS_URS_2025_01/998766112</t>
  </si>
  <si>
    <t>771</t>
  </si>
  <si>
    <t>Podlahy z dlaždic</t>
  </si>
  <si>
    <t>128</t>
  </si>
  <si>
    <t>771111011</t>
  </si>
  <si>
    <t>Vysátí podkladu před pokládkou dlažby</t>
  </si>
  <si>
    <t>-1294668661</t>
  </si>
  <si>
    <t>Příprava podkladu před provedením dlažby vysátí podlah</t>
  </si>
  <si>
    <t>https://podminky.urs.cz/item/CS_URS_2025_01/771111011</t>
  </si>
  <si>
    <t>přípravné práce před pokládkou dlažby podlah</t>
  </si>
  <si>
    <t>129</t>
  </si>
  <si>
    <t>771121011</t>
  </si>
  <si>
    <t>Nátěr penetrační na podlahu</t>
  </si>
  <si>
    <t>598178004</t>
  </si>
  <si>
    <t>Příprava podkladu před provedením dlažby nátěr penetrační na podlahu</t>
  </si>
  <si>
    <t>https://podminky.urs.cz/item/CS_URS_2025_01/771121011</t>
  </si>
  <si>
    <t>penetrace podlah před pokládkou dlažby</t>
  </si>
  <si>
    <t>130</t>
  </si>
  <si>
    <t>771151013</t>
  </si>
  <si>
    <t>Samonivelační stěrka podlah pevnosti 20 MPa tl přes 5 do 8 mm</t>
  </si>
  <si>
    <t>31602109</t>
  </si>
  <si>
    <t>Příprava podkladu před provedením dlažby samonivelační stěrka min. pevnosti 20 MPa, tloušťky přes 5 do 8 mm</t>
  </si>
  <si>
    <t>https://podminky.urs.cz/item/CS_URS_2025_01/771151013</t>
  </si>
  <si>
    <t>vyrovnání podlah pod dlažby</t>
  </si>
  <si>
    <t>131</t>
  </si>
  <si>
    <t>771571810</t>
  </si>
  <si>
    <t>Demontáž podlah z dlaždic keramických kladených do malty</t>
  </si>
  <si>
    <t>67399815</t>
  </si>
  <si>
    <t>https://podminky.urs.cz/item/CS_URS_2025_01/771571810</t>
  </si>
  <si>
    <t>Vybourání stávající keram.dlažby v 1.01-1.09</t>
  </si>
  <si>
    <t>132</t>
  </si>
  <si>
    <t>771574413</t>
  </si>
  <si>
    <t>Montáž podlah keramických hladkých lepených cementovým flexibilním lepidlem přes 2 do 4 ks/m2</t>
  </si>
  <si>
    <t>109735392</t>
  </si>
  <si>
    <t>Montáž podlah z dlaždic keramických lepených cementovým flexibilním lepidlem hladkých, tloušťky do 10 mm přes 2 do 4 ks/m2</t>
  </si>
  <si>
    <t>https://podminky.urs.cz/item/CS_URS_2025_01/771574413</t>
  </si>
  <si>
    <t>montáž kerramické dlažby podlah-rozměru 600x600mm</t>
  </si>
  <si>
    <t>133</t>
  </si>
  <si>
    <t>59761136</t>
  </si>
  <si>
    <t>dlažba keramická slinutá mrazuvzdorná povrch hladký/lesklý tl do 10mm přes 2 do 4ks/m2</t>
  </si>
  <si>
    <t>-1037204716</t>
  </si>
  <si>
    <t>26,36*1,15 'Přepočtené koeficientem množství</t>
  </si>
  <si>
    <t>134</t>
  </si>
  <si>
    <t>771577211</t>
  </si>
  <si>
    <t>Příplatek k montáži podlah keramických lepených cementovým flexibilním lepidlem za plochu do 5 m2</t>
  </si>
  <si>
    <t>304054263</t>
  </si>
  <si>
    <t>Montáž podlah z dlaždic keramických lepených cementovým flexibilním lepidlem Příplatek k cenám za plochu do 5 m2 jednotlivě</t>
  </si>
  <si>
    <t>https://podminky.urs.cz/item/CS_URS_2025_01/771577211</t>
  </si>
  <si>
    <t>135</t>
  </si>
  <si>
    <t>771577212</t>
  </si>
  <si>
    <t>Příplatek k montáži podlah keramických lepených cementovým flexibilním lepidlem za omezený prostor</t>
  </si>
  <si>
    <t>-1612390697</t>
  </si>
  <si>
    <t>Montáž podlah z dlaždic keramických lepených cementovým flexibilním lepidlem Příplatek k cenám za podlahy v omezeném prostoru</t>
  </si>
  <si>
    <t>https://podminky.urs.cz/item/CS_URS_2025_01/771577212</t>
  </si>
  <si>
    <t>136</t>
  </si>
  <si>
    <t>771577213</t>
  </si>
  <si>
    <t>Příplatek k montáži podlah keramických lepených cementovým flexibilním lepidlem za pokládku na koso</t>
  </si>
  <si>
    <t>-1555601483</t>
  </si>
  <si>
    <t>Montáž podlah z dlaždic keramických lepených cementovým flexibilním lepidlem Příplatek k cenám za pokládku na koso</t>
  </si>
  <si>
    <t>https://podminky.urs.cz/item/CS_URS_2025_01/771577213</t>
  </si>
  <si>
    <t>137</t>
  </si>
  <si>
    <t>771591112</t>
  </si>
  <si>
    <t>Izolace pod dlažbu nátěrem nebo stěrkou ve dvou vrstvách</t>
  </si>
  <si>
    <t>354572491</t>
  </si>
  <si>
    <t>Izolace podlahy pod dlažbu nátěrem nebo stěrkou ve dvou vrstvách</t>
  </si>
  <si>
    <t>https://podminky.urs.cz/item/CS_URS_2025_01/771591112</t>
  </si>
  <si>
    <t>hydroizolace podlah pod keram. dlažbu</t>
  </si>
  <si>
    <t>138</t>
  </si>
  <si>
    <t>998771112</t>
  </si>
  <si>
    <t>Přesun hmot tonážní pro podlahy z dlaždic s omezením mechanizace v objektech v přes 6 do 12 m</t>
  </si>
  <si>
    <t>-482363979</t>
  </si>
  <si>
    <t>Přesun hmot pro podlahy z dlaždic stanovený z hmotnosti přesunovaného materiálu vodorovná dopravní vzdálenost do 50 m s omezením mechanizace v objektech výšky přes 6 do 12 m</t>
  </si>
  <si>
    <t>https://podminky.urs.cz/item/CS_URS_2025_01/998771112</t>
  </si>
  <si>
    <t>781</t>
  </si>
  <si>
    <t>Dokončovací práce - obklady</t>
  </si>
  <si>
    <t>139</t>
  </si>
  <si>
    <t>781111011</t>
  </si>
  <si>
    <t>Ometení (oprášení) stěny při přípravě podkladu</t>
  </si>
  <si>
    <t>1822329880</t>
  </si>
  <si>
    <t>Příprava podkladu před provedením obkladu oprášení (ometení) stěny</t>
  </si>
  <si>
    <t>https://podminky.urs.cz/item/CS_URS_2025_01/781111011</t>
  </si>
  <si>
    <t>140</t>
  </si>
  <si>
    <t>781121011</t>
  </si>
  <si>
    <t>Nátěr penetrační na stěnu</t>
  </si>
  <si>
    <t>228148215</t>
  </si>
  <si>
    <t>Příprava podkladu před provedením obkladu nátěr penetrační na stěnu</t>
  </si>
  <si>
    <t>https://podminky.urs.cz/item/CS_URS_2025_01/781121011</t>
  </si>
  <si>
    <t>Penetrační nátěr stěn pod keram.obklady</t>
  </si>
  <si>
    <t>141</t>
  </si>
  <si>
    <t>781472214</t>
  </si>
  <si>
    <t>Montáž obkladů keramických hladkých lepených cementovým flexibilním lepidlem přes 4 do 6 ks/m2</t>
  </si>
  <si>
    <t>-2091322348</t>
  </si>
  <si>
    <t>Montáž keramických obkladů stěn lepených cementovým flexibilním lepidlem hladkých přes 4 do 6 ks/m2</t>
  </si>
  <si>
    <t>https://podminky.urs.cz/item/CS_URS_2025_01/781472214</t>
  </si>
  <si>
    <t>Keramick obklad stěn do výšky 2 m, rozměry 600x300mm</t>
  </si>
  <si>
    <t>142</t>
  </si>
  <si>
    <t>59761707</t>
  </si>
  <si>
    <t>obklad keramický nemrazuvzdorný povrch hladký/lesklý tl do 10mm přes 4 do 6ks/m2</t>
  </si>
  <si>
    <t>586561444</t>
  </si>
  <si>
    <t>102,6*1,15 'Přepočtené koeficientem množství</t>
  </si>
  <si>
    <t>143</t>
  </si>
  <si>
    <t>781472291</t>
  </si>
  <si>
    <t>Příplatek k montáži obkladů keramických lepených cementovým flexibilním lepidlem za plochu do 10 m2</t>
  </si>
  <si>
    <t>663923530</t>
  </si>
  <si>
    <t>Montáž keramických obkladů stěn lepených cementovým flexibilním lepidlem Příplatek k cenám za plochu do 10 m2 jednotlivě</t>
  </si>
  <si>
    <t>https://podminky.urs.cz/item/CS_URS_2025_01/781472291</t>
  </si>
  <si>
    <t>144</t>
  </si>
  <si>
    <t>781491011</t>
  </si>
  <si>
    <t>Montáž zrcadel plochy do 1 m2 lepených silikonovým tmelem na podkladní omítku</t>
  </si>
  <si>
    <t>-818894903</t>
  </si>
  <si>
    <t>Montáž zrcadel lepených silikonovým tmelem na podkladní omítku, plochy do 1 m2</t>
  </si>
  <si>
    <t>https://podminky.urs.cz/item/CS_URS_2025_01/781491011</t>
  </si>
  <si>
    <t>Montáž zrcadel nad umyvadla do 1.02 a 1.07</t>
  </si>
  <si>
    <t>4*0,6*0,8</t>
  </si>
  <si>
    <t>145</t>
  </si>
  <si>
    <t>63465124</t>
  </si>
  <si>
    <t>zrcadlo nemontované čiré tl 4mm max rozměr 3210x2250mm</t>
  </si>
  <si>
    <t>-1202696810</t>
  </si>
  <si>
    <t>1,92*1,1 'Přepočtené koeficientem množství</t>
  </si>
  <si>
    <t>146</t>
  </si>
  <si>
    <t>781492251</t>
  </si>
  <si>
    <t>Montáž profilů ukončovacích lepených flexibilním cementovým lepidlem</t>
  </si>
  <si>
    <t>-209612365</t>
  </si>
  <si>
    <t>Obklad - dokončující práce montáž profilu lepeného flexibilním cementovým lepidlem ukončovacího</t>
  </si>
  <si>
    <t>https://podminky.urs.cz/item/CS_URS_2025_01/781492251</t>
  </si>
  <si>
    <t>ukončovací , rohové lišty, lišty kolem zrcadel a zárubní</t>
  </si>
  <si>
    <t>0,2*2+2,1*2+0,4+1,87*2+0,65*2+1,25*4+0,9*2+0,2*2</t>
  </si>
  <si>
    <t>2,08*2+0,45*2+2+1,525+0,8+2,1*2+1,2+2,65*2+0,4</t>
  </si>
  <si>
    <t>1,35*2+0,9+0,3+3,55+2,08+1+1,35+0,125+0,2</t>
  </si>
  <si>
    <t>2*4*6+36*2+(0,6*2+0,8*2)*4</t>
  </si>
  <si>
    <t>147</t>
  </si>
  <si>
    <t>19416005</t>
  </si>
  <si>
    <t>lišta ukončovací z eloxovaného hliníku 10mm</t>
  </si>
  <si>
    <t>-93272887</t>
  </si>
  <si>
    <t>181,13*1,05 'Přepočtené koeficientem množství</t>
  </si>
  <si>
    <t>148</t>
  </si>
  <si>
    <t>781495115</t>
  </si>
  <si>
    <t>Spárování vnitřních obkladů silikonem</t>
  </si>
  <si>
    <t>599323802</t>
  </si>
  <si>
    <t>Obklad - dokončující práce ostatní práce spárování silikonem</t>
  </si>
  <si>
    <t>https://podminky.urs.cz/item/CS_URS_2025_01/781495115</t>
  </si>
  <si>
    <t>spárování silikonem kolem doplňků-osušovač rukou</t>
  </si>
  <si>
    <t>2*(0,70*2+0,3*2)</t>
  </si>
  <si>
    <t>spárování- styk parapetu-obkladu</t>
  </si>
  <si>
    <t>1,75+1,8</t>
  </si>
  <si>
    <t>spárování silikonem lišt dveř,rohů,styk podlahy a obkladu</t>
  </si>
  <si>
    <t>181,13</t>
  </si>
  <si>
    <t>spárování styku umyvadel se stěnou, ostatních zařizovacích předmětů-WC aj.</t>
  </si>
  <si>
    <t>1,1+0,6*2+0,45+3,45</t>
  </si>
  <si>
    <t>149</t>
  </si>
  <si>
    <t>781571141</t>
  </si>
  <si>
    <t>Montáž keramických obkladů ostění šířky přes 200 do 400 mm lepených flexibilním lepidlem</t>
  </si>
  <si>
    <t>-1471278210</t>
  </si>
  <si>
    <t>Montáž keramických obkladů ostění lepených flexibilním lepidlem šířky ostění přes 200 do 400 mm</t>
  </si>
  <si>
    <t>https://podminky.urs.cz/item/CS_URS_2025_01/781571141</t>
  </si>
  <si>
    <t>ostění v 1.05</t>
  </si>
  <si>
    <t>1,5*2</t>
  </si>
  <si>
    <t>150</t>
  </si>
  <si>
    <t>2042240504</t>
  </si>
  <si>
    <t>151</t>
  </si>
  <si>
    <t>998781112</t>
  </si>
  <si>
    <t>Přesun hmot tonážní pro obklady keramické s omezením mechanizace v objektech v přes 6 do 12 m</t>
  </si>
  <si>
    <t>-1576491167</t>
  </si>
  <si>
    <t>Přesun hmot pro obklady keramické stanovený z hmotnosti přesunovaného materiálu vodorovná dopravní vzdálenost do 50 m s omezením mechanizace v objektech výšky přes 6 do 12 m</t>
  </si>
  <si>
    <t>https://podminky.urs.cz/item/CS_URS_2025_01/998781112</t>
  </si>
  <si>
    <t>783</t>
  </si>
  <si>
    <t>Dokončovací práce - nátěry</t>
  </si>
  <si>
    <t>152</t>
  </si>
  <si>
    <t>783101203</t>
  </si>
  <si>
    <t>Jemné obroušení podkladu truhlářských konstrukcí před provedením nátěru</t>
  </si>
  <si>
    <t>-487077161</t>
  </si>
  <si>
    <t>Příprava podkladu truhlářských konstrukcí před provedením nátěru broušení smirkovým papírem nebo plátnem jemné</t>
  </si>
  <si>
    <t>https://podminky.urs.cz/item/CS_URS_2025_01/783101203</t>
  </si>
  <si>
    <t xml:space="preserve">broušení - dveře vnitřní </t>
  </si>
  <si>
    <t>6*0,7*2*2</t>
  </si>
  <si>
    <t>repase dveří vstupních vč. obložkových zárubní</t>
  </si>
  <si>
    <t>(2,1*2+1)*2+0,6*2*2</t>
  </si>
  <si>
    <t>(2,1*2+1,2)*2+0,8*2*2</t>
  </si>
  <si>
    <t>153</t>
  </si>
  <si>
    <t>783101403</t>
  </si>
  <si>
    <t>Oprášení podkladu truhlářských konstrukcí před provedením nátěru</t>
  </si>
  <si>
    <t>97423453</t>
  </si>
  <si>
    <t>Příprava podkladu truhlářských konstrukcí před provedením nátěru oprášení</t>
  </si>
  <si>
    <t>https://podminky.urs.cz/item/CS_URS_2025_01/783101403</t>
  </si>
  <si>
    <t>oprášení dveří před nátěrem</t>
  </si>
  <si>
    <t>6*0,7*2*2+(2,1*2+1)*2+0,6*2*2</t>
  </si>
  <si>
    <t>154</t>
  </si>
  <si>
    <t>783106805</t>
  </si>
  <si>
    <t>Odstranění nátěrů z truhlářských konstrukcí opálením</t>
  </si>
  <si>
    <t>1592427629</t>
  </si>
  <si>
    <t>Odstranění nátěrů z truhlářských konstrukcí opálením s obroušením</t>
  </si>
  <si>
    <t>https://podminky.urs.cz/item/CS_URS_2025_01/783106805</t>
  </si>
  <si>
    <t>repase vstupních dveří</t>
  </si>
  <si>
    <t>155</t>
  </si>
  <si>
    <t>783122131</t>
  </si>
  <si>
    <t>Plošné (plné) tmelení truhlářských konstrukcí včetně přebroušení disperzním tmelem</t>
  </si>
  <si>
    <t>992047272</t>
  </si>
  <si>
    <t>Tmelení truhlářských konstrukcí plošné (plné) včetně přebroušení tmelených míst, tmelem disperzním akrylátovým nebo latexovým</t>
  </si>
  <si>
    <t>https://podminky.urs.cz/item/CS_URS_2025_01/783122131</t>
  </si>
  <si>
    <t>úprava všech dveří</t>
  </si>
  <si>
    <t>156</t>
  </si>
  <si>
    <t>783123101</t>
  </si>
  <si>
    <t>Jednonásobný napouštěcí akrylátový nátěr truhlářských konstrukcí</t>
  </si>
  <si>
    <t>1151076195</t>
  </si>
  <si>
    <t>Napouštěcí nátěr truhlářských konstrukcí jednonásobný akrylátový</t>
  </si>
  <si>
    <t>https://podminky.urs.cz/item/CS_URS_2025_01/783123101</t>
  </si>
  <si>
    <t>157</t>
  </si>
  <si>
    <t>783124101</t>
  </si>
  <si>
    <t>Základní jednonásobný akrylátový nátěr truhlářských konstrukcí</t>
  </si>
  <si>
    <t>-1065931755</t>
  </si>
  <si>
    <t>Základní nátěr truhlářských konstrukcí jednonásobný akrylátový</t>
  </si>
  <si>
    <t>https://podminky.urs.cz/item/CS_URS_2025_01/783124101</t>
  </si>
  <si>
    <t>repase --vstupní dveře</t>
  </si>
  <si>
    <t>vnitřní dveře</t>
  </si>
  <si>
    <t>158</t>
  </si>
  <si>
    <t>783128211</t>
  </si>
  <si>
    <t>Lakovací dvojnásobný akrylátový nátěr truhlářských konstrukcí s mezibroušením</t>
  </si>
  <si>
    <t>199856295</t>
  </si>
  <si>
    <t>Lakovací nátěr truhlářských konstrukcí dvojnásobný s mezibroušením akrylátový</t>
  </si>
  <si>
    <t>https://podminky.urs.cz/item/CS_URS_2025_01/783128211</t>
  </si>
  <si>
    <t xml:space="preserve">Nátěr vnitřních dveří </t>
  </si>
  <si>
    <t>repase -nátěr vstupních dveří</t>
  </si>
  <si>
    <t>159</t>
  </si>
  <si>
    <t>783306805</t>
  </si>
  <si>
    <t>Odstranění nátěru ze zámečnických konstrukcí opálením</t>
  </si>
  <si>
    <t>-1027597558</t>
  </si>
  <si>
    <t>Odstranění nátěrů ze zámečnických konstrukcí opálením s obroušením</t>
  </si>
  <si>
    <t>https://podminky.urs.cz/item/CS_URS_2025_01/783306805</t>
  </si>
  <si>
    <t>vnitřní zárubně dveří -v 1.02;1.03;1.04;1.05;1.09</t>
  </si>
  <si>
    <t>5*(0,1*2*2+0,6+0,1)</t>
  </si>
  <si>
    <t>160</t>
  </si>
  <si>
    <t>783314203</t>
  </si>
  <si>
    <t>Základní antikorozní jednonásobný syntetický samozákladující nátěr zámečnických konstrukcí</t>
  </si>
  <si>
    <t>-1655100358</t>
  </si>
  <si>
    <t>Základní antikorozní nátěr zámečnických konstrukcí jednonásobný syntetický samozákladující</t>
  </si>
  <si>
    <t>https://podminky.urs.cz/item/CS_URS_2025_01/783314203</t>
  </si>
  <si>
    <t>nátěry ocelových zárubní vnitřních dveří 1.01-1.09</t>
  </si>
  <si>
    <t>(0,1*2+0,1*2+0,12*2*2+0,1*0,6+0,12*0,6)*6</t>
  </si>
  <si>
    <t>161</t>
  </si>
  <si>
    <t>783315103</t>
  </si>
  <si>
    <t>Mezinátěr jednonásobný syntetický samozákladující zámečnických konstrukcí</t>
  </si>
  <si>
    <t>1726836008</t>
  </si>
  <si>
    <t>Mezinátěr zámečnických konstrukcí jednonásobný syntetický samozákladující</t>
  </si>
  <si>
    <t>https://podminky.urs.cz/item/CS_URS_2025_01/783315103</t>
  </si>
  <si>
    <t>162</t>
  </si>
  <si>
    <t>783317105</t>
  </si>
  <si>
    <t>Krycí jednonásobný syntetický samozákladující nátěr zámečnických konstrukcí</t>
  </si>
  <si>
    <t>440800842</t>
  </si>
  <si>
    <t>Krycí nátěr (email) zámečnických konstrukcí jednonásobný syntetický samozákladující</t>
  </si>
  <si>
    <t>https://podminky.urs.cz/item/CS_URS_2025_01/783317105</t>
  </si>
  <si>
    <t>163</t>
  </si>
  <si>
    <t>783601311</t>
  </si>
  <si>
    <t>Odrezivění deskových otopných těles před provedením nátěru</t>
  </si>
  <si>
    <t>-1298310107</t>
  </si>
  <si>
    <t>Příprava podkladu otopných těles před provedením nátěrů deskových odrezivěním bezoplachovým</t>
  </si>
  <si>
    <t>https://podminky.urs.cz/item/CS_URS_2025_01/783601311</t>
  </si>
  <si>
    <t>úprava radiátorů</t>
  </si>
  <si>
    <t>0,8*0,6*2+0,1*0,8*2+1*0,6*2+1*0,1*2+0,6*0,1*4</t>
  </si>
  <si>
    <t>164</t>
  </si>
  <si>
    <t>783601317</t>
  </si>
  <si>
    <t>Odmaštění deskových otopných těles ředidlovým odmašťovačem</t>
  </si>
  <si>
    <t>-58469746</t>
  </si>
  <si>
    <t>Příprava podkladu otopných těles před provedením nátěrů deskových odmaštěním rozpouštědlovým</t>
  </si>
  <si>
    <t>https://podminky.urs.cz/item/CS_URS_2025_01/783601317</t>
  </si>
  <si>
    <t>165</t>
  </si>
  <si>
    <t>783624121</t>
  </si>
  <si>
    <t>Základní jednonásobný akrylátový nátěr deskových otopných těles</t>
  </si>
  <si>
    <t>166732232</t>
  </si>
  <si>
    <t>Základní nátěr otopných těles jednonásobný deskových akrylátový</t>
  </si>
  <si>
    <t>https://podminky.urs.cz/item/CS_URS_2025_01/783624121</t>
  </si>
  <si>
    <t>166</t>
  </si>
  <si>
    <t>783627127</t>
  </si>
  <si>
    <t>Krycí dvojnásobný akrylátový nátěr deskových otopných těles</t>
  </si>
  <si>
    <t>960985256</t>
  </si>
  <si>
    <t>Krycí nátěr (email) otopných těles deskových dvojnásobný akrylátový</t>
  </si>
  <si>
    <t>https://podminky.urs.cz/item/CS_URS_2025_01/783627127</t>
  </si>
  <si>
    <t>784</t>
  </si>
  <si>
    <t>Dokončovací práce - malby a tapety</t>
  </si>
  <si>
    <t>167</t>
  </si>
  <si>
    <t>784121001</t>
  </si>
  <si>
    <t>Oškrabání malby v místnostech v do 3,80 m</t>
  </si>
  <si>
    <t>746906373</t>
  </si>
  <si>
    <t>Oškrabání malby v místnostech výšky do 3,80 m</t>
  </si>
  <si>
    <t>https://podminky.urs.cz/item/CS_URS_2025_01/784121001</t>
  </si>
  <si>
    <t>oškrábání malby nad keram.obklady</t>
  </si>
  <si>
    <t>(2,1+2,1+0,3*2+0,1*2)*1,1</t>
  </si>
  <si>
    <t>(1,87+0,65*2+0,4)*1,1</t>
  </si>
  <si>
    <t>(1,25*4+0,9*2+0,15*4)*1,1</t>
  </si>
  <si>
    <t>(2,08*2+2,65)*1,7</t>
  </si>
  <si>
    <t>(2,1*2+1,525+0,8)*1,1</t>
  </si>
  <si>
    <t>(2,65*2+1,8+1,2+0,4)*1,1</t>
  </si>
  <si>
    <t>(1,35*2+0,9+0,3)*1,1</t>
  </si>
  <si>
    <t>(3,55+2,08+1+1,5+0,2)*1,7</t>
  </si>
  <si>
    <t>168</t>
  </si>
  <si>
    <t>784121011</t>
  </si>
  <si>
    <t>Rozmývání podkladu po oškrabání malby v místnostech v do 3,80 m</t>
  </si>
  <si>
    <t>1361937026</t>
  </si>
  <si>
    <t>Rozmývání podkladu po oškrabání malby v místnostech výšky do 3,80 m</t>
  </si>
  <si>
    <t>https://podminky.urs.cz/item/CS_URS_2025_01/784121011</t>
  </si>
  <si>
    <t>Úprava omítek nad kerasmickými obklady po oškrábání malby</t>
  </si>
  <si>
    <t>169</t>
  </si>
  <si>
    <t>784161001</t>
  </si>
  <si>
    <t>Tmelení spar a rohů šířky do 3 mm akrylátovým tmelem v místnostech v do 3,80 m</t>
  </si>
  <si>
    <t>-1679695471</t>
  </si>
  <si>
    <t>Tmelení spar a rohů, šířky do 3 mm akrylátovým tmelem v místnostech výšky do 3,80 m</t>
  </si>
  <si>
    <t>https://podminky.urs.cz/item/CS_URS_2025_01/784161001</t>
  </si>
  <si>
    <t>spáry - styk sádrokartonového podhledu a stěn</t>
  </si>
  <si>
    <t>2,1*2+1*2+1,3*2+1,87*2+1,25*4+0,9*4+2,65*2+2,08*2</t>
  </si>
  <si>
    <t>1,525*2+2,1*2+1,8*2+2,65*2+1,345*2+0,9*2</t>
  </si>
  <si>
    <t>3,55+1,8+2,08+1,1+1,345+0,125</t>
  </si>
  <si>
    <t>170</t>
  </si>
  <si>
    <t>784171101</t>
  </si>
  <si>
    <t>Zakrytí vnitřních podlah včetně pozdějšího odkrytí</t>
  </si>
  <si>
    <t>-1866757960</t>
  </si>
  <si>
    <t>Zakrytí nemalovaných ploch (materiál ve specifikaci) včetně pozdějšího odkrytí podlah</t>
  </si>
  <si>
    <t>https://podminky.urs.cz/item/CS_URS_2025_01/784171101</t>
  </si>
  <si>
    <t>171</t>
  </si>
  <si>
    <t>28323156</t>
  </si>
  <si>
    <t>fólie pro malířské potřeby zakrývací tl 41µ 4x5m</t>
  </si>
  <si>
    <t>-1027243306</t>
  </si>
  <si>
    <t>26,36*1,05 'Přepočtené koeficientem množství</t>
  </si>
  <si>
    <t>172</t>
  </si>
  <si>
    <t>784181101</t>
  </si>
  <si>
    <t>Základní akrylátová jednonásobná bezbarvá penetrace podkladu v místnostech v do 3,80 m</t>
  </si>
  <si>
    <t>-1272051173</t>
  </si>
  <si>
    <t>Penetrace podkladu jednonásobná základní akrylátová bezbarvá v místnostech výšky do 3,80 m</t>
  </si>
  <si>
    <t>https://podminky.urs.cz/item/CS_URS_2025_01/784181101</t>
  </si>
  <si>
    <t>penetrace pod malby podhledu ze sádrokartonu</t>
  </si>
  <si>
    <t>penetrace pod malby stěn nad keram.obklady</t>
  </si>
  <si>
    <t>173</t>
  </si>
  <si>
    <t>784191007</t>
  </si>
  <si>
    <t>Čištění vnitřních ploch podlah po provedení malířských prací</t>
  </si>
  <si>
    <t>-1366797136</t>
  </si>
  <si>
    <t>Čištění vnitřních ploch hrubý úklid po provedení malířských prací omytím podlah</t>
  </si>
  <si>
    <t>https://podminky.urs.cz/item/CS_URS_2025_01/784191007</t>
  </si>
  <si>
    <t>174</t>
  </si>
  <si>
    <t>784221101</t>
  </si>
  <si>
    <t>Dvojnásobné bílé malby ze směsí za sucha dobře otěruvzdorných v místnostech do 3,80 m</t>
  </si>
  <si>
    <t>-1336494720</t>
  </si>
  <si>
    <t>Malby z malířských směsí otěruvzdorných za sucha dvojnásobné, bílé za sucha otěruvzdorné dobře v místnostech výšky do 3,80 m</t>
  </si>
  <si>
    <t>https://podminky.urs.cz/item/CS_URS_2025_01/784221101</t>
  </si>
  <si>
    <t>malby stěn nad keram.obklady</t>
  </si>
  <si>
    <t>malby podhledů sádrokartonu</t>
  </si>
  <si>
    <t>HZS</t>
  </si>
  <si>
    <t>Hodinové zúčtovací sazby</t>
  </si>
  <si>
    <t>175</t>
  </si>
  <si>
    <t>HZS1412</t>
  </si>
  <si>
    <t>Hodinová zúčtovací sazba dlaždič odborný</t>
  </si>
  <si>
    <t>hod</t>
  </si>
  <si>
    <t>512</t>
  </si>
  <si>
    <t>1861732792</t>
  </si>
  <si>
    <t>Hodinové zúčtovací sazby profesí HSV provádění konstrukcí inženýrských a dopravních staveb dlaždič odborný</t>
  </si>
  <si>
    <t>https://podminky.urs.cz/item/CS_URS_2025_01/HZS1412</t>
  </si>
  <si>
    <t>účel - použití hodinové  sazby bude určeno objednatelem</t>
  </si>
  <si>
    <t>176</t>
  </si>
  <si>
    <t>HZS2172</t>
  </si>
  <si>
    <t>Hodinová zúčtovací sazba sádrokartonář odborný</t>
  </si>
  <si>
    <t>-2026796384</t>
  </si>
  <si>
    <t>Hodinové zúčtovací sazby profesí PSV provádění stavebních konstrukcí sádrokartonář odborný</t>
  </si>
  <si>
    <t>https://podminky.urs.cz/item/CS_URS_2025_01/HZS2172</t>
  </si>
  <si>
    <t>účel-použití hodinové sazby bude určeno objednatelem</t>
  </si>
  <si>
    <t>177</t>
  </si>
  <si>
    <t>HZS2212</t>
  </si>
  <si>
    <t>Hodinová zúčtovací sazba instalatér odborný</t>
  </si>
  <si>
    <t>-713791115</t>
  </si>
  <si>
    <t>Hodinové zúčtovací sazby profesí PSV provádění stavebních instalací instalatér odborný</t>
  </si>
  <si>
    <t>https://podminky.urs.cz/item/CS_URS_2025_01/HZS2212</t>
  </si>
  <si>
    <t>178</t>
  </si>
  <si>
    <t>HZS2232</t>
  </si>
  <si>
    <t>Hodinová zúčtovací sazba elektrikář odborný</t>
  </si>
  <si>
    <t>817542799</t>
  </si>
  <si>
    <t>Hodinové zúčtovací sazby profesí PSV provádění stavebních instalací elektrikář odborný</t>
  </si>
  <si>
    <t>https://podminky.urs.cz/item/CS_URS_2025_01/HZS2232</t>
  </si>
  <si>
    <t>VRN</t>
  </si>
  <si>
    <t>Vedlejší rozpočtové náklady</t>
  </si>
  <si>
    <t>VRN3</t>
  </si>
  <si>
    <t>Zařízení staveniště</t>
  </si>
  <si>
    <t>179</t>
  </si>
  <si>
    <t>030001000</t>
  </si>
  <si>
    <t>1024</t>
  </si>
  <si>
    <t>-1939134783</t>
  </si>
  <si>
    <t>https://podminky.urs.cz/item/CS_URS_2025_01/030001000</t>
  </si>
  <si>
    <t>VRN7</t>
  </si>
  <si>
    <t>Provozní vlivy</t>
  </si>
  <si>
    <t>180</t>
  </si>
  <si>
    <t>070001000</t>
  </si>
  <si>
    <t>-449685957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</si>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</sst>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83123101" TargetMode="External"/><Relationship Id="rId21" Type="http://schemas.openxmlformats.org/officeDocument/2006/relationships/hyperlink" Target="https://podminky.urs.cz/item/CS_URS_2025_01/974042587" TargetMode="External"/><Relationship Id="rId42" Type="http://schemas.openxmlformats.org/officeDocument/2006/relationships/hyperlink" Target="https://podminky.urs.cz/item/CS_URS_2025_01/725122813" TargetMode="External"/><Relationship Id="rId63" Type="http://schemas.openxmlformats.org/officeDocument/2006/relationships/hyperlink" Target="https://podminky.urs.cz/item/CS_URS_2025_01/733291101" TargetMode="External"/><Relationship Id="rId84" Type="http://schemas.openxmlformats.org/officeDocument/2006/relationships/hyperlink" Target="https://podminky.urs.cz/item/CS_URS_2025_01/751111052" TargetMode="External"/><Relationship Id="rId138" Type="http://schemas.openxmlformats.org/officeDocument/2006/relationships/hyperlink" Target="https://podminky.urs.cz/item/CS_URS_2025_01/HZS2232" TargetMode="External"/><Relationship Id="rId107" Type="http://schemas.openxmlformats.org/officeDocument/2006/relationships/hyperlink" Target="https://podminky.urs.cz/item/CS_URS_2025_01/781472291" TargetMode="External"/><Relationship Id="rId11" Type="http://schemas.openxmlformats.org/officeDocument/2006/relationships/hyperlink" Target="https://podminky.urs.cz/item/CS_URS_2025_01/642944121" TargetMode="External"/><Relationship Id="rId32" Type="http://schemas.openxmlformats.org/officeDocument/2006/relationships/hyperlink" Target="https://podminky.urs.cz/item/CS_URS_2025_01/722170801" TargetMode="External"/><Relationship Id="rId37" Type="http://schemas.openxmlformats.org/officeDocument/2006/relationships/hyperlink" Target="https://podminky.urs.cz/item/CS_URS_2025_01/998722112" TargetMode="External"/><Relationship Id="rId53" Type="http://schemas.openxmlformats.org/officeDocument/2006/relationships/hyperlink" Target="https://podminky.urs.cz/item/CS_URS_2025_01/725291655" TargetMode="External"/><Relationship Id="rId58" Type="http://schemas.openxmlformats.org/officeDocument/2006/relationships/hyperlink" Target="https://podminky.urs.cz/item/CS_URS_2025_01/725822613" TargetMode="External"/><Relationship Id="rId74" Type="http://schemas.openxmlformats.org/officeDocument/2006/relationships/hyperlink" Target="https://podminky.urs.cz/item/CS_URS_2025_01/741112001" TargetMode="External"/><Relationship Id="rId79" Type="http://schemas.openxmlformats.org/officeDocument/2006/relationships/hyperlink" Target="https://podminky.urs.cz/item/CS_URS_2025_01/741310101" TargetMode="External"/><Relationship Id="rId102" Type="http://schemas.openxmlformats.org/officeDocument/2006/relationships/hyperlink" Target="https://podminky.urs.cz/item/CS_URS_2025_01/771591112" TargetMode="External"/><Relationship Id="rId123" Type="http://schemas.openxmlformats.org/officeDocument/2006/relationships/hyperlink" Target="https://podminky.urs.cz/item/CS_URS_2025_01/783317105" TargetMode="External"/><Relationship Id="rId128" Type="http://schemas.openxmlformats.org/officeDocument/2006/relationships/hyperlink" Target="https://podminky.urs.cz/item/CS_URS_2025_01/784121001" TargetMode="External"/><Relationship Id="rId5" Type="http://schemas.openxmlformats.org/officeDocument/2006/relationships/hyperlink" Target="https://podminky.urs.cz/item/CS_URS_2025_01/612311131" TargetMode="External"/><Relationship Id="rId90" Type="http://schemas.openxmlformats.org/officeDocument/2006/relationships/hyperlink" Target="https://podminky.urs.cz/item/CS_URS_2025_01/766660729" TargetMode="External"/><Relationship Id="rId95" Type="http://schemas.openxmlformats.org/officeDocument/2006/relationships/hyperlink" Target="https://podminky.urs.cz/item/CS_URS_2025_01/771121011" TargetMode="External"/><Relationship Id="rId22" Type="http://schemas.openxmlformats.org/officeDocument/2006/relationships/hyperlink" Target="https://podminky.urs.cz/item/CS_URS_2025_01/978059541" TargetMode="External"/><Relationship Id="rId27" Type="http://schemas.openxmlformats.org/officeDocument/2006/relationships/hyperlink" Target="https://podminky.urs.cz/item/CS_URS_2025_01/998011009" TargetMode="External"/><Relationship Id="rId43" Type="http://schemas.openxmlformats.org/officeDocument/2006/relationships/hyperlink" Target="https://podminky.urs.cz/item/CS_URS_2025_01/725210821" TargetMode="External"/><Relationship Id="rId48" Type="http://schemas.openxmlformats.org/officeDocument/2006/relationships/hyperlink" Target="https://podminky.urs.cz/item/CS_URS_2025_01/725211703" TargetMode="External"/><Relationship Id="rId64" Type="http://schemas.openxmlformats.org/officeDocument/2006/relationships/hyperlink" Target="https://podminky.urs.cz/item/CS_URS_2025_01/733811221" TargetMode="External"/><Relationship Id="rId69" Type="http://schemas.openxmlformats.org/officeDocument/2006/relationships/hyperlink" Target="https://podminky.urs.cz/item/CS_URS_2025_01/998734112" TargetMode="External"/><Relationship Id="rId113" Type="http://schemas.openxmlformats.org/officeDocument/2006/relationships/hyperlink" Target="https://podminky.urs.cz/item/CS_URS_2025_01/783101203" TargetMode="External"/><Relationship Id="rId118" Type="http://schemas.openxmlformats.org/officeDocument/2006/relationships/hyperlink" Target="https://podminky.urs.cz/item/CS_URS_2025_01/783124101" TargetMode="External"/><Relationship Id="rId134" Type="http://schemas.openxmlformats.org/officeDocument/2006/relationships/hyperlink" Target="https://podminky.urs.cz/item/CS_URS_2025_01/784221101" TargetMode="External"/><Relationship Id="rId139" Type="http://schemas.openxmlformats.org/officeDocument/2006/relationships/hyperlink" Target="https://podminky.urs.cz/item/CS_URS_2025_01/030001000" TargetMode="External"/><Relationship Id="rId80" Type="http://schemas.openxmlformats.org/officeDocument/2006/relationships/hyperlink" Target="https://podminky.urs.cz/item/CS_URS_2025_01/741321003" TargetMode="External"/><Relationship Id="rId85" Type="http://schemas.openxmlformats.org/officeDocument/2006/relationships/hyperlink" Target="https://podminky.urs.cz/item/CS_URS_2025_01/751111811" TargetMode="External"/><Relationship Id="rId12" Type="http://schemas.openxmlformats.org/officeDocument/2006/relationships/hyperlink" Target="https://podminky.urs.cz/item/CS_URS_2025_01/949101111" TargetMode="External"/><Relationship Id="rId17" Type="http://schemas.openxmlformats.org/officeDocument/2006/relationships/hyperlink" Target="https://podminky.urs.cz/item/CS_URS_2025_01/974031132" TargetMode="External"/><Relationship Id="rId33" Type="http://schemas.openxmlformats.org/officeDocument/2006/relationships/hyperlink" Target="https://podminky.urs.cz/item/CS_URS_2025_01/722174003" TargetMode="External"/><Relationship Id="rId38" Type="http://schemas.openxmlformats.org/officeDocument/2006/relationships/hyperlink" Target="https://podminky.urs.cz/item/CS_URS_2025_01/725110814" TargetMode="External"/><Relationship Id="rId59" Type="http://schemas.openxmlformats.org/officeDocument/2006/relationships/hyperlink" Target="https://podminky.urs.cz/item/CS_URS_2025_01/725850800" TargetMode="External"/><Relationship Id="rId103" Type="http://schemas.openxmlformats.org/officeDocument/2006/relationships/hyperlink" Target="https://podminky.urs.cz/item/CS_URS_2025_01/998771112" TargetMode="External"/><Relationship Id="rId108" Type="http://schemas.openxmlformats.org/officeDocument/2006/relationships/hyperlink" Target="https://podminky.urs.cz/item/CS_URS_2025_01/781491011" TargetMode="External"/><Relationship Id="rId124" Type="http://schemas.openxmlformats.org/officeDocument/2006/relationships/hyperlink" Target="https://podminky.urs.cz/item/CS_URS_2025_01/783601311" TargetMode="External"/><Relationship Id="rId129" Type="http://schemas.openxmlformats.org/officeDocument/2006/relationships/hyperlink" Target="https://podminky.urs.cz/item/CS_URS_2025_01/784121011" TargetMode="External"/><Relationship Id="rId54" Type="http://schemas.openxmlformats.org/officeDocument/2006/relationships/hyperlink" Target="https://podminky.urs.cz/item/CS_URS_2025_01/725291654" TargetMode="External"/><Relationship Id="rId70" Type="http://schemas.openxmlformats.org/officeDocument/2006/relationships/hyperlink" Target="https://podminky.urs.cz/item/CS_URS_2025_01/735000912" TargetMode="External"/><Relationship Id="rId75" Type="http://schemas.openxmlformats.org/officeDocument/2006/relationships/hyperlink" Target="https://podminky.urs.cz/item/CS_URS_2025_01/741122015" TargetMode="External"/><Relationship Id="rId91" Type="http://schemas.openxmlformats.org/officeDocument/2006/relationships/hyperlink" Target="https://podminky.urs.cz/item/CS_URS_2025_01/766664958" TargetMode="External"/><Relationship Id="rId96" Type="http://schemas.openxmlformats.org/officeDocument/2006/relationships/hyperlink" Target="https://podminky.urs.cz/item/CS_URS_2025_01/771151013" TargetMode="External"/><Relationship Id="rId140" Type="http://schemas.openxmlformats.org/officeDocument/2006/relationships/hyperlink" Target="https://podminky.urs.cz/item/CS_URS_2025_01/070001000" TargetMode="External"/><Relationship Id="rId1" Type="http://schemas.openxmlformats.org/officeDocument/2006/relationships/hyperlink" Target="https://podminky.urs.cz/item/CS_URS_2025_01/346272236" TargetMode="External"/><Relationship Id="rId6" Type="http://schemas.openxmlformats.org/officeDocument/2006/relationships/hyperlink" Target="https://podminky.urs.cz/item/CS_URS_2025_01/612321121" TargetMode="External"/><Relationship Id="rId23" Type="http://schemas.openxmlformats.org/officeDocument/2006/relationships/hyperlink" Target="https://podminky.urs.cz/item/CS_URS_2025_01/997013152" TargetMode="External"/><Relationship Id="rId28" Type="http://schemas.openxmlformats.org/officeDocument/2006/relationships/hyperlink" Target="https://podminky.urs.cz/item/CS_URS_2025_01/721171803" TargetMode="External"/><Relationship Id="rId49" Type="http://schemas.openxmlformats.org/officeDocument/2006/relationships/hyperlink" Target="https://podminky.urs.cz/item/CS_URS_2025_01/725291652" TargetMode="External"/><Relationship Id="rId114" Type="http://schemas.openxmlformats.org/officeDocument/2006/relationships/hyperlink" Target="https://podminky.urs.cz/item/CS_URS_2025_01/783101403" TargetMode="External"/><Relationship Id="rId119" Type="http://schemas.openxmlformats.org/officeDocument/2006/relationships/hyperlink" Target="https://podminky.urs.cz/item/CS_URS_2025_01/783128211" TargetMode="External"/><Relationship Id="rId44" Type="http://schemas.openxmlformats.org/officeDocument/2006/relationships/hyperlink" Target="https://podminky.urs.cz/item/CS_URS_2025_01/725210826" TargetMode="External"/><Relationship Id="rId60" Type="http://schemas.openxmlformats.org/officeDocument/2006/relationships/hyperlink" Target="https://podminky.urs.cz/item/CS_URS_2025_01/998725112" TargetMode="External"/><Relationship Id="rId65" Type="http://schemas.openxmlformats.org/officeDocument/2006/relationships/hyperlink" Target="https://podminky.urs.cz/item/CS_URS_2025_01/998733112" TargetMode="External"/><Relationship Id="rId81" Type="http://schemas.openxmlformats.org/officeDocument/2006/relationships/hyperlink" Target="https://podminky.urs.cz/item/CS_URS_2025_01/741372062" TargetMode="External"/><Relationship Id="rId86" Type="http://schemas.openxmlformats.org/officeDocument/2006/relationships/hyperlink" Target="https://podminky.urs.cz/item/CS_URS_2025_01/763131471" TargetMode="External"/><Relationship Id="rId130" Type="http://schemas.openxmlformats.org/officeDocument/2006/relationships/hyperlink" Target="https://podminky.urs.cz/item/CS_URS_2025_01/784161001" TargetMode="External"/><Relationship Id="rId135" Type="http://schemas.openxmlformats.org/officeDocument/2006/relationships/hyperlink" Target="https://podminky.urs.cz/item/CS_URS_2025_01/HZS1412" TargetMode="External"/><Relationship Id="rId13" Type="http://schemas.openxmlformats.org/officeDocument/2006/relationships/hyperlink" Target="https://podminky.urs.cz/item/CS_URS_2025_01/952901111" TargetMode="External"/><Relationship Id="rId18" Type="http://schemas.openxmlformats.org/officeDocument/2006/relationships/hyperlink" Target="https://podminky.urs.cz/item/CS_URS_2025_01/974031133" TargetMode="External"/><Relationship Id="rId39" Type="http://schemas.openxmlformats.org/officeDocument/2006/relationships/hyperlink" Target="https://podminky.urs.cz/item/CS_URS_2025_01/725112022" TargetMode="External"/><Relationship Id="rId109" Type="http://schemas.openxmlformats.org/officeDocument/2006/relationships/hyperlink" Target="https://podminky.urs.cz/item/CS_URS_2025_01/781492251" TargetMode="External"/><Relationship Id="rId34" Type="http://schemas.openxmlformats.org/officeDocument/2006/relationships/hyperlink" Target="https://podminky.urs.cz/item/CS_URS_2025_01/722181212" TargetMode="External"/><Relationship Id="rId50" Type="http://schemas.openxmlformats.org/officeDocument/2006/relationships/hyperlink" Target="https://podminky.urs.cz/item/CS_URS_2025_01/725291668" TargetMode="External"/><Relationship Id="rId55" Type="http://schemas.openxmlformats.org/officeDocument/2006/relationships/hyperlink" Target="https://podminky.urs.cz/item/CS_URS_2025_01/725291653" TargetMode="External"/><Relationship Id="rId76" Type="http://schemas.openxmlformats.org/officeDocument/2006/relationships/hyperlink" Target="https://podminky.urs.cz/item/CS_URS_2025_01/741122016" TargetMode="External"/><Relationship Id="rId97" Type="http://schemas.openxmlformats.org/officeDocument/2006/relationships/hyperlink" Target="https://podminky.urs.cz/item/CS_URS_2025_01/771571810" TargetMode="External"/><Relationship Id="rId104" Type="http://schemas.openxmlformats.org/officeDocument/2006/relationships/hyperlink" Target="https://podminky.urs.cz/item/CS_URS_2025_01/781111011" TargetMode="External"/><Relationship Id="rId120" Type="http://schemas.openxmlformats.org/officeDocument/2006/relationships/hyperlink" Target="https://podminky.urs.cz/item/CS_URS_2025_01/783306805" TargetMode="External"/><Relationship Id="rId125" Type="http://schemas.openxmlformats.org/officeDocument/2006/relationships/hyperlink" Target="https://podminky.urs.cz/item/CS_URS_2025_01/783601317" TargetMode="External"/><Relationship Id="rId141" Type="http://schemas.openxmlformats.org/officeDocument/2006/relationships/drawing" Target="../drawings/drawing2.xml"/><Relationship Id="rId7" Type="http://schemas.openxmlformats.org/officeDocument/2006/relationships/hyperlink" Target="https://podminky.urs.cz/item/CS_URS_2025_01/612321191" TargetMode="External"/><Relationship Id="rId71" Type="http://schemas.openxmlformats.org/officeDocument/2006/relationships/hyperlink" Target="https://podminky.urs.cz/item/CS_URS_2025_01/735151821" TargetMode="External"/><Relationship Id="rId92" Type="http://schemas.openxmlformats.org/officeDocument/2006/relationships/hyperlink" Target="https://podminky.urs.cz/item/CS_URS_2025_01/766664960" TargetMode="External"/><Relationship Id="rId2" Type="http://schemas.openxmlformats.org/officeDocument/2006/relationships/hyperlink" Target="https://podminky.urs.cz/item/CS_URS_2025_01/612131121" TargetMode="External"/><Relationship Id="rId29" Type="http://schemas.openxmlformats.org/officeDocument/2006/relationships/hyperlink" Target="https://podminky.urs.cz/item/CS_URS_2025_01/721173401" TargetMode="External"/><Relationship Id="rId24" Type="http://schemas.openxmlformats.org/officeDocument/2006/relationships/hyperlink" Target="https://podminky.urs.cz/item/CS_URS_2025_01/997013501" TargetMode="External"/><Relationship Id="rId40" Type="http://schemas.openxmlformats.org/officeDocument/2006/relationships/hyperlink" Target="https://podminky.urs.cz/item/CS_URS_2025_01/725112023" TargetMode="External"/><Relationship Id="rId45" Type="http://schemas.openxmlformats.org/officeDocument/2006/relationships/hyperlink" Target="https://podminky.urs.cz/item/CS_URS_2025_01/725211601" TargetMode="External"/><Relationship Id="rId66" Type="http://schemas.openxmlformats.org/officeDocument/2006/relationships/hyperlink" Target="https://podminky.urs.cz/item/CS_URS_2025_01/734211113" TargetMode="External"/><Relationship Id="rId87" Type="http://schemas.openxmlformats.org/officeDocument/2006/relationships/hyperlink" Target="https://podminky.urs.cz/item/CS_URS_2025_01/763135811" TargetMode="External"/><Relationship Id="rId110" Type="http://schemas.openxmlformats.org/officeDocument/2006/relationships/hyperlink" Target="https://podminky.urs.cz/item/CS_URS_2025_01/781495115" TargetMode="External"/><Relationship Id="rId115" Type="http://schemas.openxmlformats.org/officeDocument/2006/relationships/hyperlink" Target="https://podminky.urs.cz/item/CS_URS_2025_01/783106805" TargetMode="External"/><Relationship Id="rId131" Type="http://schemas.openxmlformats.org/officeDocument/2006/relationships/hyperlink" Target="https://podminky.urs.cz/item/CS_URS_2025_01/784171101" TargetMode="External"/><Relationship Id="rId136" Type="http://schemas.openxmlformats.org/officeDocument/2006/relationships/hyperlink" Target="https://podminky.urs.cz/item/CS_URS_2025_01/HZS2172" TargetMode="External"/><Relationship Id="rId61" Type="http://schemas.openxmlformats.org/officeDocument/2006/relationships/hyperlink" Target="https://podminky.urs.cz/item/CS_URS_2025_01/733221202" TargetMode="External"/><Relationship Id="rId82" Type="http://schemas.openxmlformats.org/officeDocument/2006/relationships/hyperlink" Target="https://podminky.urs.cz/item/CS_URS_2025_01/741810001" TargetMode="External"/><Relationship Id="rId19" Type="http://schemas.openxmlformats.org/officeDocument/2006/relationships/hyperlink" Target="https://podminky.urs.cz/item/CS_URS_2025_01/974031142" TargetMode="External"/><Relationship Id="rId14" Type="http://schemas.openxmlformats.org/officeDocument/2006/relationships/hyperlink" Target="https://podminky.urs.cz/item/CS_URS_2025_01/965042131" TargetMode="External"/><Relationship Id="rId30" Type="http://schemas.openxmlformats.org/officeDocument/2006/relationships/hyperlink" Target="https://podminky.urs.cz/item/CS_URS_2025_01/721290111" TargetMode="External"/><Relationship Id="rId35" Type="http://schemas.openxmlformats.org/officeDocument/2006/relationships/hyperlink" Target="https://podminky.urs.cz/item/CS_URS_2025_01/722220153" TargetMode="External"/><Relationship Id="rId56" Type="http://schemas.openxmlformats.org/officeDocument/2006/relationships/hyperlink" Target="https://podminky.urs.cz/item/CS_URS_2025_01/725813111" TargetMode="External"/><Relationship Id="rId77" Type="http://schemas.openxmlformats.org/officeDocument/2006/relationships/hyperlink" Target="https://podminky.urs.cz/item/CS_URS_2025_01/741122211" TargetMode="External"/><Relationship Id="rId100" Type="http://schemas.openxmlformats.org/officeDocument/2006/relationships/hyperlink" Target="https://podminky.urs.cz/item/CS_URS_2025_01/771577212" TargetMode="External"/><Relationship Id="rId105" Type="http://schemas.openxmlformats.org/officeDocument/2006/relationships/hyperlink" Target="https://podminky.urs.cz/item/CS_URS_2025_01/781121011" TargetMode="External"/><Relationship Id="rId126" Type="http://schemas.openxmlformats.org/officeDocument/2006/relationships/hyperlink" Target="https://podminky.urs.cz/item/CS_URS_2025_01/783624121" TargetMode="External"/><Relationship Id="rId8" Type="http://schemas.openxmlformats.org/officeDocument/2006/relationships/hyperlink" Target="https://podminky.urs.cz/item/CS_URS_2025_01/619995001" TargetMode="External"/><Relationship Id="rId51" Type="http://schemas.openxmlformats.org/officeDocument/2006/relationships/hyperlink" Target="https://podminky.urs.cz/item/CS_URS_2025_01/725291670" TargetMode="External"/><Relationship Id="rId72" Type="http://schemas.openxmlformats.org/officeDocument/2006/relationships/hyperlink" Target="https://podminky.urs.cz/item/CS_URS_2025_01/735159210" TargetMode="External"/><Relationship Id="rId93" Type="http://schemas.openxmlformats.org/officeDocument/2006/relationships/hyperlink" Target="https://podminky.urs.cz/item/CS_URS_2025_01/998766112" TargetMode="External"/><Relationship Id="rId98" Type="http://schemas.openxmlformats.org/officeDocument/2006/relationships/hyperlink" Target="https://podminky.urs.cz/item/CS_URS_2025_01/771574413" TargetMode="External"/><Relationship Id="rId121" Type="http://schemas.openxmlformats.org/officeDocument/2006/relationships/hyperlink" Target="https://podminky.urs.cz/item/CS_URS_2025_01/783314203" TargetMode="External"/><Relationship Id="rId3" Type="http://schemas.openxmlformats.org/officeDocument/2006/relationships/hyperlink" Target="https://podminky.urs.cz/item/CS_URS_2025_01/612135101" TargetMode="External"/><Relationship Id="rId25" Type="http://schemas.openxmlformats.org/officeDocument/2006/relationships/hyperlink" Target="https://podminky.urs.cz/item/CS_URS_2025_01/997013509" TargetMode="External"/><Relationship Id="rId46" Type="http://schemas.openxmlformats.org/officeDocument/2006/relationships/hyperlink" Target="https://podminky.urs.cz/item/CS_URS_2025_01/725211603" TargetMode="External"/><Relationship Id="rId67" Type="http://schemas.openxmlformats.org/officeDocument/2006/relationships/hyperlink" Target="https://podminky.urs.cz/item/CS_URS_2025_01/734221532" TargetMode="External"/><Relationship Id="rId116" Type="http://schemas.openxmlformats.org/officeDocument/2006/relationships/hyperlink" Target="https://podminky.urs.cz/item/CS_URS_2025_01/783122131" TargetMode="External"/><Relationship Id="rId137" Type="http://schemas.openxmlformats.org/officeDocument/2006/relationships/hyperlink" Target="https://podminky.urs.cz/item/CS_URS_2025_01/HZS2212" TargetMode="External"/><Relationship Id="rId20" Type="http://schemas.openxmlformats.org/officeDocument/2006/relationships/hyperlink" Target="https://podminky.urs.cz/item/CS_URS_2025_01/974031143" TargetMode="External"/><Relationship Id="rId41" Type="http://schemas.openxmlformats.org/officeDocument/2006/relationships/hyperlink" Target="https://podminky.urs.cz/item/CS_URS_2025_01/725121525" TargetMode="External"/><Relationship Id="rId62" Type="http://schemas.openxmlformats.org/officeDocument/2006/relationships/hyperlink" Target="https://podminky.urs.cz/item/CS_URS_2025_01/733290801" TargetMode="External"/><Relationship Id="rId83" Type="http://schemas.openxmlformats.org/officeDocument/2006/relationships/hyperlink" Target="https://podminky.urs.cz/item/CS_URS_2025_01/998741112" TargetMode="External"/><Relationship Id="rId88" Type="http://schemas.openxmlformats.org/officeDocument/2006/relationships/hyperlink" Target="https://podminky.urs.cz/item/CS_URS_2025_01/998763322" TargetMode="External"/><Relationship Id="rId111" Type="http://schemas.openxmlformats.org/officeDocument/2006/relationships/hyperlink" Target="https://podminky.urs.cz/item/CS_URS_2025_01/781571141" TargetMode="External"/><Relationship Id="rId132" Type="http://schemas.openxmlformats.org/officeDocument/2006/relationships/hyperlink" Target="https://podminky.urs.cz/item/CS_URS_2025_01/784181101" TargetMode="External"/><Relationship Id="rId15" Type="http://schemas.openxmlformats.org/officeDocument/2006/relationships/hyperlink" Target="https://podminky.urs.cz/item/CS_URS_2025_01/968072455" TargetMode="External"/><Relationship Id="rId36" Type="http://schemas.openxmlformats.org/officeDocument/2006/relationships/hyperlink" Target="https://podminky.urs.cz/item/CS_URS_2025_01/722220851" TargetMode="External"/><Relationship Id="rId57" Type="http://schemas.openxmlformats.org/officeDocument/2006/relationships/hyperlink" Target="https://podminky.urs.cz/item/CS_URS_2025_01/725820802" TargetMode="External"/><Relationship Id="rId106" Type="http://schemas.openxmlformats.org/officeDocument/2006/relationships/hyperlink" Target="https://podminky.urs.cz/item/CS_URS_2025_01/781472214" TargetMode="External"/><Relationship Id="rId127" Type="http://schemas.openxmlformats.org/officeDocument/2006/relationships/hyperlink" Target="https://podminky.urs.cz/item/CS_URS_2025_01/783627127" TargetMode="External"/><Relationship Id="rId10" Type="http://schemas.openxmlformats.org/officeDocument/2006/relationships/hyperlink" Target="https://podminky.urs.cz/item/CS_URS_2025_01/633811119" TargetMode="External"/><Relationship Id="rId31" Type="http://schemas.openxmlformats.org/officeDocument/2006/relationships/hyperlink" Target="https://podminky.urs.cz/item/CS_URS_2025_01/998721112" TargetMode="External"/><Relationship Id="rId52" Type="http://schemas.openxmlformats.org/officeDocument/2006/relationships/hyperlink" Target="https://podminky.urs.cz/item/CS_URS_2025_01/725291664" TargetMode="External"/><Relationship Id="rId73" Type="http://schemas.openxmlformats.org/officeDocument/2006/relationships/hyperlink" Target="https://podminky.urs.cz/item/CS_URS_2025_01/735494811" TargetMode="External"/><Relationship Id="rId78" Type="http://schemas.openxmlformats.org/officeDocument/2006/relationships/hyperlink" Target="https://podminky.urs.cz/item/CS_URS_2025_01/741210002" TargetMode="External"/><Relationship Id="rId94" Type="http://schemas.openxmlformats.org/officeDocument/2006/relationships/hyperlink" Target="https://podminky.urs.cz/item/CS_URS_2025_01/771111011" TargetMode="External"/><Relationship Id="rId99" Type="http://schemas.openxmlformats.org/officeDocument/2006/relationships/hyperlink" Target="https://podminky.urs.cz/item/CS_URS_2025_01/771577211" TargetMode="External"/><Relationship Id="rId101" Type="http://schemas.openxmlformats.org/officeDocument/2006/relationships/hyperlink" Target="https://podminky.urs.cz/item/CS_URS_2025_01/771577213" TargetMode="External"/><Relationship Id="rId122" Type="http://schemas.openxmlformats.org/officeDocument/2006/relationships/hyperlink" Target="https://podminky.urs.cz/item/CS_URS_2025_01/783315103" TargetMode="External"/><Relationship Id="rId4" Type="http://schemas.openxmlformats.org/officeDocument/2006/relationships/hyperlink" Target="https://podminky.urs.cz/item/CS_URS_2025_01/612142001" TargetMode="External"/><Relationship Id="rId9" Type="http://schemas.openxmlformats.org/officeDocument/2006/relationships/hyperlink" Target="https://podminky.urs.cz/item/CS_URS_2025_01/633811111" TargetMode="External"/><Relationship Id="rId26" Type="http://schemas.openxmlformats.org/officeDocument/2006/relationships/hyperlink" Target="https://podminky.urs.cz/item/CS_URS_2025_01/997013631" TargetMode="External"/><Relationship Id="rId47" Type="http://schemas.openxmlformats.org/officeDocument/2006/relationships/hyperlink" Target="https://podminky.urs.cz/item/CS_URS_2025_01/725211681" TargetMode="External"/><Relationship Id="rId68" Type="http://schemas.openxmlformats.org/officeDocument/2006/relationships/hyperlink" Target="https://podminky.urs.cz/item/CS_URS_2025_01/734222802" TargetMode="External"/><Relationship Id="rId89" Type="http://schemas.openxmlformats.org/officeDocument/2006/relationships/hyperlink" Target="https://podminky.urs.cz/item/CS_URS_2025_01/766660720" TargetMode="External"/><Relationship Id="rId112" Type="http://schemas.openxmlformats.org/officeDocument/2006/relationships/hyperlink" Target="https://podminky.urs.cz/item/CS_URS_2025_01/998781112" TargetMode="External"/><Relationship Id="rId133" Type="http://schemas.openxmlformats.org/officeDocument/2006/relationships/hyperlink" Target="https://podminky.urs.cz/item/CS_URS_2025_01/784191007" TargetMode="External"/><Relationship Id="rId16" Type="http://schemas.openxmlformats.org/officeDocument/2006/relationships/hyperlink" Target="https://podminky.urs.cz/item/CS_URS_2025_01/9730313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7" workbookViewId="0">
      <selection activeCell="BG5" sqref="BG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6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63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3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3"/>
      <c r="BS8" s="17" t="s">
        <v>6</v>
      </c>
    </row>
    <row r="9" spans="1:74" ht="14.45" customHeight="1">
      <c r="B9" s="20"/>
      <c r="AR9" s="20"/>
      <c r="BE9" s="263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3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30</v>
      </c>
      <c r="AR11" s="20"/>
      <c r="BE11" s="263"/>
      <c r="BS11" s="17" t="s">
        <v>6</v>
      </c>
    </row>
    <row r="12" spans="1:74" ht="6.95" customHeight="1">
      <c r="B12" s="20"/>
      <c r="AR12" s="20"/>
      <c r="BE12" s="263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63"/>
      <c r="BS13" s="17" t="s">
        <v>6</v>
      </c>
    </row>
    <row r="14" spans="1:74" ht="12.75">
      <c r="B14" s="20"/>
      <c r="E14" s="268" t="s">
        <v>32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7" t="s">
        <v>29</v>
      </c>
      <c r="AN14" s="29" t="s">
        <v>32</v>
      </c>
      <c r="AR14" s="20"/>
      <c r="BE14" s="263"/>
      <c r="BS14" s="17" t="s">
        <v>6</v>
      </c>
    </row>
    <row r="15" spans="1:74" ht="6.95" customHeight="1">
      <c r="B15" s="20"/>
      <c r="AR15" s="20"/>
      <c r="BE15" s="263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34</v>
      </c>
      <c r="AR16" s="20"/>
      <c r="BE16" s="263"/>
      <c r="BS16" s="17" t="s">
        <v>4</v>
      </c>
    </row>
    <row r="17" spans="2:71" ht="18.399999999999999" customHeight="1">
      <c r="B17" s="20"/>
      <c r="E17" s="25" t="s">
        <v>35</v>
      </c>
      <c r="AK17" s="27" t="s">
        <v>29</v>
      </c>
      <c r="AN17" s="25" t="s">
        <v>36</v>
      </c>
      <c r="AR17" s="20"/>
      <c r="BE17" s="263"/>
      <c r="BS17" s="17" t="s">
        <v>37</v>
      </c>
    </row>
    <row r="18" spans="2:71" ht="6.95" customHeight="1">
      <c r="B18" s="20"/>
      <c r="AR18" s="20"/>
      <c r="BE18" s="263"/>
      <c r="BS18" s="17" t="s">
        <v>6</v>
      </c>
    </row>
    <row r="19" spans="2:71" ht="12" customHeight="1">
      <c r="B19" s="20"/>
      <c r="D19" s="27" t="s">
        <v>38</v>
      </c>
      <c r="AK19" s="27" t="s">
        <v>26</v>
      </c>
      <c r="AN19" s="25" t="s">
        <v>19</v>
      </c>
      <c r="AR19" s="20"/>
      <c r="BE19" s="263"/>
      <c r="BS19" s="17" t="s">
        <v>6</v>
      </c>
    </row>
    <row r="20" spans="2:71" ht="18.399999999999999" customHeight="1">
      <c r="B20" s="20"/>
      <c r="E20" s="25" t="s">
        <v>39</v>
      </c>
      <c r="AK20" s="27" t="s">
        <v>29</v>
      </c>
      <c r="AN20" s="25" t="s">
        <v>19</v>
      </c>
      <c r="AR20" s="20"/>
      <c r="BE20" s="263"/>
      <c r="BS20" s="17" t="s">
        <v>37</v>
      </c>
    </row>
    <row r="21" spans="2:71" ht="6.95" customHeight="1">
      <c r="B21" s="20"/>
      <c r="AR21" s="20"/>
      <c r="BE21" s="263"/>
    </row>
    <row r="22" spans="2:71" ht="12" customHeight="1">
      <c r="B22" s="20"/>
      <c r="D22" s="27" t="s">
        <v>40</v>
      </c>
      <c r="AR22" s="20"/>
      <c r="BE22" s="263"/>
    </row>
    <row r="23" spans="2:71" ht="47.25" customHeight="1">
      <c r="B23" s="20"/>
      <c r="E23" s="270" t="s">
        <v>41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0"/>
      <c r="BE23" s="263"/>
    </row>
    <row r="24" spans="2:71" ht="6.95" customHeight="1">
      <c r="B24" s="20"/>
      <c r="AR24" s="20"/>
      <c r="BE24" s="26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3"/>
    </row>
    <row r="26" spans="2:71" s="1" customFormat="1" ht="25.9" customHeight="1">
      <c r="B26" s="32"/>
      <c r="D26" s="33" t="s">
        <v>42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1">
        <f>ROUND(AG54,2)</f>
        <v>0</v>
      </c>
      <c r="AL26" s="272"/>
      <c r="AM26" s="272"/>
      <c r="AN26" s="272"/>
      <c r="AO26" s="272"/>
      <c r="AR26" s="32"/>
      <c r="BE26" s="263"/>
    </row>
    <row r="27" spans="2:71" s="1" customFormat="1" ht="6.95" customHeight="1">
      <c r="B27" s="32"/>
      <c r="AR27" s="32"/>
      <c r="BE27" s="263"/>
    </row>
    <row r="28" spans="2:71" s="1" customFormat="1" ht="12.75">
      <c r="B28" s="32"/>
      <c r="L28" s="273" t="s">
        <v>43</v>
      </c>
      <c r="M28" s="273"/>
      <c r="N28" s="273"/>
      <c r="O28" s="273"/>
      <c r="P28" s="273"/>
      <c r="W28" s="273" t="s">
        <v>44</v>
      </c>
      <c r="X28" s="273"/>
      <c r="Y28" s="273"/>
      <c r="Z28" s="273"/>
      <c r="AA28" s="273"/>
      <c r="AB28" s="273"/>
      <c r="AC28" s="273"/>
      <c r="AD28" s="273"/>
      <c r="AE28" s="273"/>
      <c r="AK28" s="273" t="s">
        <v>45</v>
      </c>
      <c r="AL28" s="273"/>
      <c r="AM28" s="273"/>
      <c r="AN28" s="273"/>
      <c r="AO28" s="273"/>
      <c r="AR28" s="32"/>
      <c r="BE28" s="263"/>
    </row>
    <row r="29" spans="2:71" s="2" customFormat="1" ht="14.45" customHeight="1">
      <c r="B29" s="36"/>
      <c r="D29" s="27" t="s">
        <v>46</v>
      </c>
      <c r="F29" s="27" t="s">
        <v>47</v>
      </c>
      <c r="L29" s="261">
        <v>0.21</v>
      </c>
      <c r="M29" s="260"/>
      <c r="N29" s="260"/>
      <c r="O29" s="260"/>
      <c r="P29" s="260"/>
      <c r="W29" s="259">
        <f>ROUND(AZ54, 2)</f>
        <v>0</v>
      </c>
      <c r="X29" s="260"/>
      <c r="Y29" s="260"/>
      <c r="Z29" s="260"/>
      <c r="AA29" s="260"/>
      <c r="AB29" s="260"/>
      <c r="AC29" s="260"/>
      <c r="AD29" s="260"/>
      <c r="AE29" s="260"/>
      <c r="AK29" s="259">
        <f>ROUND(AV54, 2)</f>
        <v>0</v>
      </c>
      <c r="AL29" s="260"/>
      <c r="AM29" s="260"/>
      <c r="AN29" s="260"/>
      <c r="AO29" s="260"/>
      <c r="AR29" s="36"/>
      <c r="BE29" s="264"/>
    </row>
    <row r="30" spans="2:71" s="2" customFormat="1" ht="14.45" customHeight="1">
      <c r="B30" s="36"/>
      <c r="F30" s="27" t="s">
        <v>48</v>
      </c>
      <c r="L30" s="261">
        <v>0.12</v>
      </c>
      <c r="M30" s="260"/>
      <c r="N30" s="260"/>
      <c r="O30" s="260"/>
      <c r="P30" s="260"/>
      <c r="W30" s="259">
        <f>ROUND(BA54, 2)</f>
        <v>0</v>
      </c>
      <c r="X30" s="260"/>
      <c r="Y30" s="260"/>
      <c r="Z30" s="260"/>
      <c r="AA30" s="260"/>
      <c r="AB30" s="260"/>
      <c r="AC30" s="260"/>
      <c r="AD30" s="260"/>
      <c r="AE30" s="260"/>
      <c r="AK30" s="259">
        <f>ROUND(AW54, 2)</f>
        <v>0</v>
      </c>
      <c r="AL30" s="260"/>
      <c r="AM30" s="260"/>
      <c r="AN30" s="260"/>
      <c r="AO30" s="260"/>
      <c r="AR30" s="36"/>
      <c r="BE30" s="264"/>
    </row>
    <row r="31" spans="2:71" s="2" customFormat="1" ht="14.45" hidden="1" customHeight="1">
      <c r="B31" s="36"/>
      <c r="F31" s="27" t="s">
        <v>49</v>
      </c>
      <c r="L31" s="261">
        <v>0.21</v>
      </c>
      <c r="M31" s="260"/>
      <c r="N31" s="260"/>
      <c r="O31" s="260"/>
      <c r="P31" s="260"/>
      <c r="W31" s="259">
        <f>ROUND(BB54, 2)</f>
        <v>0</v>
      </c>
      <c r="X31" s="260"/>
      <c r="Y31" s="260"/>
      <c r="Z31" s="260"/>
      <c r="AA31" s="260"/>
      <c r="AB31" s="260"/>
      <c r="AC31" s="260"/>
      <c r="AD31" s="260"/>
      <c r="AE31" s="260"/>
      <c r="AK31" s="259">
        <v>0</v>
      </c>
      <c r="AL31" s="260"/>
      <c r="AM31" s="260"/>
      <c r="AN31" s="260"/>
      <c r="AO31" s="260"/>
      <c r="AR31" s="36"/>
      <c r="BE31" s="264"/>
    </row>
    <row r="32" spans="2:71" s="2" customFormat="1" ht="14.45" hidden="1" customHeight="1">
      <c r="B32" s="36"/>
      <c r="F32" s="27" t="s">
        <v>50</v>
      </c>
      <c r="L32" s="261">
        <v>0.12</v>
      </c>
      <c r="M32" s="260"/>
      <c r="N32" s="260"/>
      <c r="O32" s="260"/>
      <c r="P32" s="260"/>
      <c r="W32" s="259">
        <f>ROUND(BC54, 2)</f>
        <v>0</v>
      </c>
      <c r="X32" s="260"/>
      <c r="Y32" s="260"/>
      <c r="Z32" s="260"/>
      <c r="AA32" s="260"/>
      <c r="AB32" s="260"/>
      <c r="AC32" s="260"/>
      <c r="AD32" s="260"/>
      <c r="AE32" s="260"/>
      <c r="AK32" s="259">
        <v>0</v>
      </c>
      <c r="AL32" s="260"/>
      <c r="AM32" s="260"/>
      <c r="AN32" s="260"/>
      <c r="AO32" s="260"/>
      <c r="AR32" s="36"/>
      <c r="BE32" s="264"/>
    </row>
    <row r="33" spans="2:44" s="2" customFormat="1" ht="14.45" hidden="1" customHeight="1">
      <c r="B33" s="36"/>
      <c r="F33" s="27" t="s">
        <v>51</v>
      </c>
      <c r="L33" s="261">
        <v>0</v>
      </c>
      <c r="M33" s="260"/>
      <c r="N33" s="260"/>
      <c r="O33" s="260"/>
      <c r="P33" s="260"/>
      <c r="W33" s="259">
        <f>ROUND(BD54, 2)</f>
        <v>0</v>
      </c>
      <c r="X33" s="260"/>
      <c r="Y33" s="260"/>
      <c r="Z33" s="260"/>
      <c r="AA33" s="260"/>
      <c r="AB33" s="260"/>
      <c r="AC33" s="260"/>
      <c r="AD33" s="260"/>
      <c r="AE33" s="260"/>
      <c r="AK33" s="259">
        <v>0</v>
      </c>
      <c r="AL33" s="260"/>
      <c r="AM33" s="260"/>
      <c r="AN33" s="260"/>
      <c r="AO33" s="260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53</v>
      </c>
      <c r="U35" s="39"/>
      <c r="V35" s="39"/>
      <c r="W35" s="39"/>
      <c r="X35" s="292" t="s">
        <v>54</v>
      </c>
      <c r="Y35" s="293"/>
      <c r="Z35" s="293"/>
      <c r="AA35" s="293"/>
      <c r="AB35" s="293"/>
      <c r="AC35" s="39"/>
      <c r="AD35" s="39"/>
      <c r="AE35" s="39"/>
      <c r="AF35" s="39"/>
      <c r="AG35" s="39"/>
      <c r="AH35" s="39"/>
      <c r="AI35" s="39"/>
      <c r="AJ35" s="39"/>
      <c r="AK35" s="294">
        <f>SUM(AK26:AK33)</f>
        <v>0</v>
      </c>
      <c r="AL35" s="293"/>
      <c r="AM35" s="293"/>
      <c r="AN35" s="293"/>
      <c r="AO35" s="295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55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2025-05</v>
      </c>
      <c r="AR44" s="45"/>
    </row>
    <row r="45" spans="2:44" s="4" customFormat="1" ht="36.950000000000003" customHeight="1">
      <c r="B45" s="46"/>
      <c r="C45" s="47" t="s">
        <v>16</v>
      </c>
      <c r="L45" s="283" t="str">
        <f>K6</f>
        <v>Rekonstrukce sociálních zařízení v přízemí u vstupu C budovy KUSK</v>
      </c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84"/>
      <c r="AO45" s="284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Zborovská 11, Praha</v>
      </c>
      <c r="AI47" s="27" t="s">
        <v>23</v>
      </c>
      <c r="AM47" s="285" t="str">
        <f>IF(AN8= "","",AN8)</f>
        <v>24. 3. 2025</v>
      </c>
      <c r="AN47" s="285"/>
      <c r="AR47" s="32"/>
    </row>
    <row r="48" spans="2:44" s="1" customFormat="1" ht="6.95" customHeight="1">
      <c r="B48" s="32"/>
      <c r="AR48" s="32"/>
    </row>
    <row r="49" spans="1:90" s="1" customFormat="1" ht="15.2" customHeight="1">
      <c r="B49" s="32"/>
      <c r="C49" s="27" t="s">
        <v>25</v>
      </c>
      <c r="L49" s="3" t="str">
        <f>IF(E11= "","",E11)</f>
        <v>Středočeský kraj</v>
      </c>
      <c r="AI49" s="27" t="s">
        <v>33</v>
      </c>
      <c r="AM49" s="286" t="str">
        <f>IF(E17="","",E17)</f>
        <v>FITOX TEAM s.r.o.</v>
      </c>
      <c r="AN49" s="287"/>
      <c r="AO49" s="287"/>
      <c r="AP49" s="287"/>
      <c r="AR49" s="32"/>
      <c r="AS49" s="288" t="s">
        <v>56</v>
      </c>
      <c r="AT49" s="289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2" customHeight="1">
      <c r="B50" s="32"/>
      <c r="C50" s="27" t="s">
        <v>31</v>
      </c>
      <c r="L50" s="3" t="str">
        <f>IF(E14= "Vyplň údaj","",E14)</f>
        <v/>
      </c>
      <c r="AI50" s="27" t="s">
        <v>38</v>
      </c>
      <c r="AM50" s="286" t="str">
        <f>IF(E20="","",E20)</f>
        <v>ing. Pavel Kolář</v>
      </c>
      <c r="AN50" s="287"/>
      <c r="AO50" s="287"/>
      <c r="AP50" s="287"/>
      <c r="AR50" s="32"/>
      <c r="AS50" s="290"/>
      <c r="AT50" s="291"/>
      <c r="BD50" s="53"/>
    </row>
    <row r="51" spans="1:90" s="1" customFormat="1" ht="10.9" customHeight="1">
      <c r="B51" s="32"/>
      <c r="AR51" s="32"/>
      <c r="AS51" s="290"/>
      <c r="AT51" s="291"/>
      <c r="BD51" s="53"/>
    </row>
    <row r="52" spans="1:90" s="1" customFormat="1" ht="29.25" customHeight="1">
      <c r="B52" s="32"/>
      <c r="C52" s="279" t="s">
        <v>57</v>
      </c>
      <c r="D52" s="280"/>
      <c r="E52" s="280"/>
      <c r="F52" s="280"/>
      <c r="G52" s="280"/>
      <c r="H52" s="54"/>
      <c r="I52" s="281" t="s">
        <v>58</v>
      </c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2" t="s">
        <v>59</v>
      </c>
      <c r="AH52" s="280"/>
      <c r="AI52" s="280"/>
      <c r="AJ52" s="280"/>
      <c r="AK52" s="280"/>
      <c r="AL52" s="280"/>
      <c r="AM52" s="280"/>
      <c r="AN52" s="281" t="s">
        <v>60</v>
      </c>
      <c r="AO52" s="280"/>
      <c r="AP52" s="280"/>
      <c r="AQ52" s="55" t="s">
        <v>61</v>
      </c>
      <c r="AR52" s="32"/>
      <c r="AS52" s="56" t="s">
        <v>62</v>
      </c>
      <c r="AT52" s="57" t="s">
        <v>63</v>
      </c>
      <c r="AU52" s="57" t="s">
        <v>64</v>
      </c>
      <c r="AV52" s="57" t="s">
        <v>65</v>
      </c>
      <c r="AW52" s="57" t="s">
        <v>66</v>
      </c>
      <c r="AX52" s="57" t="s">
        <v>67</v>
      </c>
      <c r="AY52" s="57" t="s">
        <v>68</v>
      </c>
      <c r="AZ52" s="57" t="s">
        <v>69</v>
      </c>
      <c r="BA52" s="57" t="s">
        <v>70</v>
      </c>
      <c r="BB52" s="57" t="s">
        <v>71</v>
      </c>
      <c r="BC52" s="57" t="s">
        <v>72</v>
      </c>
      <c r="BD52" s="58" t="s">
        <v>73</v>
      </c>
    </row>
    <row r="53" spans="1:90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50000000000003" customHeight="1">
      <c r="B54" s="60"/>
      <c r="C54" s="61" t="s">
        <v>74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77">
        <f>ROUND(AG55,2)</f>
        <v>0</v>
      </c>
      <c r="AH54" s="277"/>
      <c r="AI54" s="277"/>
      <c r="AJ54" s="277"/>
      <c r="AK54" s="277"/>
      <c r="AL54" s="277"/>
      <c r="AM54" s="277"/>
      <c r="AN54" s="278">
        <f>SUM(AG54,AT54)</f>
        <v>0</v>
      </c>
      <c r="AO54" s="278"/>
      <c r="AP54" s="278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75</v>
      </c>
      <c r="BT54" s="69" t="s">
        <v>76</v>
      </c>
      <c r="BV54" s="69" t="s">
        <v>77</v>
      </c>
      <c r="BW54" s="69" t="s">
        <v>5</v>
      </c>
      <c r="BX54" s="69" t="s">
        <v>78</v>
      </c>
      <c r="CL54" s="69" t="s">
        <v>19</v>
      </c>
    </row>
    <row r="55" spans="1:90" s="6" customFormat="1" ht="24.75" customHeight="1">
      <c r="A55" s="70" t="s">
        <v>79</v>
      </c>
      <c r="B55" s="71"/>
      <c r="C55" s="72"/>
      <c r="D55" s="276" t="s">
        <v>14</v>
      </c>
      <c r="E55" s="276"/>
      <c r="F55" s="276"/>
      <c r="G55" s="276"/>
      <c r="H55" s="276"/>
      <c r="I55" s="73"/>
      <c r="J55" s="276" t="s">
        <v>17</v>
      </c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4">
        <f>'2025-05 - Rekonstrukce so...'!J28</f>
        <v>0</v>
      </c>
      <c r="AH55" s="275"/>
      <c r="AI55" s="275"/>
      <c r="AJ55" s="275"/>
      <c r="AK55" s="275"/>
      <c r="AL55" s="275"/>
      <c r="AM55" s="275"/>
      <c r="AN55" s="274">
        <f>SUM(AG55,AT55)</f>
        <v>0</v>
      </c>
      <c r="AO55" s="275"/>
      <c r="AP55" s="275"/>
      <c r="AQ55" s="74" t="s">
        <v>80</v>
      </c>
      <c r="AR55" s="71"/>
      <c r="AS55" s="75">
        <v>0</v>
      </c>
      <c r="AT55" s="76">
        <f>ROUND(SUM(AV55:AW55),2)</f>
        <v>0</v>
      </c>
      <c r="AU55" s="77">
        <f>'2025-05 - Rekonstrukce so...'!P99</f>
        <v>0</v>
      </c>
      <c r="AV55" s="76">
        <f>'2025-05 - Rekonstrukce so...'!J31</f>
        <v>0</v>
      </c>
      <c r="AW55" s="76">
        <f>'2025-05 - Rekonstrukce so...'!J32</f>
        <v>0</v>
      </c>
      <c r="AX55" s="76">
        <f>'2025-05 - Rekonstrukce so...'!J33</f>
        <v>0</v>
      </c>
      <c r="AY55" s="76">
        <f>'2025-05 - Rekonstrukce so...'!J34</f>
        <v>0</v>
      </c>
      <c r="AZ55" s="76">
        <f>'2025-05 - Rekonstrukce so...'!F31</f>
        <v>0</v>
      </c>
      <c r="BA55" s="76">
        <f>'2025-05 - Rekonstrukce so...'!F32</f>
        <v>0</v>
      </c>
      <c r="BB55" s="76">
        <f>'2025-05 - Rekonstrukce so...'!F33</f>
        <v>0</v>
      </c>
      <c r="BC55" s="76">
        <f>'2025-05 - Rekonstrukce so...'!F34</f>
        <v>0</v>
      </c>
      <c r="BD55" s="78">
        <f>'2025-05 - Rekonstrukce so...'!F35</f>
        <v>0</v>
      </c>
      <c r="BT55" s="79" t="s">
        <v>81</v>
      </c>
      <c r="BU55" s="79" t="s">
        <v>82</v>
      </c>
      <c r="BV55" s="79" t="s">
        <v>77</v>
      </c>
      <c r="BW55" s="79" t="s">
        <v>5</v>
      </c>
      <c r="BX55" s="79" t="s">
        <v>78</v>
      </c>
      <c r="CL55" s="79" t="s">
        <v>19</v>
      </c>
    </row>
    <row r="56" spans="1:90" s="1" customFormat="1" ht="30" customHeight="1">
      <c r="B56" s="32"/>
      <c r="AR56" s="32"/>
    </row>
    <row r="57" spans="1:90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QmQCuIOYYKbm6rqa+9KXCsF7PkRT9Ym+frRaKpI95CsdSZvh9SwjCBQaHyHxwhCZcmefmIoXYGTsQiGwBNuimA==" saltValue="OuBj8d5TnV/iRSGeGfvKYU05inDjQoiuHP0tB+1jk/53OzDfCdJntNt8ySDgjS9RTc/Q+iEwtaQF8fv6/hr7XQ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2025-05 - Rekonstrukce s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76"/>
  <sheetViews>
    <sheetView showGridLines="0" tabSelected="1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84</v>
      </c>
      <c r="L4" s="20"/>
      <c r="M4" s="80" t="s">
        <v>10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83" t="s">
        <v>17</v>
      </c>
      <c r="F7" s="296"/>
      <c r="G7" s="296"/>
      <c r="H7" s="296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18</v>
      </c>
      <c r="F9" s="25" t="s">
        <v>19</v>
      </c>
      <c r="I9" s="27" t="s">
        <v>20</v>
      </c>
      <c r="J9" s="25" t="s">
        <v>19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24. 3. 2025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">
        <v>27</v>
      </c>
      <c r="L12" s="32"/>
    </row>
    <row r="13" spans="2:46" s="1" customFormat="1" ht="18" customHeight="1">
      <c r="B13" s="32"/>
      <c r="E13" s="25" t="s">
        <v>28</v>
      </c>
      <c r="I13" s="27" t="s">
        <v>29</v>
      </c>
      <c r="J13" s="25" t="s">
        <v>30</v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31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97" t="str">
        <f>'Rekapitulace stavby'!E14</f>
        <v>Vyplň údaj</v>
      </c>
      <c r="F16" s="265"/>
      <c r="G16" s="265"/>
      <c r="H16" s="265"/>
      <c r="I16" s="27" t="s">
        <v>29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33</v>
      </c>
      <c r="I18" s="27" t="s">
        <v>26</v>
      </c>
      <c r="J18" s="25" t="s">
        <v>34</v>
      </c>
      <c r="L18" s="32"/>
    </row>
    <row r="19" spans="2:12" s="1" customFormat="1" ht="18" customHeight="1">
      <c r="B19" s="32"/>
      <c r="E19" s="25" t="s">
        <v>35</v>
      </c>
      <c r="I19" s="27" t="s">
        <v>29</v>
      </c>
      <c r="J19" s="25" t="s">
        <v>36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38</v>
      </c>
      <c r="I21" s="27" t="s">
        <v>26</v>
      </c>
      <c r="J21" s="25" t="s">
        <v>19</v>
      </c>
      <c r="L21" s="32"/>
    </row>
    <row r="22" spans="2:12" s="1" customFormat="1" ht="18" customHeight="1">
      <c r="B22" s="32"/>
      <c r="E22" s="25" t="s">
        <v>39</v>
      </c>
      <c r="I22" s="27" t="s">
        <v>29</v>
      </c>
      <c r="J22" s="25" t="s">
        <v>19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40</v>
      </c>
      <c r="L24" s="32"/>
    </row>
    <row r="25" spans="2:12" s="7" customFormat="1" ht="47.25" customHeight="1">
      <c r="B25" s="81"/>
      <c r="E25" s="270" t="s">
        <v>41</v>
      </c>
      <c r="F25" s="270"/>
      <c r="G25" s="270"/>
      <c r="H25" s="270"/>
      <c r="L25" s="81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35" customHeight="1">
      <c r="B28" s="32"/>
      <c r="D28" s="82" t="s">
        <v>42</v>
      </c>
      <c r="J28" s="63">
        <f>ROUND(J99, 2)</f>
        <v>0</v>
      </c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>
      <c r="B30" s="32"/>
      <c r="F30" s="35" t="s">
        <v>44</v>
      </c>
      <c r="I30" s="35" t="s">
        <v>43</v>
      </c>
      <c r="J30" s="35" t="s">
        <v>45</v>
      </c>
      <c r="L30" s="32"/>
    </row>
    <row r="31" spans="2:12" s="1" customFormat="1" ht="14.45" customHeight="1">
      <c r="B31" s="32"/>
      <c r="D31" s="52" t="s">
        <v>46</v>
      </c>
      <c r="E31" s="27" t="s">
        <v>47</v>
      </c>
      <c r="F31" s="83">
        <f>ROUND((SUM(BE99:BE875)),  2)</f>
        <v>0</v>
      </c>
      <c r="I31" s="84">
        <v>0.21</v>
      </c>
      <c r="J31" s="83">
        <f>ROUND(((SUM(BE99:BE875))*I31),  2)</f>
        <v>0</v>
      </c>
      <c r="L31" s="32"/>
    </row>
    <row r="32" spans="2:12" s="1" customFormat="1" ht="14.45" customHeight="1">
      <c r="B32" s="32"/>
      <c r="E32" s="27" t="s">
        <v>48</v>
      </c>
      <c r="F32" s="83">
        <f>ROUND((SUM(BF99:BF875)),  2)</f>
        <v>0</v>
      </c>
      <c r="I32" s="84">
        <v>0.12</v>
      </c>
      <c r="J32" s="83">
        <f>ROUND(((SUM(BF99:BF875))*I32),  2)</f>
        <v>0</v>
      </c>
      <c r="L32" s="32"/>
    </row>
    <row r="33" spans="2:12" s="1" customFormat="1" ht="14.45" hidden="1" customHeight="1">
      <c r="B33" s="32"/>
      <c r="E33" s="27" t="s">
        <v>49</v>
      </c>
      <c r="F33" s="83">
        <f>ROUND((SUM(BG99:BG875)),  2)</f>
        <v>0</v>
      </c>
      <c r="I33" s="84">
        <v>0.21</v>
      </c>
      <c r="J33" s="83">
        <f>0</f>
        <v>0</v>
      </c>
      <c r="L33" s="32"/>
    </row>
    <row r="34" spans="2:12" s="1" customFormat="1" ht="14.45" hidden="1" customHeight="1">
      <c r="B34" s="32"/>
      <c r="E34" s="27" t="s">
        <v>50</v>
      </c>
      <c r="F34" s="83">
        <f>ROUND((SUM(BH99:BH875)),  2)</f>
        <v>0</v>
      </c>
      <c r="I34" s="84">
        <v>0.12</v>
      </c>
      <c r="J34" s="83">
        <f>0</f>
        <v>0</v>
      </c>
      <c r="L34" s="32"/>
    </row>
    <row r="35" spans="2:12" s="1" customFormat="1" ht="14.45" hidden="1" customHeight="1">
      <c r="B35" s="32"/>
      <c r="E35" s="27" t="s">
        <v>51</v>
      </c>
      <c r="F35" s="83">
        <f>ROUND((SUM(BI99:BI875)),  2)</f>
        <v>0</v>
      </c>
      <c r="I35" s="84">
        <v>0</v>
      </c>
      <c r="J35" s="83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5"/>
      <c r="D37" s="86" t="s">
        <v>52</v>
      </c>
      <c r="E37" s="54"/>
      <c r="F37" s="54"/>
      <c r="G37" s="87" t="s">
        <v>53</v>
      </c>
      <c r="H37" s="88" t="s">
        <v>54</v>
      </c>
      <c r="I37" s="54"/>
      <c r="J37" s="89">
        <f>SUM(J28:J35)</f>
        <v>0</v>
      </c>
      <c r="K37" s="90"/>
      <c r="L37" s="32"/>
    </row>
    <row r="38" spans="2:12" s="1" customFormat="1" ht="14.4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>
      <c r="B43" s="32"/>
      <c r="C43" s="21" t="s">
        <v>85</v>
      </c>
      <c r="L43" s="32"/>
    </row>
    <row r="44" spans="2:12" s="1" customFormat="1" ht="6.95" customHeight="1">
      <c r="B44" s="32"/>
      <c r="L44" s="32"/>
    </row>
    <row r="45" spans="2:12" s="1" customFormat="1" ht="12" customHeight="1">
      <c r="B45" s="32"/>
      <c r="C45" s="27" t="s">
        <v>16</v>
      </c>
      <c r="L45" s="32"/>
    </row>
    <row r="46" spans="2:12" s="1" customFormat="1" ht="16.5" customHeight="1">
      <c r="B46" s="32"/>
      <c r="E46" s="283" t="str">
        <f>E7</f>
        <v>Rekonstrukce sociálních zařízení v přízemí u vstupu C budovy KUSK</v>
      </c>
      <c r="F46" s="296"/>
      <c r="G46" s="296"/>
      <c r="H46" s="296"/>
      <c r="L46" s="32"/>
    </row>
    <row r="47" spans="2:12" s="1" customFormat="1" ht="6.95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Zborovská 11, Praha</v>
      </c>
      <c r="I48" s="27" t="s">
        <v>23</v>
      </c>
      <c r="J48" s="49" t="str">
        <f>IF(J10="","",J10)</f>
        <v>24. 3. 2025</v>
      </c>
      <c r="L48" s="32"/>
    </row>
    <row r="49" spans="2:47" s="1" customFormat="1" ht="6.95" customHeight="1">
      <c r="B49" s="32"/>
      <c r="L49" s="32"/>
    </row>
    <row r="50" spans="2:47" s="1" customFormat="1" ht="15.2" customHeight="1">
      <c r="B50" s="32"/>
      <c r="C50" s="27" t="s">
        <v>25</v>
      </c>
      <c r="F50" s="25" t="str">
        <f>E13</f>
        <v>Středočeský kraj</v>
      </c>
      <c r="I50" s="27" t="s">
        <v>33</v>
      </c>
      <c r="J50" s="30" t="str">
        <f>E19</f>
        <v>FITOX TEAM s.r.o.</v>
      </c>
      <c r="L50" s="32"/>
    </row>
    <row r="51" spans="2:47" s="1" customFormat="1" ht="15.2" customHeight="1">
      <c r="B51" s="32"/>
      <c r="C51" s="27" t="s">
        <v>31</v>
      </c>
      <c r="F51" s="25" t="str">
        <f>IF(E16="","",E16)</f>
        <v>Vyplň údaj</v>
      </c>
      <c r="I51" s="27" t="s">
        <v>38</v>
      </c>
      <c r="J51" s="30" t="str">
        <f>E22</f>
        <v>ing. Pavel Kolář</v>
      </c>
      <c r="L51" s="32"/>
    </row>
    <row r="52" spans="2:47" s="1" customFormat="1" ht="10.35" customHeight="1">
      <c r="B52" s="32"/>
      <c r="L52" s="32"/>
    </row>
    <row r="53" spans="2:47" s="1" customFormat="1" ht="29.25" customHeight="1">
      <c r="B53" s="32"/>
      <c r="C53" s="91" t="s">
        <v>86</v>
      </c>
      <c r="D53" s="85"/>
      <c r="E53" s="85"/>
      <c r="F53" s="85"/>
      <c r="G53" s="85"/>
      <c r="H53" s="85"/>
      <c r="I53" s="85"/>
      <c r="J53" s="92" t="s">
        <v>87</v>
      </c>
      <c r="K53" s="85"/>
      <c r="L53" s="32"/>
    </row>
    <row r="54" spans="2:47" s="1" customFormat="1" ht="10.35" customHeight="1">
      <c r="B54" s="32"/>
      <c r="L54" s="32"/>
    </row>
    <row r="55" spans="2:47" s="1" customFormat="1" ht="22.9" customHeight="1">
      <c r="B55" s="32"/>
      <c r="C55" s="93" t="s">
        <v>74</v>
      </c>
      <c r="J55" s="63">
        <f>J99</f>
        <v>0</v>
      </c>
      <c r="L55" s="32"/>
      <c r="AU55" s="17" t="s">
        <v>88</v>
      </c>
    </row>
    <row r="56" spans="2:47" s="8" customFormat="1" ht="24.95" customHeight="1">
      <c r="B56" s="94"/>
      <c r="D56" s="95" t="s">
        <v>89</v>
      </c>
      <c r="E56" s="96"/>
      <c r="F56" s="96"/>
      <c r="G56" s="96"/>
      <c r="H56" s="96"/>
      <c r="I56" s="96"/>
      <c r="J56" s="97">
        <f>J100</f>
        <v>0</v>
      </c>
      <c r="L56" s="94"/>
    </row>
    <row r="57" spans="2:47" s="9" customFormat="1" ht="19.899999999999999" customHeight="1">
      <c r="B57" s="98"/>
      <c r="D57" s="99" t="s">
        <v>90</v>
      </c>
      <c r="E57" s="100"/>
      <c r="F57" s="100"/>
      <c r="G57" s="100"/>
      <c r="H57" s="100"/>
      <c r="I57" s="100"/>
      <c r="J57" s="101">
        <f>J101</f>
        <v>0</v>
      </c>
      <c r="L57" s="98"/>
    </row>
    <row r="58" spans="2:47" s="9" customFormat="1" ht="19.899999999999999" customHeight="1">
      <c r="B58" s="98"/>
      <c r="D58" s="99" t="s">
        <v>91</v>
      </c>
      <c r="E58" s="100"/>
      <c r="F58" s="100"/>
      <c r="G58" s="100"/>
      <c r="H58" s="100"/>
      <c r="I58" s="100"/>
      <c r="J58" s="101">
        <f>J107</f>
        <v>0</v>
      </c>
      <c r="L58" s="98"/>
    </row>
    <row r="59" spans="2:47" s="9" customFormat="1" ht="19.899999999999999" customHeight="1">
      <c r="B59" s="98"/>
      <c r="D59" s="99" t="s">
        <v>92</v>
      </c>
      <c r="E59" s="100"/>
      <c r="F59" s="100"/>
      <c r="G59" s="100"/>
      <c r="H59" s="100"/>
      <c r="I59" s="100"/>
      <c r="J59" s="101">
        <f>J159</f>
        <v>0</v>
      </c>
      <c r="L59" s="98"/>
    </row>
    <row r="60" spans="2:47" s="9" customFormat="1" ht="19.899999999999999" customHeight="1">
      <c r="B60" s="98"/>
      <c r="D60" s="99" t="s">
        <v>93</v>
      </c>
      <c r="E60" s="100"/>
      <c r="F60" s="100"/>
      <c r="G60" s="100"/>
      <c r="H60" s="100"/>
      <c r="I60" s="100"/>
      <c r="J60" s="101">
        <f>J222</f>
        <v>0</v>
      </c>
      <c r="L60" s="98"/>
    </row>
    <row r="61" spans="2:47" s="9" customFormat="1" ht="19.899999999999999" customHeight="1">
      <c r="B61" s="98"/>
      <c r="D61" s="99" t="s">
        <v>94</v>
      </c>
      <c r="E61" s="100"/>
      <c r="F61" s="100"/>
      <c r="G61" s="100"/>
      <c r="H61" s="100"/>
      <c r="I61" s="100"/>
      <c r="J61" s="101">
        <f>J236</f>
        <v>0</v>
      </c>
      <c r="L61" s="98"/>
    </row>
    <row r="62" spans="2:47" s="8" customFormat="1" ht="24.95" customHeight="1">
      <c r="B62" s="94"/>
      <c r="D62" s="95" t="s">
        <v>95</v>
      </c>
      <c r="E62" s="96"/>
      <c r="F62" s="96"/>
      <c r="G62" s="96"/>
      <c r="H62" s="96"/>
      <c r="I62" s="96"/>
      <c r="J62" s="97">
        <f>J240</f>
        <v>0</v>
      </c>
      <c r="L62" s="94"/>
    </row>
    <row r="63" spans="2:47" s="9" customFormat="1" ht="19.899999999999999" customHeight="1">
      <c r="B63" s="98"/>
      <c r="D63" s="99" t="s">
        <v>96</v>
      </c>
      <c r="E63" s="100"/>
      <c r="F63" s="100"/>
      <c r="G63" s="100"/>
      <c r="H63" s="100"/>
      <c r="I63" s="100"/>
      <c r="J63" s="101">
        <f>J241</f>
        <v>0</v>
      </c>
      <c r="L63" s="98"/>
    </row>
    <row r="64" spans="2:47" s="9" customFormat="1" ht="19.899999999999999" customHeight="1">
      <c r="B64" s="98"/>
      <c r="D64" s="99" t="s">
        <v>97</v>
      </c>
      <c r="E64" s="100"/>
      <c r="F64" s="100"/>
      <c r="G64" s="100"/>
      <c r="H64" s="100"/>
      <c r="I64" s="100"/>
      <c r="J64" s="101">
        <f>J262</f>
        <v>0</v>
      </c>
      <c r="L64" s="98"/>
    </row>
    <row r="65" spans="2:12" s="9" customFormat="1" ht="19.899999999999999" customHeight="1">
      <c r="B65" s="98"/>
      <c r="D65" s="99" t="s">
        <v>98</v>
      </c>
      <c r="E65" s="100"/>
      <c r="F65" s="100"/>
      <c r="G65" s="100"/>
      <c r="H65" s="100"/>
      <c r="I65" s="100"/>
      <c r="J65" s="101">
        <f>J287</f>
        <v>0</v>
      </c>
      <c r="L65" s="98"/>
    </row>
    <row r="66" spans="2:12" s="9" customFormat="1" ht="19.899999999999999" customHeight="1">
      <c r="B66" s="98"/>
      <c r="D66" s="99" t="s">
        <v>99</v>
      </c>
      <c r="E66" s="100"/>
      <c r="F66" s="100"/>
      <c r="G66" s="100"/>
      <c r="H66" s="100"/>
      <c r="I66" s="100"/>
      <c r="J66" s="101">
        <f>J409</f>
        <v>0</v>
      </c>
      <c r="L66" s="98"/>
    </row>
    <row r="67" spans="2:12" s="9" customFormat="1" ht="19.899999999999999" customHeight="1">
      <c r="B67" s="98"/>
      <c r="D67" s="99" t="s">
        <v>100</v>
      </c>
      <c r="E67" s="100"/>
      <c r="F67" s="100"/>
      <c r="G67" s="100"/>
      <c r="H67" s="100"/>
      <c r="I67" s="100"/>
      <c r="J67" s="101">
        <f>J414</f>
        <v>0</v>
      </c>
      <c r="L67" s="98"/>
    </row>
    <row r="68" spans="2:12" s="9" customFormat="1" ht="19.899999999999999" customHeight="1">
      <c r="B68" s="98"/>
      <c r="D68" s="99" t="s">
        <v>101</v>
      </c>
      <c r="E68" s="100"/>
      <c r="F68" s="100"/>
      <c r="G68" s="100"/>
      <c r="H68" s="100"/>
      <c r="I68" s="100"/>
      <c r="J68" s="101">
        <f>J432</f>
        <v>0</v>
      </c>
      <c r="L68" s="98"/>
    </row>
    <row r="69" spans="2:12" s="9" customFormat="1" ht="19.899999999999999" customHeight="1">
      <c r="B69" s="98"/>
      <c r="D69" s="99" t="s">
        <v>102</v>
      </c>
      <c r="E69" s="100"/>
      <c r="F69" s="100"/>
      <c r="G69" s="100"/>
      <c r="H69" s="100"/>
      <c r="I69" s="100"/>
      <c r="J69" s="101">
        <f>J445</f>
        <v>0</v>
      </c>
      <c r="L69" s="98"/>
    </row>
    <row r="70" spans="2:12" s="9" customFormat="1" ht="19.899999999999999" customHeight="1">
      <c r="B70" s="98"/>
      <c r="D70" s="99" t="s">
        <v>103</v>
      </c>
      <c r="E70" s="100"/>
      <c r="F70" s="100"/>
      <c r="G70" s="100"/>
      <c r="H70" s="100"/>
      <c r="I70" s="100"/>
      <c r="J70" s="101">
        <f>J460</f>
        <v>0</v>
      </c>
      <c r="L70" s="98"/>
    </row>
    <row r="71" spans="2:12" s="9" customFormat="1" ht="19.899999999999999" customHeight="1">
      <c r="B71" s="98"/>
      <c r="D71" s="99" t="s">
        <v>104</v>
      </c>
      <c r="E71" s="100"/>
      <c r="F71" s="100"/>
      <c r="G71" s="100"/>
      <c r="H71" s="100"/>
      <c r="I71" s="100"/>
      <c r="J71" s="101">
        <f>J529</f>
        <v>0</v>
      </c>
      <c r="L71" s="98"/>
    </row>
    <row r="72" spans="2:12" s="9" customFormat="1" ht="19.899999999999999" customHeight="1">
      <c r="B72" s="98"/>
      <c r="D72" s="99" t="s">
        <v>105</v>
      </c>
      <c r="E72" s="100"/>
      <c r="F72" s="100"/>
      <c r="G72" s="100"/>
      <c r="H72" s="100"/>
      <c r="I72" s="100"/>
      <c r="J72" s="101">
        <f>J538</f>
        <v>0</v>
      </c>
      <c r="L72" s="98"/>
    </row>
    <row r="73" spans="2:12" s="9" customFormat="1" ht="19.899999999999999" customHeight="1">
      <c r="B73" s="98"/>
      <c r="D73" s="99" t="s">
        <v>106</v>
      </c>
      <c r="E73" s="100"/>
      <c r="F73" s="100"/>
      <c r="G73" s="100"/>
      <c r="H73" s="100"/>
      <c r="I73" s="100"/>
      <c r="J73" s="101">
        <f>J552</f>
        <v>0</v>
      </c>
      <c r="L73" s="98"/>
    </row>
    <row r="74" spans="2:12" s="9" customFormat="1" ht="19.899999999999999" customHeight="1">
      <c r="B74" s="98"/>
      <c r="D74" s="99" t="s">
        <v>107</v>
      </c>
      <c r="E74" s="100"/>
      <c r="F74" s="100"/>
      <c r="G74" s="100"/>
      <c r="H74" s="100"/>
      <c r="I74" s="100"/>
      <c r="J74" s="101">
        <f>J583</f>
        <v>0</v>
      </c>
      <c r="L74" s="98"/>
    </row>
    <row r="75" spans="2:12" s="9" customFormat="1" ht="19.899999999999999" customHeight="1">
      <c r="B75" s="98"/>
      <c r="D75" s="99" t="s">
        <v>108</v>
      </c>
      <c r="E75" s="100"/>
      <c r="F75" s="100"/>
      <c r="G75" s="100"/>
      <c r="H75" s="100"/>
      <c r="I75" s="100"/>
      <c r="J75" s="101">
        <f>J629</f>
        <v>0</v>
      </c>
      <c r="L75" s="98"/>
    </row>
    <row r="76" spans="2:12" s="9" customFormat="1" ht="19.899999999999999" customHeight="1">
      <c r="B76" s="98"/>
      <c r="D76" s="99" t="s">
        <v>109</v>
      </c>
      <c r="E76" s="100"/>
      <c r="F76" s="100"/>
      <c r="G76" s="100"/>
      <c r="H76" s="100"/>
      <c r="I76" s="100"/>
      <c r="J76" s="101">
        <f>J692</f>
        <v>0</v>
      </c>
      <c r="L76" s="98"/>
    </row>
    <row r="77" spans="2:12" s="9" customFormat="1" ht="19.899999999999999" customHeight="1">
      <c r="B77" s="98"/>
      <c r="D77" s="99" t="s">
        <v>110</v>
      </c>
      <c r="E77" s="100"/>
      <c r="F77" s="100"/>
      <c r="G77" s="100"/>
      <c r="H77" s="100"/>
      <c r="I77" s="100"/>
      <c r="J77" s="101">
        <f>J786</f>
        <v>0</v>
      </c>
      <c r="L77" s="98"/>
    </row>
    <row r="78" spans="2:12" s="8" customFormat="1" ht="24.95" customHeight="1">
      <c r="B78" s="94"/>
      <c r="D78" s="95" t="s">
        <v>111</v>
      </c>
      <c r="E78" s="96"/>
      <c r="F78" s="96"/>
      <c r="G78" s="96"/>
      <c r="H78" s="96"/>
      <c r="I78" s="96"/>
      <c r="J78" s="97">
        <f>J846</f>
        <v>0</v>
      </c>
      <c r="L78" s="94"/>
    </row>
    <row r="79" spans="2:12" s="8" customFormat="1" ht="24.95" customHeight="1">
      <c r="B79" s="94"/>
      <c r="D79" s="95" t="s">
        <v>112</v>
      </c>
      <c r="E79" s="96"/>
      <c r="F79" s="96"/>
      <c r="G79" s="96"/>
      <c r="H79" s="96"/>
      <c r="I79" s="96"/>
      <c r="J79" s="97">
        <f>J867</f>
        <v>0</v>
      </c>
      <c r="L79" s="94"/>
    </row>
    <row r="80" spans="2:12" s="9" customFormat="1" ht="19.899999999999999" customHeight="1">
      <c r="B80" s="98"/>
      <c r="D80" s="99" t="s">
        <v>113</v>
      </c>
      <c r="E80" s="100"/>
      <c r="F80" s="100"/>
      <c r="G80" s="100"/>
      <c r="H80" s="100"/>
      <c r="I80" s="100"/>
      <c r="J80" s="101">
        <f>J868</f>
        <v>0</v>
      </c>
      <c r="L80" s="98"/>
    </row>
    <row r="81" spans="2:12" s="9" customFormat="1" ht="19.899999999999999" customHeight="1">
      <c r="B81" s="98"/>
      <c r="D81" s="99" t="s">
        <v>114</v>
      </c>
      <c r="E81" s="100"/>
      <c r="F81" s="100"/>
      <c r="G81" s="100"/>
      <c r="H81" s="100"/>
      <c r="I81" s="100"/>
      <c r="J81" s="101">
        <f>J872</f>
        <v>0</v>
      </c>
      <c r="L81" s="98"/>
    </row>
    <row r="82" spans="2:12" s="1" customFormat="1" ht="21.75" customHeight="1">
      <c r="B82" s="32"/>
      <c r="L82" s="32"/>
    </row>
    <row r="83" spans="2:12" s="1" customFormat="1" ht="6.95" customHeight="1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32"/>
    </row>
    <row r="87" spans="2:12" s="1" customFormat="1" ht="6.95" customHeight="1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32"/>
    </row>
    <row r="88" spans="2:12" s="1" customFormat="1" ht="24.95" customHeight="1">
      <c r="B88" s="32"/>
      <c r="C88" s="21" t="s">
        <v>115</v>
      </c>
      <c r="L88" s="32"/>
    </row>
    <row r="89" spans="2:12" s="1" customFormat="1" ht="6.95" customHeight="1">
      <c r="B89" s="32"/>
      <c r="L89" s="32"/>
    </row>
    <row r="90" spans="2:12" s="1" customFormat="1" ht="12" customHeight="1">
      <c r="B90" s="32"/>
      <c r="C90" s="27" t="s">
        <v>16</v>
      </c>
      <c r="L90" s="32"/>
    </row>
    <row r="91" spans="2:12" s="1" customFormat="1" ht="16.5" customHeight="1">
      <c r="B91" s="32"/>
      <c r="E91" s="283" t="str">
        <f>E7</f>
        <v>Rekonstrukce sociálních zařízení v přízemí u vstupu C budovy KUSK</v>
      </c>
      <c r="F91" s="296"/>
      <c r="G91" s="296"/>
      <c r="H91" s="296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21</v>
      </c>
      <c r="F93" s="25" t="str">
        <f>F10</f>
        <v>Zborovská 11, Praha</v>
      </c>
      <c r="I93" s="27" t="s">
        <v>23</v>
      </c>
      <c r="J93" s="49" t="str">
        <f>IF(J10="","",J10)</f>
        <v>24. 3. 2025</v>
      </c>
      <c r="L93" s="32"/>
    </row>
    <row r="94" spans="2:12" s="1" customFormat="1" ht="6.95" customHeight="1">
      <c r="B94" s="32"/>
      <c r="L94" s="32"/>
    </row>
    <row r="95" spans="2:12" s="1" customFormat="1" ht="15.2" customHeight="1">
      <c r="B95" s="32"/>
      <c r="C95" s="27" t="s">
        <v>25</v>
      </c>
      <c r="F95" s="25" t="str">
        <f>E13</f>
        <v>Středočeský kraj</v>
      </c>
      <c r="I95" s="27" t="s">
        <v>33</v>
      </c>
      <c r="J95" s="30" t="str">
        <f>E19</f>
        <v>FITOX TEAM s.r.o.</v>
      </c>
      <c r="L95" s="32"/>
    </row>
    <row r="96" spans="2:12" s="1" customFormat="1" ht="15.2" customHeight="1">
      <c r="B96" s="32"/>
      <c r="C96" s="27" t="s">
        <v>31</v>
      </c>
      <c r="F96" s="25" t="str">
        <f>IF(E16="","",E16)</f>
        <v>Vyplň údaj</v>
      </c>
      <c r="I96" s="27" t="s">
        <v>38</v>
      </c>
      <c r="J96" s="30" t="str">
        <f>E22</f>
        <v>ing. Pavel Kolář</v>
      </c>
      <c r="L96" s="32"/>
    </row>
    <row r="97" spans="2:65" s="1" customFormat="1" ht="10.35" customHeight="1">
      <c r="B97" s="32"/>
      <c r="L97" s="32"/>
    </row>
    <row r="98" spans="2:65" s="10" customFormat="1" ht="29.25" customHeight="1">
      <c r="B98" s="102"/>
      <c r="C98" s="103" t="s">
        <v>116</v>
      </c>
      <c r="D98" s="104" t="s">
        <v>61</v>
      </c>
      <c r="E98" s="104" t="s">
        <v>57</v>
      </c>
      <c r="F98" s="104" t="s">
        <v>58</v>
      </c>
      <c r="G98" s="104" t="s">
        <v>117</v>
      </c>
      <c r="H98" s="104" t="s">
        <v>118</v>
      </c>
      <c r="I98" s="104" t="s">
        <v>119</v>
      </c>
      <c r="J98" s="104" t="s">
        <v>87</v>
      </c>
      <c r="K98" s="105" t="s">
        <v>120</v>
      </c>
      <c r="L98" s="102"/>
      <c r="M98" s="56" t="s">
        <v>19</v>
      </c>
      <c r="N98" s="57" t="s">
        <v>46</v>
      </c>
      <c r="O98" s="57" t="s">
        <v>121</v>
      </c>
      <c r="P98" s="57" t="s">
        <v>122</v>
      </c>
      <c r="Q98" s="57" t="s">
        <v>123</v>
      </c>
      <c r="R98" s="57" t="s">
        <v>124</v>
      </c>
      <c r="S98" s="57" t="s">
        <v>125</v>
      </c>
      <c r="T98" s="58" t="s">
        <v>126</v>
      </c>
    </row>
    <row r="99" spans="2:65" s="1" customFormat="1" ht="22.9" customHeight="1">
      <c r="B99" s="32"/>
      <c r="C99" s="61" t="s">
        <v>127</v>
      </c>
      <c r="J99" s="106">
        <f>BK99</f>
        <v>0</v>
      </c>
      <c r="L99" s="32"/>
      <c r="M99" s="59"/>
      <c r="N99" s="50"/>
      <c r="O99" s="50"/>
      <c r="P99" s="107">
        <f>P100+P240+P846+P867</f>
        <v>0</v>
      </c>
      <c r="Q99" s="50"/>
      <c r="R99" s="107">
        <f>R100+R240+R846+R867</f>
        <v>10.04095042</v>
      </c>
      <c r="S99" s="50"/>
      <c r="T99" s="108">
        <f>T100+T240+T846+T867</f>
        <v>13.55220433</v>
      </c>
      <c r="AT99" s="17" t="s">
        <v>75</v>
      </c>
      <c r="AU99" s="17" t="s">
        <v>88</v>
      </c>
      <c r="BK99" s="109">
        <f>BK100+BK240+BK846+BK867</f>
        <v>0</v>
      </c>
    </row>
    <row r="100" spans="2:65" s="11" customFormat="1" ht="25.9" customHeight="1">
      <c r="B100" s="110"/>
      <c r="D100" s="111" t="s">
        <v>75</v>
      </c>
      <c r="E100" s="112" t="s">
        <v>128</v>
      </c>
      <c r="F100" s="112" t="s">
        <v>129</v>
      </c>
      <c r="I100" s="113"/>
      <c r="J100" s="114">
        <f>BK100</f>
        <v>0</v>
      </c>
      <c r="L100" s="110"/>
      <c r="M100" s="115"/>
      <c r="P100" s="116">
        <f>P101+P107+P159+P222+P236</f>
        <v>0</v>
      </c>
      <c r="R100" s="116">
        <f>R101+R107+R159+R222+R236</f>
        <v>4.4901223200000002</v>
      </c>
      <c r="T100" s="117">
        <f>T101+T107+T159+T222+T236</f>
        <v>10.6256</v>
      </c>
      <c r="AR100" s="111" t="s">
        <v>81</v>
      </c>
      <c r="AT100" s="118" t="s">
        <v>75</v>
      </c>
      <c r="AU100" s="118" t="s">
        <v>76</v>
      </c>
      <c r="AY100" s="111" t="s">
        <v>130</v>
      </c>
      <c r="BK100" s="119">
        <f>BK101+BK107+BK159+BK222+BK236</f>
        <v>0</v>
      </c>
    </row>
    <row r="101" spans="2:65" s="11" customFormat="1" ht="22.9" customHeight="1">
      <c r="B101" s="110"/>
      <c r="D101" s="111" t="s">
        <v>75</v>
      </c>
      <c r="E101" s="120" t="s">
        <v>131</v>
      </c>
      <c r="F101" s="120" t="s">
        <v>132</v>
      </c>
      <c r="I101" s="113"/>
      <c r="J101" s="121">
        <f>BK101</f>
        <v>0</v>
      </c>
      <c r="L101" s="110"/>
      <c r="M101" s="115"/>
      <c r="P101" s="116">
        <f>SUM(P102:P106)</f>
        <v>0</v>
      </c>
      <c r="R101" s="116">
        <f>SUM(R102:R106)</f>
        <v>0.43357439999999997</v>
      </c>
      <c r="T101" s="117">
        <f>SUM(T102:T106)</f>
        <v>0</v>
      </c>
      <c r="AR101" s="111" t="s">
        <v>81</v>
      </c>
      <c r="AT101" s="118" t="s">
        <v>75</v>
      </c>
      <c r="AU101" s="118" t="s">
        <v>81</v>
      </c>
      <c r="AY101" s="111" t="s">
        <v>130</v>
      </c>
      <c r="BK101" s="119">
        <f>SUM(BK102:BK106)</f>
        <v>0</v>
      </c>
    </row>
    <row r="102" spans="2:65" s="1" customFormat="1" ht="16.5" customHeight="1">
      <c r="B102" s="32"/>
      <c r="C102" s="122" t="s">
        <v>81</v>
      </c>
      <c r="D102" s="122" t="s">
        <v>133</v>
      </c>
      <c r="E102" s="123" t="s">
        <v>134</v>
      </c>
      <c r="F102" s="124" t="s">
        <v>135</v>
      </c>
      <c r="G102" s="125" t="s">
        <v>136</v>
      </c>
      <c r="H102" s="126">
        <v>6.72</v>
      </c>
      <c r="I102" s="127"/>
      <c r="J102" s="128">
        <f>ROUND(I102*H102,2)</f>
        <v>0</v>
      </c>
      <c r="K102" s="124" t="s">
        <v>137</v>
      </c>
      <c r="L102" s="32"/>
      <c r="M102" s="129" t="s">
        <v>19</v>
      </c>
      <c r="N102" s="130" t="s">
        <v>47</v>
      </c>
      <c r="P102" s="131">
        <f>O102*H102</f>
        <v>0</v>
      </c>
      <c r="Q102" s="131">
        <v>6.4519999999999994E-2</v>
      </c>
      <c r="R102" s="131">
        <f>Q102*H102</f>
        <v>0.43357439999999997</v>
      </c>
      <c r="S102" s="131">
        <v>0</v>
      </c>
      <c r="T102" s="132">
        <f>S102*H102</f>
        <v>0</v>
      </c>
      <c r="AR102" s="133" t="s">
        <v>138</v>
      </c>
      <c r="AT102" s="133" t="s">
        <v>133</v>
      </c>
      <c r="AU102" s="133" t="s">
        <v>83</v>
      </c>
      <c r="AY102" s="17" t="s">
        <v>130</v>
      </c>
      <c r="BE102" s="134">
        <f>IF(N102="základní",J102,0)</f>
        <v>0</v>
      </c>
      <c r="BF102" s="134">
        <f>IF(N102="snížená",J102,0)</f>
        <v>0</v>
      </c>
      <c r="BG102" s="134">
        <f>IF(N102="zákl. přenesená",J102,0)</f>
        <v>0</v>
      </c>
      <c r="BH102" s="134">
        <f>IF(N102="sníž. přenesená",J102,0)</f>
        <v>0</v>
      </c>
      <c r="BI102" s="134">
        <f>IF(N102="nulová",J102,0)</f>
        <v>0</v>
      </c>
      <c r="BJ102" s="17" t="s">
        <v>81</v>
      </c>
      <c r="BK102" s="134">
        <f>ROUND(I102*H102,2)</f>
        <v>0</v>
      </c>
      <c r="BL102" s="17" t="s">
        <v>138</v>
      </c>
      <c r="BM102" s="133" t="s">
        <v>139</v>
      </c>
    </row>
    <row r="103" spans="2:65" s="1" customFormat="1">
      <c r="B103" s="32"/>
      <c r="D103" s="135" t="s">
        <v>140</v>
      </c>
      <c r="F103" s="136" t="s">
        <v>141</v>
      </c>
      <c r="I103" s="137"/>
      <c r="L103" s="32"/>
      <c r="M103" s="138"/>
      <c r="T103" s="53"/>
      <c r="AT103" s="17" t="s">
        <v>140</v>
      </c>
      <c r="AU103" s="17" t="s">
        <v>83</v>
      </c>
    </row>
    <row r="104" spans="2:65" s="1" customFormat="1">
      <c r="B104" s="32"/>
      <c r="D104" s="139" t="s">
        <v>142</v>
      </c>
      <c r="F104" s="140" t="s">
        <v>143</v>
      </c>
      <c r="I104" s="137"/>
      <c r="L104" s="32"/>
      <c r="M104" s="138"/>
      <c r="T104" s="53"/>
      <c r="AT104" s="17" t="s">
        <v>142</v>
      </c>
      <c r="AU104" s="17" t="s">
        <v>83</v>
      </c>
    </row>
    <row r="105" spans="2:65" s="12" customFormat="1">
      <c r="B105" s="141"/>
      <c r="D105" s="135" t="s">
        <v>144</v>
      </c>
      <c r="E105" s="142" t="s">
        <v>19</v>
      </c>
      <c r="F105" s="143" t="s">
        <v>145</v>
      </c>
      <c r="H105" s="142" t="s">
        <v>19</v>
      </c>
      <c r="I105" s="144"/>
      <c r="L105" s="141"/>
      <c r="M105" s="145"/>
      <c r="T105" s="146"/>
      <c r="AT105" s="142" t="s">
        <v>144</v>
      </c>
      <c r="AU105" s="142" t="s">
        <v>83</v>
      </c>
      <c r="AV105" s="12" t="s">
        <v>81</v>
      </c>
      <c r="AW105" s="12" t="s">
        <v>37</v>
      </c>
      <c r="AX105" s="12" t="s">
        <v>76</v>
      </c>
      <c r="AY105" s="142" t="s">
        <v>130</v>
      </c>
    </row>
    <row r="106" spans="2:65" s="13" customFormat="1">
      <c r="B106" s="147"/>
      <c r="D106" s="135" t="s">
        <v>144</v>
      </c>
      <c r="E106" s="148" t="s">
        <v>19</v>
      </c>
      <c r="F106" s="149" t="s">
        <v>146</v>
      </c>
      <c r="H106" s="150">
        <v>6.72</v>
      </c>
      <c r="I106" s="151"/>
      <c r="L106" s="147"/>
      <c r="M106" s="152"/>
      <c r="T106" s="153"/>
      <c r="AT106" s="148" t="s">
        <v>144</v>
      </c>
      <c r="AU106" s="148" t="s">
        <v>83</v>
      </c>
      <c r="AV106" s="13" t="s">
        <v>83</v>
      </c>
      <c r="AW106" s="13" t="s">
        <v>37</v>
      </c>
      <c r="AX106" s="13" t="s">
        <v>81</v>
      </c>
      <c r="AY106" s="148" t="s">
        <v>130</v>
      </c>
    </row>
    <row r="107" spans="2:65" s="11" customFormat="1" ht="22.9" customHeight="1">
      <c r="B107" s="110"/>
      <c r="D107" s="111" t="s">
        <v>75</v>
      </c>
      <c r="E107" s="120" t="s">
        <v>147</v>
      </c>
      <c r="F107" s="120" t="s">
        <v>148</v>
      </c>
      <c r="I107" s="113"/>
      <c r="J107" s="121">
        <f>BK107</f>
        <v>0</v>
      </c>
      <c r="L107" s="110"/>
      <c r="M107" s="115"/>
      <c r="P107" s="116">
        <f>SUM(P108:P158)</f>
        <v>0</v>
      </c>
      <c r="R107" s="116">
        <f>SUM(R108:R158)</f>
        <v>4.0554935199999997</v>
      </c>
      <c r="T107" s="117">
        <f>SUM(T108:T158)</f>
        <v>0</v>
      </c>
      <c r="AR107" s="111" t="s">
        <v>81</v>
      </c>
      <c r="AT107" s="118" t="s">
        <v>75</v>
      </c>
      <c r="AU107" s="118" t="s">
        <v>81</v>
      </c>
      <c r="AY107" s="111" t="s">
        <v>130</v>
      </c>
      <c r="BK107" s="119">
        <f>SUM(BK108:BK158)</f>
        <v>0</v>
      </c>
    </row>
    <row r="108" spans="2:65" s="1" customFormat="1" ht="16.5" customHeight="1">
      <c r="B108" s="32"/>
      <c r="C108" s="122" t="s">
        <v>83</v>
      </c>
      <c r="D108" s="122" t="s">
        <v>133</v>
      </c>
      <c r="E108" s="123" t="s">
        <v>149</v>
      </c>
      <c r="F108" s="124" t="s">
        <v>150</v>
      </c>
      <c r="G108" s="125" t="s">
        <v>136</v>
      </c>
      <c r="H108" s="126">
        <v>64.343000000000004</v>
      </c>
      <c r="I108" s="127"/>
      <c r="J108" s="128">
        <f>ROUND(I108*H108,2)</f>
        <v>0</v>
      </c>
      <c r="K108" s="124" t="s">
        <v>137</v>
      </c>
      <c r="L108" s="32"/>
      <c r="M108" s="129" t="s">
        <v>19</v>
      </c>
      <c r="N108" s="130" t="s">
        <v>47</v>
      </c>
      <c r="P108" s="131">
        <f>O108*H108</f>
        <v>0</v>
      </c>
      <c r="Q108" s="131">
        <v>2.5999999999999998E-4</v>
      </c>
      <c r="R108" s="131">
        <f>Q108*H108</f>
        <v>1.672918E-2</v>
      </c>
      <c r="S108" s="131">
        <v>0</v>
      </c>
      <c r="T108" s="132">
        <f>S108*H108</f>
        <v>0</v>
      </c>
      <c r="AR108" s="133" t="s">
        <v>138</v>
      </c>
      <c r="AT108" s="133" t="s">
        <v>133</v>
      </c>
      <c r="AU108" s="133" t="s">
        <v>83</v>
      </c>
      <c r="AY108" s="17" t="s">
        <v>130</v>
      </c>
      <c r="BE108" s="134">
        <f>IF(N108="základní",J108,0)</f>
        <v>0</v>
      </c>
      <c r="BF108" s="134">
        <f>IF(N108="snížená",J108,0)</f>
        <v>0</v>
      </c>
      <c r="BG108" s="134">
        <f>IF(N108="zákl. přenesená",J108,0)</f>
        <v>0</v>
      </c>
      <c r="BH108" s="134">
        <f>IF(N108="sníž. přenesená",J108,0)</f>
        <v>0</v>
      </c>
      <c r="BI108" s="134">
        <f>IF(N108="nulová",J108,0)</f>
        <v>0</v>
      </c>
      <c r="BJ108" s="17" t="s">
        <v>81</v>
      </c>
      <c r="BK108" s="134">
        <f>ROUND(I108*H108,2)</f>
        <v>0</v>
      </c>
      <c r="BL108" s="17" t="s">
        <v>138</v>
      </c>
      <c r="BM108" s="133" t="s">
        <v>151</v>
      </c>
    </row>
    <row r="109" spans="2:65" s="1" customFormat="1">
      <c r="B109" s="32"/>
      <c r="D109" s="135" t="s">
        <v>140</v>
      </c>
      <c r="F109" s="136" t="s">
        <v>152</v>
      </c>
      <c r="I109" s="137"/>
      <c r="L109" s="32"/>
      <c r="M109" s="138"/>
      <c r="T109" s="53"/>
      <c r="AT109" s="17" t="s">
        <v>140</v>
      </c>
      <c r="AU109" s="17" t="s">
        <v>83</v>
      </c>
    </row>
    <row r="110" spans="2:65" s="1" customFormat="1">
      <c r="B110" s="32"/>
      <c r="D110" s="139" t="s">
        <v>142</v>
      </c>
      <c r="F110" s="140" t="s">
        <v>153</v>
      </c>
      <c r="I110" s="137"/>
      <c r="L110" s="32"/>
      <c r="M110" s="138"/>
      <c r="T110" s="53"/>
      <c r="AT110" s="17" t="s">
        <v>142</v>
      </c>
      <c r="AU110" s="17" t="s">
        <v>83</v>
      </c>
    </row>
    <row r="111" spans="2:65" s="12" customFormat="1">
      <c r="B111" s="141"/>
      <c r="D111" s="135" t="s">
        <v>144</v>
      </c>
      <c r="E111" s="142" t="s">
        <v>19</v>
      </c>
      <c r="F111" s="143" t="s">
        <v>154</v>
      </c>
      <c r="H111" s="142" t="s">
        <v>19</v>
      </c>
      <c r="I111" s="144"/>
      <c r="L111" s="141"/>
      <c r="M111" s="145"/>
      <c r="T111" s="146"/>
      <c r="AT111" s="142" t="s">
        <v>144</v>
      </c>
      <c r="AU111" s="142" t="s">
        <v>83</v>
      </c>
      <c r="AV111" s="12" t="s">
        <v>81</v>
      </c>
      <c r="AW111" s="12" t="s">
        <v>37</v>
      </c>
      <c r="AX111" s="12" t="s">
        <v>76</v>
      </c>
      <c r="AY111" s="142" t="s">
        <v>130</v>
      </c>
    </row>
    <row r="112" spans="2:65" s="12" customFormat="1">
      <c r="B112" s="141"/>
      <c r="D112" s="135" t="s">
        <v>144</v>
      </c>
      <c r="E112" s="142" t="s">
        <v>19</v>
      </c>
      <c r="F112" s="143" t="s">
        <v>155</v>
      </c>
      <c r="H112" s="142" t="s">
        <v>19</v>
      </c>
      <c r="I112" s="144"/>
      <c r="L112" s="141"/>
      <c r="M112" s="145"/>
      <c r="T112" s="146"/>
      <c r="AT112" s="142" t="s">
        <v>144</v>
      </c>
      <c r="AU112" s="142" t="s">
        <v>83</v>
      </c>
      <c r="AV112" s="12" t="s">
        <v>81</v>
      </c>
      <c r="AW112" s="12" t="s">
        <v>37</v>
      </c>
      <c r="AX112" s="12" t="s">
        <v>76</v>
      </c>
      <c r="AY112" s="142" t="s">
        <v>130</v>
      </c>
    </row>
    <row r="113" spans="2:65" s="13" customFormat="1">
      <c r="B113" s="147"/>
      <c r="D113" s="135" t="s">
        <v>144</v>
      </c>
      <c r="E113" s="148" t="s">
        <v>19</v>
      </c>
      <c r="F113" s="149" t="s">
        <v>156</v>
      </c>
      <c r="H113" s="150">
        <v>64.343000000000004</v>
      </c>
      <c r="I113" s="151"/>
      <c r="L113" s="147"/>
      <c r="M113" s="152"/>
      <c r="T113" s="153"/>
      <c r="AT113" s="148" t="s">
        <v>144</v>
      </c>
      <c r="AU113" s="148" t="s">
        <v>83</v>
      </c>
      <c r="AV113" s="13" t="s">
        <v>83</v>
      </c>
      <c r="AW113" s="13" t="s">
        <v>37</v>
      </c>
      <c r="AX113" s="13" t="s">
        <v>81</v>
      </c>
      <c r="AY113" s="148" t="s">
        <v>130</v>
      </c>
    </row>
    <row r="114" spans="2:65" s="1" customFormat="1" ht="16.5" customHeight="1">
      <c r="B114" s="32"/>
      <c r="C114" s="122" t="s">
        <v>131</v>
      </c>
      <c r="D114" s="122" t="s">
        <v>133</v>
      </c>
      <c r="E114" s="123" t="s">
        <v>157</v>
      </c>
      <c r="F114" s="124" t="s">
        <v>158</v>
      </c>
      <c r="G114" s="125" t="s">
        <v>136</v>
      </c>
      <c r="H114" s="126">
        <v>2.5</v>
      </c>
      <c r="I114" s="127"/>
      <c r="J114" s="128">
        <f>ROUND(I114*H114,2)</f>
        <v>0</v>
      </c>
      <c r="K114" s="124" t="s">
        <v>137</v>
      </c>
      <c r="L114" s="32"/>
      <c r="M114" s="129" t="s">
        <v>19</v>
      </c>
      <c r="N114" s="130" t="s">
        <v>47</v>
      </c>
      <c r="P114" s="131">
        <f>O114*H114</f>
        <v>0</v>
      </c>
      <c r="Q114" s="131">
        <v>5.6000000000000001E-2</v>
      </c>
      <c r="R114" s="131">
        <f>Q114*H114</f>
        <v>0.14000000000000001</v>
      </c>
      <c r="S114" s="131">
        <v>0</v>
      </c>
      <c r="T114" s="132">
        <f>S114*H114</f>
        <v>0</v>
      </c>
      <c r="AR114" s="133" t="s">
        <v>138</v>
      </c>
      <c r="AT114" s="133" t="s">
        <v>133</v>
      </c>
      <c r="AU114" s="133" t="s">
        <v>83</v>
      </c>
      <c r="AY114" s="17" t="s">
        <v>130</v>
      </c>
      <c r="BE114" s="134">
        <f>IF(N114="základní",J114,0)</f>
        <v>0</v>
      </c>
      <c r="BF114" s="134">
        <f>IF(N114="snížená",J114,0)</f>
        <v>0</v>
      </c>
      <c r="BG114" s="134">
        <f>IF(N114="zákl. přenesená",J114,0)</f>
        <v>0</v>
      </c>
      <c r="BH114" s="134">
        <f>IF(N114="sníž. přenesená",J114,0)</f>
        <v>0</v>
      </c>
      <c r="BI114" s="134">
        <f>IF(N114="nulová",J114,0)</f>
        <v>0</v>
      </c>
      <c r="BJ114" s="17" t="s">
        <v>81</v>
      </c>
      <c r="BK114" s="134">
        <f>ROUND(I114*H114,2)</f>
        <v>0</v>
      </c>
      <c r="BL114" s="17" t="s">
        <v>138</v>
      </c>
      <c r="BM114" s="133" t="s">
        <v>159</v>
      </c>
    </row>
    <row r="115" spans="2:65" s="1" customFormat="1">
      <c r="B115" s="32"/>
      <c r="D115" s="135" t="s">
        <v>140</v>
      </c>
      <c r="F115" s="136" t="s">
        <v>160</v>
      </c>
      <c r="I115" s="137"/>
      <c r="L115" s="32"/>
      <c r="M115" s="138"/>
      <c r="T115" s="53"/>
      <c r="AT115" s="17" t="s">
        <v>140</v>
      </c>
      <c r="AU115" s="17" t="s">
        <v>83</v>
      </c>
    </row>
    <row r="116" spans="2:65" s="1" customFormat="1">
      <c r="B116" s="32"/>
      <c r="D116" s="139" t="s">
        <v>142</v>
      </c>
      <c r="F116" s="140" t="s">
        <v>161</v>
      </c>
      <c r="I116" s="137"/>
      <c r="L116" s="32"/>
      <c r="M116" s="138"/>
      <c r="T116" s="53"/>
      <c r="AT116" s="17" t="s">
        <v>142</v>
      </c>
      <c r="AU116" s="17" t="s">
        <v>83</v>
      </c>
    </row>
    <row r="117" spans="2:65" s="12" customFormat="1">
      <c r="B117" s="141"/>
      <c r="D117" s="135" t="s">
        <v>144</v>
      </c>
      <c r="E117" s="142" t="s">
        <v>19</v>
      </c>
      <c r="F117" s="143" t="s">
        <v>162</v>
      </c>
      <c r="H117" s="142" t="s">
        <v>19</v>
      </c>
      <c r="I117" s="144"/>
      <c r="L117" s="141"/>
      <c r="M117" s="145"/>
      <c r="T117" s="146"/>
      <c r="AT117" s="142" t="s">
        <v>144</v>
      </c>
      <c r="AU117" s="142" t="s">
        <v>83</v>
      </c>
      <c r="AV117" s="12" t="s">
        <v>81</v>
      </c>
      <c r="AW117" s="12" t="s">
        <v>37</v>
      </c>
      <c r="AX117" s="12" t="s">
        <v>76</v>
      </c>
      <c r="AY117" s="142" t="s">
        <v>130</v>
      </c>
    </row>
    <row r="118" spans="2:65" s="13" customFormat="1">
      <c r="B118" s="147"/>
      <c r="D118" s="135" t="s">
        <v>144</v>
      </c>
      <c r="E118" s="148" t="s">
        <v>19</v>
      </c>
      <c r="F118" s="149" t="s">
        <v>163</v>
      </c>
      <c r="H118" s="150">
        <v>2.5</v>
      </c>
      <c r="I118" s="151"/>
      <c r="L118" s="147"/>
      <c r="M118" s="152"/>
      <c r="T118" s="153"/>
      <c r="AT118" s="148" t="s">
        <v>144</v>
      </c>
      <c r="AU118" s="148" t="s">
        <v>83</v>
      </c>
      <c r="AV118" s="13" t="s">
        <v>83</v>
      </c>
      <c r="AW118" s="13" t="s">
        <v>37</v>
      </c>
      <c r="AX118" s="13" t="s">
        <v>81</v>
      </c>
      <c r="AY118" s="148" t="s">
        <v>130</v>
      </c>
    </row>
    <row r="119" spans="2:65" s="1" customFormat="1" ht="16.5" customHeight="1">
      <c r="B119" s="32"/>
      <c r="C119" s="122" t="s">
        <v>138</v>
      </c>
      <c r="D119" s="122" t="s">
        <v>133</v>
      </c>
      <c r="E119" s="123" t="s">
        <v>164</v>
      </c>
      <c r="F119" s="124" t="s">
        <v>165</v>
      </c>
      <c r="G119" s="125" t="s">
        <v>136</v>
      </c>
      <c r="H119" s="126">
        <v>64.343000000000004</v>
      </c>
      <c r="I119" s="127"/>
      <c r="J119" s="128">
        <f>ROUND(I119*H119,2)</f>
        <v>0</v>
      </c>
      <c r="K119" s="124" t="s">
        <v>137</v>
      </c>
      <c r="L119" s="32"/>
      <c r="M119" s="129" t="s">
        <v>19</v>
      </c>
      <c r="N119" s="130" t="s">
        <v>47</v>
      </c>
      <c r="P119" s="131">
        <f>O119*H119</f>
        <v>0</v>
      </c>
      <c r="Q119" s="131">
        <v>4.3800000000000002E-3</v>
      </c>
      <c r="R119" s="131">
        <f>Q119*H119</f>
        <v>0.28182234</v>
      </c>
      <c r="S119" s="131">
        <v>0</v>
      </c>
      <c r="T119" s="132">
        <f>S119*H119</f>
        <v>0</v>
      </c>
      <c r="AR119" s="133" t="s">
        <v>138</v>
      </c>
      <c r="AT119" s="133" t="s">
        <v>133</v>
      </c>
      <c r="AU119" s="133" t="s">
        <v>83</v>
      </c>
      <c r="AY119" s="17" t="s">
        <v>130</v>
      </c>
      <c r="BE119" s="134">
        <f>IF(N119="základní",J119,0)</f>
        <v>0</v>
      </c>
      <c r="BF119" s="134">
        <f>IF(N119="snížená",J119,0)</f>
        <v>0</v>
      </c>
      <c r="BG119" s="134">
        <f>IF(N119="zákl. přenesená",J119,0)</f>
        <v>0</v>
      </c>
      <c r="BH119" s="134">
        <f>IF(N119="sníž. přenesená",J119,0)</f>
        <v>0</v>
      </c>
      <c r="BI119" s="134">
        <f>IF(N119="nulová",J119,0)</f>
        <v>0</v>
      </c>
      <c r="BJ119" s="17" t="s">
        <v>81</v>
      </c>
      <c r="BK119" s="134">
        <f>ROUND(I119*H119,2)</f>
        <v>0</v>
      </c>
      <c r="BL119" s="17" t="s">
        <v>138</v>
      </c>
      <c r="BM119" s="133" t="s">
        <v>166</v>
      </c>
    </row>
    <row r="120" spans="2:65" s="1" customFormat="1">
      <c r="B120" s="32"/>
      <c r="D120" s="135" t="s">
        <v>140</v>
      </c>
      <c r="F120" s="136" t="s">
        <v>167</v>
      </c>
      <c r="I120" s="137"/>
      <c r="L120" s="32"/>
      <c r="M120" s="138"/>
      <c r="T120" s="53"/>
      <c r="AT120" s="17" t="s">
        <v>140</v>
      </c>
      <c r="AU120" s="17" t="s">
        <v>83</v>
      </c>
    </row>
    <row r="121" spans="2:65" s="1" customFormat="1">
      <c r="B121" s="32"/>
      <c r="D121" s="139" t="s">
        <v>142</v>
      </c>
      <c r="F121" s="140" t="s">
        <v>168</v>
      </c>
      <c r="I121" s="137"/>
      <c r="L121" s="32"/>
      <c r="M121" s="138"/>
      <c r="T121" s="53"/>
      <c r="AT121" s="17" t="s">
        <v>142</v>
      </c>
      <c r="AU121" s="17" t="s">
        <v>83</v>
      </c>
    </row>
    <row r="122" spans="2:65" s="12" customFormat="1">
      <c r="B122" s="141"/>
      <c r="D122" s="135" t="s">
        <v>144</v>
      </c>
      <c r="E122" s="142" t="s">
        <v>19</v>
      </c>
      <c r="F122" s="143" t="s">
        <v>169</v>
      </c>
      <c r="H122" s="142" t="s">
        <v>19</v>
      </c>
      <c r="I122" s="144"/>
      <c r="L122" s="141"/>
      <c r="M122" s="145"/>
      <c r="T122" s="146"/>
      <c r="AT122" s="142" t="s">
        <v>144</v>
      </c>
      <c r="AU122" s="142" t="s">
        <v>83</v>
      </c>
      <c r="AV122" s="12" t="s">
        <v>81</v>
      </c>
      <c r="AW122" s="12" t="s">
        <v>37</v>
      </c>
      <c r="AX122" s="12" t="s">
        <v>76</v>
      </c>
      <c r="AY122" s="142" t="s">
        <v>130</v>
      </c>
    </row>
    <row r="123" spans="2:65" s="13" customFormat="1">
      <c r="B123" s="147"/>
      <c r="D123" s="135" t="s">
        <v>144</v>
      </c>
      <c r="E123" s="148" t="s">
        <v>19</v>
      </c>
      <c r="F123" s="149" t="s">
        <v>156</v>
      </c>
      <c r="H123" s="150">
        <v>64.343000000000004</v>
      </c>
      <c r="I123" s="151"/>
      <c r="L123" s="147"/>
      <c r="M123" s="152"/>
      <c r="T123" s="153"/>
      <c r="AT123" s="148" t="s">
        <v>144</v>
      </c>
      <c r="AU123" s="148" t="s">
        <v>83</v>
      </c>
      <c r="AV123" s="13" t="s">
        <v>83</v>
      </c>
      <c r="AW123" s="13" t="s">
        <v>37</v>
      </c>
      <c r="AX123" s="13" t="s">
        <v>81</v>
      </c>
      <c r="AY123" s="148" t="s">
        <v>130</v>
      </c>
    </row>
    <row r="124" spans="2:65" s="1" customFormat="1" ht="16.5" customHeight="1">
      <c r="B124" s="32"/>
      <c r="C124" s="122" t="s">
        <v>170</v>
      </c>
      <c r="D124" s="122" t="s">
        <v>133</v>
      </c>
      <c r="E124" s="123" t="s">
        <v>171</v>
      </c>
      <c r="F124" s="124" t="s">
        <v>172</v>
      </c>
      <c r="G124" s="125" t="s">
        <v>136</v>
      </c>
      <c r="H124" s="126">
        <v>64.343000000000004</v>
      </c>
      <c r="I124" s="127"/>
      <c r="J124" s="128">
        <f>ROUND(I124*H124,2)</f>
        <v>0</v>
      </c>
      <c r="K124" s="124" t="s">
        <v>137</v>
      </c>
      <c r="L124" s="32"/>
      <c r="M124" s="129" t="s">
        <v>19</v>
      </c>
      <c r="N124" s="130" t="s">
        <v>47</v>
      </c>
      <c r="P124" s="131">
        <f>O124*H124</f>
        <v>0</v>
      </c>
      <c r="Q124" s="131">
        <v>4.0000000000000001E-3</v>
      </c>
      <c r="R124" s="131">
        <f>Q124*H124</f>
        <v>0.25737200000000005</v>
      </c>
      <c r="S124" s="131">
        <v>0</v>
      </c>
      <c r="T124" s="132">
        <f>S124*H124</f>
        <v>0</v>
      </c>
      <c r="AR124" s="133" t="s">
        <v>138</v>
      </c>
      <c r="AT124" s="133" t="s">
        <v>133</v>
      </c>
      <c r="AU124" s="133" t="s">
        <v>83</v>
      </c>
      <c r="AY124" s="17" t="s">
        <v>130</v>
      </c>
      <c r="BE124" s="134">
        <f>IF(N124="základní",J124,0)</f>
        <v>0</v>
      </c>
      <c r="BF124" s="134">
        <f>IF(N124="snížená",J124,0)</f>
        <v>0</v>
      </c>
      <c r="BG124" s="134">
        <f>IF(N124="zákl. přenesená",J124,0)</f>
        <v>0</v>
      </c>
      <c r="BH124" s="134">
        <f>IF(N124="sníž. přenesená",J124,0)</f>
        <v>0</v>
      </c>
      <c r="BI124" s="134">
        <f>IF(N124="nulová",J124,0)</f>
        <v>0</v>
      </c>
      <c r="BJ124" s="17" t="s">
        <v>81</v>
      </c>
      <c r="BK124" s="134">
        <f>ROUND(I124*H124,2)</f>
        <v>0</v>
      </c>
      <c r="BL124" s="17" t="s">
        <v>138</v>
      </c>
      <c r="BM124" s="133" t="s">
        <v>173</v>
      </c>
    </row>
    <row r="125" spans="2:65" s="1" customFormat="1">
      <c r="B125" s="32"/>
      <c r="D125" s="135" t="s">
        <v>140</v>
      </c>
      <c r="F125" s="136" t="s">
        <v>174</v>
      </c>
      <c r="I125" s="137"/>
      <c r="L125" s="32"/>
      <c r="M125" s="138"/>
      <c r="T125" s="53"/>
      <c r="AT125" s="17" t="s">
        <v>140</v>
      </c>
      <c r="AU125" s="17" t="s">
        <v>83</v>
      </c>
    </row>
    <row r="126" spans="2:65" s="1" customFormat="1">
      <c r="B126" s="32"/>
      <c r="D126" s="139" t="s">
        <v>142</v>
      </c>
      <c r="F126" s="140" t="s">
        <v>175</v>
      </c>
      <c r="I126" s="137"/>
      <c r="L126" s="32"/>
      <c r="M126" s="138"/>
      <c r="T126" s="53"/>
      <c r="AT126" s="17" t="s">
        <v>142</v>
      </c>
      <c r="AU126" s="17" t="s">
        <v>83</v>
      </c>
    </row>
    <row r="127" spans="2:65" s="12" customFormat="1">
      <c r="B127" s="141"/>
      <c r="D127" s="135" t="s">
        <v>144</v>
      </c>
      <c r="E127" s="142" t="s">
        <v>19</v>
      </c>
      <c r="F127" s="143" t="s">
        <v>176</v>
      </c>
      <c r="H127" s="142" t="s">
        <v>19</v>
      </c>
      <c r="I127" s="144"/>
      <c r="L127" s="141"/>
      <c r="M127" s="145"/>
      <c r="T127" s="146"/>
      <c r="AT127" s="142" t="s">
        <v>144</v>
      </c>
      <c r="AU127" s="142" t="s">
        <v>83</v>
      </c>
      <c r="AV127" s="12" t="s">
        <v>81</v>
      </c>
      <c r="AW127" s="12" t="s">
        <v>37</v>
      </c>
      <c r="AX127" s="12" t="s">
        <v>76</v>
      </c>
      <c r="AY127" s="142" t="s">
        <v>130</v>
      </c>
    </row>
    <row r="128" spans="2:65" s="13" customFormat="1">
      <c r="B128" s="147"/>
      <c r="D128" s="135" t="s">
        <v>144</v>
      </c>
      <c r="E128" s="148" t="s">
        <v>19</v>
      </c>
      <c r="F128" s="149" t="s">
        <v>156</v>
      </c>
      <c r="H128" s="150">
        <v>64.343000000000004</v>
      </c>
      <c r="I128" s="151"/>
      <c r="L128" s="147"/>
      <c r="M128" s="152"/>
      <c r="T128" s="153"/>
      <c r="AT128" s="148" t="s">
        <v>144</v>
      </c>
      <c r="AU128" s="148" t="s">
        <v>83</v>
      </c>
      <c r="AV128" s="13" t="s">
        <v>83</v>
      </c>
      <c r="AW128" s="13" t="s">
        <v>37</v>
      </c>
      <c r="AX128" s="13" t="s">
        <v>81</v>
      </c>
      <c r="AY128" s="148" t="s">
        <v>130</v>
      </c>
    </row>
    <row r="129" spans="2:65" s="1" customFormat="1" ht="16.5" customHeight="1">
      <c r="B129" s="32"/>
      <c r="C129" s="122" t="s">
        <v>147</v>
      </c>
      <c r="D129" s="122" t="s">
        <v>133</v>
      </c>
      <c r="E129" s="123" t="s">
        <v>177</v>
      </c>
      <c r="F129" s="124" t="s">
        <v>178</v>
      </c>
      <c r="G129" s="125" t="s">
        <v>136</v>
      </c>
      <c r="H129" s="126">
        <v>102.6</v>
      </c>
      <c r="I129" s="127"/>
      <c r="J129" s="128">
        <f>ROUND(I129*H129,2)</f>
        <v>0</v>
      </c>
      <c r="K129" s="124" t="s">
        <v>137</v>
      </c>
      <c r="L129" s="32"/>
      <c r="M129" s="129" t="s">
        <v>19</v>
      </c>
      <c r="N129" s="130" t="s">
        <v>47</v>
      </c>
      <c r="P129" s="131">
        <f>O129*H129</f>
        <v>0</v>
      </c>
      <c r="Q129" s="131">
        <v>1.54E-2</v>
      </c>
      <c r="R129" s="131">
        <f>Q129*H129</f>
        <v>1.5800399999999999</v>
      </c>
      <c r="S129" s="131">
        <v>0</v>
      </c>
      <c r="T129" s="132">
        <f>S129*H129</f>
        <v>0</v>
      </c>
      <c r="AR129" s="133" t="s">
        <v>138</v>
      </c>
      <c r="AT129" s="133" t="s">
        <v>133</v>
      </c>
      <c r="AU129" s="133" t="s">
        <v>83</v>
      </c>
      <c r="AY129" s="17" t="s">
        <v>130</v>
      </c>
      <c r="BE129" s="134">
        <f>IF(N129="základní",J129,0)</f>
        <v>0</v>
      </c>
      <c r="BF129" s="134">
        <f>IF(N129="snížená",J129,0)</f>
        <v>0</v>
      </c>
      <c r="BG129" s="134">
        <f>IF(N129="zákl. přenesená",J129,0)</f>
        <v>0</v>
      </c>
      <c r="BH129" s="134">
        <f>IF(N129="sníž. přenesená",J129,0)</f>
        <v>0</v>
      </c>
      <c r="BI129" s="134">
        <f>IF(N129="nulová",J129,0)</f>
        <v>0</v>
      </c>
      <c r="BJ129" s="17" t="s">
        <v>81</v>
      </c>
      <c r="BK129" s="134">
        <f>ROUND(I129*H129,2)</f>
        <v>0</v>
      </c>
      <c r="BL129" s="17" t="s">
        <v>138</v>
      </c>
      <c r="BM129" s="133" t="s">
        <v>179</v>
      </c>
    </row>
    <row r="130" spans="2:65" s="1" customFormat="1">
      <c r="B130" s="32"/>
      <c r="D130" s="135" t="s">
        <v>140</v>
      </c>
      <c r="F130" s="136" t="s">
        <v>180</v>
      </c>
      <c r="I130" s="137"/>
      <c r="L130" s="32"/>
      <c r="M130" s="138"/>
      <c r="T130" s="53"/>
      <c r="AT130" s="17" t="s">
        <v>140</v>
      </c>
      <c r="AU130" s="17" t="s">
        <v>83</v>
      </c>
    </row>
    <row r="131" spans="2:65" s="1" customFormat="1">
      <c r="B131" s="32"/>
      <c r="D131" s="139" t="s">
        <v>142</v>
      </c>
      <c r="F131" s="140" t="s">
        <v>181</v>
      </c>
      <c r="I131" s="137"/>
      <c r="L131" s="32"/>
      <c r="M131" s="138"/>
      <c r="T131" s="53"/>
      <c r="AT131" s="17" t="s">
        <v>142</v>
      </c>
      <c r="AU131" s="17" t="s">
        <v>83</v>
      </c>
    </row>
    <row r="132" spans="2:65" s="12" customFormat="1">
      <c r="B132" s="141"/>
      <c r="D132" s="135" t="s">
        <v>144</v>
      </c>
      <c r="E132" s="142" t="s">
        <v>19</v>
      </c>
      <c r="F132" s="143" t="s">
        <v>182</v>
      </c>
      <c r="H132" s="142" t="s">
        <v>19</v>
      </c>
      <c r="I132" s="144"/>
      <c r="L132" s="141"/>
      <c r="M132" s="145"/>
      <c r="T132" s="146"/>
      <c r="AT132" s="142" t="s">
        <v>144</v>
      </c>
      <c r="AU132" s="142" t="s">
        <v>83</v>
      </c>
      <c r="AV132" s="12" t="s">
        <v>81</v>
      </c>
      <c r="AW132" s="12" t="s">
        <v>37</v>
      </c>
      <c r="AX132" s="12" t="s">
        <v>76</v>
      </c>
      <c r="AY132" s="142" t="s">
        <v>130</v>
      </c>
    </row>
    <row r="133" spans="2:65" s="13" customFormat="1">
      <c r="B133" s="147"/>
      <c r="D133" s="135" t="s">
        <v>144</v>
      </c>
      <c r="E133" s="148" t="s">
        <v>19</v>
      </c>
      <c r="F133" s="149" t="s">
        <v>183</v>
      </c>
      <c r="H133" s="150">
        <v>102.6</v>
      </c>
      <c r="I133" s="151"/>
      <c r="L133" s="147"/>
      <c r="M133" s="152"/>
      <c r="T133" s="153"/>
      <c r="AT133" s="148" t="s">
        <v>144</v>
      </c>
      <c r="AU133" s="148" t="s">
        <v>83</v>
      </c>
      <c r="AV133" s="13" t="s">
        <v>83</v>
      </c>
      <c r="AW133" s="13" t="s">
        <v>37</v>
      </c>
      <c r="AX133" s="13" t="s">
        <v>81</v>
      </c>
      <c r="AY133" s="148" t="s">
        <v>130</v>
      </c>
    </row>
    <row r="134" spans="2:65" s="1" customFormat="1" ht="16.5" customHeight="1">
      <c r="B134" s="32"/>
      <c r="C134" s="122" t="s">
        <v>184</v>
      </c>
      <c r="D134" s="122" t="s">
        <v>133</v>
      </c>
      <c r="E134" s="123" t="s">
        <v>185</v>
      </c>
      <c r="F134" s="124" t="s">
        <v>186</v>
      </c>
      <c r="G134" s="125" t="s">
        <v>136</v>
      </c>
      <c r="H134" s="126">
        <v>205.2</v>
      </c>
      <c r="I134" s="127"/>
      <c r="J134" s="128">
        <f>ROUND(I134*H134,2)</f>
        <v>0</v>
      </c>
      <c r="K134" s="124" t="s">
        <v>137</v>
      </c>
      <c r="L134" s="32"/>
      <c r="M134" s="129" t="s">
        <v>19</v>
      </c>
      <c r="N134" s="130" t="s">
        <v>47</v>
      </c>
      <c r="P134" s="131">
        <f>O134*H134</f>
        <v>0</v>
      </c>
      <c r="Q134" s="131">
        <v>7.9000000000000008E-3</v>
      </c>
      <c r="R134" s="131">
        <f>Q134*H134</f>
        <v>1.6210800000000001</v>
      </c>
      <c r="S134" s="131">
        <v>0</v>
      </c>
      <c r="T134" s="132">
        <f>S134*H134</f>
        <v>0</v>
      </c>
      <c r="AR134" s="133" t="s">
        <v>138</v>
      </c>
      <c r="AT134" s="133" t="s">
        <v>133</v>
      </c>
      <c r="AU134" s="133" t="s">
        <v>83</v>
      </c>
      <c r="AY134" s="17" t="s">
        <v>130</v>
      </c>
      <c r="BE134" s="134">
        <f>IF(N134="základní",J134,0)</f>
        <v>0</v>
      </c>
      <c r="BF134" s="134">
        <f>IF(N134="snížená",J134,0)</f>
        <v>0</v>
      </c>
      <c r="BG134" s="134">
        <f>IF(N134="zákl. přenesená",J134,0)</f>
        <v>0</v>
      </c>
      <c r="BH134" s="134">
        <f>IF(N134="sníž. přenesená",J134,0)</f>
        <v>0</v>
      </c>
      <c r="BI134" s="134">
        <f>IF(N134="nulová",J134,0)</f>
        <v>0</v>
      </c>
      <c r="BJ134" s="17" t="s">
        <v>81</v>
      </c>
      <c r="BK134" s="134">
        <f>ROUND(I134*H134,2)</f>
        <v>0</v>
      </c>
      <c r="BL134" s="17" t="s">
        <v>138</v>
      </c>
      <c r="BM134" s="133" t="s">
        <v>187</v>
      </c>
    </row>
    <row r="135" spans="2:65" s="1" customFormat="1" ht="19.5">
      <c r="B135" s="32"/>
      <c r="D135" s="135" t="s">
        <v>140</v>
      </c>
      <c r="F135" s="136" t="s">
        <v>188</v>
      </c>
      <c r="I135" s="137"/>
      <c r="L135" s="32"/>
      <c r="M135" s="138"/>
      <c r="T135" s="53"/>
      <c r="AT135" s="17" t="s">
        <v>140</v>
      </c>
      <c r="AU135" s="17" t="s">
        <v>83</v>
      </c>
    </row>
    <row r="136" spans="2:65" s="1" customFormat="1">
      <c r="B136" s="32"/>
      <c r="D136" s="139" t="s">
        <v>142</v>
      </c>
      <c r="F136" s="140" t="s">
        <v>189</v>
      </c>
      <c r="I136" s="137"/>
      <c r="L136" s="32"/>
      <c r="M136" s="138"/>
      <c r="T136" s="53"/>
      <c r="AT136" s="17" t="s">
        <v>142</v>
      </c>
      <c r="AU136" s="17" t="s">
        <v>83</v>
      </c>
    </row>
    <row r="137" spans="2:65" s="12" customFormat="1">
      <c r="B137" s="141"/>
      <c r="D137" s="135" t="s">
        <v>144</v>
      </c>
      <c r="E137" s="142" t="s">
        <v>19</v>
      </c>
      <c r="F137" s="143" t="s">
        <v>190</v>
      </c>
      <c r="H137" s="142" t="s">
        <v>19</v>
      </c>
      <c r="I137" s="144"/>
      <c r="L137" s="141"/>
      <c r="M137" s="145"/>
      <c r="T137" s="146"/>
      <c r="AT137" s="142" t="s">
        <v>144</v>
      </c>
      <c r="AU137" s="142" t="s">
        <v>83</v>
      </c>
      <c r="AV137" s="12" t="s">
        <v>81</v>
      </c>
      <c r="AW137" s="12" t="s">
        <v>37</v>
      </c>
      <c r="AX137" s="12" t="s">
        <v>76</v>
      </c>
      <c r="AY137" s="142" t="s">
        <v>130</v>
      </c>
    </row>
    <row r="138" spans="2:65" s="13" customFormat="1">
      <c r="B138" s="147"/>
      <c r="D138" s="135" t="s">
        <v>144</v>
      </c>
      <c r="E138" s="148" t="s">
        <v>19</v>
      </c>
      <c r="F138" s="149" t="s">
        <v>183</v>
      </c>
      <c r="H138" s="150">
        <v>102.6</v>
      </c>
      <c r="I138" s="151"/>
      <c r="L138" s="147"/>
      <c r="M138" s="152"/>
      <c r="T138" s="153"/>
      <c r="AT138" s="148" t="s">
        <v>144</v>
      </c>
      <c r="AU138" s="148" t="s">
        <v>83</v>
      </c>
      <c r="AV138" s="13" t="s">
        <v>83</v>
      </c>
      <c r="AW138" s="13" t="s">
        <v>37</v>
      </c>
      <c r="AX138" s="13" t="s">
        <v>81</v>
      </c>
      <c r="AY138" s="148" t="s">
        <v>130</v>
      </c>
    </row>
    <row r="139" spans="2:65" s="13" customFormat="1">
      <c r="B139" s="147"/>
      <c r="D139" s="135" t="s">
        <v>144</v>
      </c>
      <c r="F139" s="149" t="s">
        <v>191</v>
      </c>
      <c r="H139" s="150">
        <v>205.2</v>
      </c>
      <c r="I139" s="151"/>
      <c r="L139" s="147"/>
      <c r="M139" s="152"/>
      <c r="T139" s="153"/>
      <c r="AT139" s="148" t="s">
        <v>144</v>
      </c>
      <c r="AU139" s="148" t="s">
        <v>83</v>
      </c>
      <c r="AV139" s="13" t="s">
        <v>83</v>
      </c>
      <c r="AW139" s="13" t="s">
        <v>4</v>
      </c>
      <c r="AX139" s="13" t="s">
        <v>81</v>
      </c>
      <c r="AY139" s="148" t="s">
        <v>130</v>
      </c>
    </row>
    <row r="140" spans="2:65" s="1" customFormat="1" ht="16.5" customHeight="1">
      <c r="B140" s="32"/>
      <c r="C140" s="122" t="s">
        <v>192</v>
      </c>
      <c r="D140" s="122" t="s">
        <v>133</v>
      </c>
      <c r="E140" s="123" t="s">
        <v>193</v>
      </c>
      <c r="F140" s="124" t="s">
        <v>194</v>
      </c>
      <c r="G140" s="125" t="s">
        <v>195</v>
      </c>
      <c r="H140" s="126">
        <v>60</v>
      </c>
      <c r="I140" s="127"/>
      <c r="J140" s="128">
        <f>ROUND(I140*H140,2)</f>
        <v>0</v>
      </c>
      <c r="K140" s="124" t="s">
        <v>137</v>
      </c>
      <c r="L140" s="32"/>
      <c r="M140" s="129" t="s">
        <v>19</v>
      </c>
      <c r="N140" s="130" t="s">
        <v>47</v>
      </c>
      <c r="P140" s="131">
        <f>O140*H140</f>
        <v>0</v>
      </c>
      <c r="Q140" s="131">
        <v>1.5E-3</v>
      </c>
      <c r="R140" s="131">
        <f>Q140*H140</f>
        <v>0.09</v>
      </c>
      <c r="S140" s="131">
        <v>0</v>
      </c>
      <c r="T140" s="132">
        <f>S140*H140</f>
        <v>0</v>
      </c>
      <c r="AR140" s="133" t="s">
        <v>138</v>
      </c>
      <c r="AT140" s="133" t="s">
        <v>133</v>
      </c>
      <c r="AU140" s="133" t="s">
        <v>83</v>
      </c>
      <c r="AY140" s="17" t="s">
        <v>130</v>
      </c>
      <c r="BE140" s="134">
        <f>IF(N140="základní",J140,0)</f>
        <v>0</v>
      </c>
      <c r="BF140" s="134">
        <f>IF(N140="snížená",J140,0)</f>
        <v>0</v>
      </c>
      <c r="BG140" s="134">
        <f>IF(N140="zákl. přenesená",J140,0)</f>
        <v>0</v>
      </c>
      <c r="BH140" s="134">
        <f>IF(N140="sníž. přenesená",J140,0)</f>
        <v>0</v>
      </c>
      <c r="BI140" s="134">
        <f>IF(N140="nulová",J140,0)</f>
        <v>0</v>
      </c>
      <c r="BJ140" s="17" t="s">
        <v>81</v>
      </c>
      <c r="BK140" s="134">
        <f>ROUND(I140*H140,2)</f>
        <v>0</v>
      </c>
      <c r="BL140" s="17" t="s">
        <v>138</v>
      </c>
      <c r="BM140" s="133" t="s">
        <v>196</v>
      </c>
    </row>
    <row r="141" spans="2:65" s="1" customFormat="1">
      <c r="B141" s="32"/>
      <c r="D141" s="135" t="s">
        <v>140</v>
      </c>
      <c r="F141" s="136" t="s">
        <v>197</v>
      </c>
      <c r="I141" s="137"/>
      <c r="L141" s="32"/>
      <c r="M141" s="138"/>
      <c r="T141" s="53"/>
      <c r="AT141" s="17" t="s">
        <v>140</v>
      </c>
      <c r="AU141" s="17" t="s">
        <v>83</v>
      </c>
    </row>
    <row r="142" spans="2:65" s="1" customFormat="1">
      <c r="B142" s="32"/>
      <c r="D142" s="139" t="s">
        <v>142</v>
      </c>
      <c r="F142" s="140" t="s">
        <v>198</v>
      </c>
      <c r="I142" s="137"/>
      <c r="L142" s="32"/>
      <c r="M142" s="138"/>
      <c r="T142" s="53"/>
      <c r="AT142" s="17" t="s">
        <v>142</v>
      </c>
      <c r="AU142" s="17" t="s">
        <v>83</v>
      </c>
    </row>
    <row r="143" spans="2:65" s="1" customFormat="1" ht="16.5" customHeight="1">
      <c r="B143" s="32"/>
      <c r="C143" s="122" t="s">
        <v>199</v>
      </c>
      <c r="D143" s="122" t="s">
        <v>133</v>
      </c>
      <c r="E143" s="123" t="s">
        <v>200</v>
      </c>
      <c r="F143" s="124" t="s">
        <v>201</v>
      </c>
      <c r="G143" s="125" t="s">
        <v>136</v>
      </c>
      <c r="H143" s="126">
        <v>26.36</v>
      </c>
      <c r="I143" s="127"/>
      <c r="J143" s="128">
        <f>ROUND(I143*H143,2)</f>
        <v>0</v>
      </c>
      <c r="K143" s="124" t="s">
        <v>137</v>
      </c>
      <c r="L143" s="32"/>
      <c r="M143" s="129" t="s">
        <v>19</v>
      </c>
      <c r="N143" s="130" t="s">
        <v>47</v>
      </c>
      <c r="P143" s="131">
        <f>O143*H143</f>
        <v>0</v>
      </c>
      <c r="Q143" s="131">
        <v>0</v>
      </c>
      <c r="R143" s="131">
        <f>Q143*H143</f>
        <v>0</v>
      </c>
      <c r="S143" s="131">
        <v>0</v>
      </c>
      <c r="T143" s="132">
        <f>S143*H143</f>
        <v>0</v>
      </c>
      <c r="AR143" s="133" t="s">
        <v>138</v>
      </c>
      <c r="AT143" s="133" t="s">
        <v>133</v>
      </c>
      <c r="AU143" s="133" t="s">
        <v>83</v>
      </c>
      <c r="AY143" s="17" t="s">
        <v>130</v>
      </c>
      <c r="BE143" s="134">
        <f>IF(N143="základní",J143,0)</f>
        <v>0</v>
      </c>
      <c r="BF143" s="134">
        <f>IF(N143="snížená",J143,0)</f>
        <v>0</v>
      </c>
      <c r="BG143" s="134">
        <f>IF(N143="zákl. přenesená",J143,0)</f>
        <v>0</v>
      </c>
      <c r="BH143" s="134">
        <f>IF(N143="sníž. přenesená",J143,0)</f>
        <v>0</v>
      </c>
      <c r="BI143" s="134">
        <f>IF(N143="nulová",J143,0)</f>
        <v>0</v>
      </c>
      <c r="BJ143" s="17" t="s">
        <v>81</v>
      </c>
      <c r="BK143" s="134">
        <f>ROUND(I143*H143,2)</f>
        <v>0</v>
      </c>
      <c r="BL143" s="17" t="s">
        <v>138</v>
      </c>
      <c r="BM143" s="133" t="s">
        <v>202</v>
      </c>
    </row>
    <row r="144" spans="2:65" s="1" customFormat="1">
      <c r="B144" s="32"/>
      <c r="D144" s="135" t="s">
        <v>140</v>
      </c>
      <c r="F144" s="136" t="s">
        <v>203</v>
      </c>
      <c r="I144" s="137"/>
      <c r="L144" s="32"/>
      <c r="M144" s="138"/>
      <c r="T144" s="53"/>
      <c r="AT144" s="17" t="s">
        <v>140</v>
      </c>
      <c r="AU144" s="17" t="s">
        <v>83</v>
      </c>
    </row>
    <row r="145" spans="2:65" s="1" customFormat="1">
      <c r="B145" s="32"/>
      <c r="D145" s="139" t="s">
        <v>142</v>
      </c>
      <c r="F145" s="140" t="s">
        <v>204</v>
      </c>
      <c r="I145" s="137"/>
      <c r="L145" s="32"/>
      <c r="M145" s="138"/>
      <c r="T145" s="53"/>
      <c r="AT145" s="17" t="s">
        <v>142</v>
      </c>
      <c r="AU145" s="17" t="s">
        <v>83</v>
      </c>
    </row>
    <row r="146" spans="2:65" s="12" customFormat="1">
      <c r="B146" s="141"/>
      <c r="D146" s="135" t="s">
        <v>144</v>
      </c>
      <c r="E146" s="142" t="s">
        <v>19</v>
      </c>
      <c r="F146" s="143" t="s">
        <v>205</v>
      </c>
      <c r="H146" s="142" t="s">
        <v>19</v>
      </c>
      <c r="I146" s="144"/>
      <c r="L146" s="141"/>
      <c r="M146" s="145"/>
      <c r="T146" s="146"/>
      <c r="AT146" s="142" t="s">
        <v>144</v>
      </c>
      <c r="AU146" s="142" t="s">
        <v>83</v>
      </c>
      <c r="AV146" s="12" t="s">
        <v>81</v>
      </c>
      <c r="AW146" s="12" t="s">
        <v>37</v>
      </c>
      <c r="AX146" s="12" t="s">
        <v>76</v>
      </c>
      <c r="AY146" s="142" t="s">
        <v>130</v>
      </c>
    </row>
    <row r="147" spans="2:65" s="13" customFormat="1">
      <c r="B147" s="147"/>
      <c r="D147" s="135" t="s">
        <v>144</v>
      </c>
      <c r="E147" s="148" t="s">
        <v>19</v>
      </c>
      <c r="F147" s="149" t="s">
        <v>206</v>
      </c>
      <c r="H147" s="150">
        <v>26.36</v>
      </c>
      <c r="I147" s="151"/>
      <c r="L147" s="147"/>
      <c r="M147" s="152"/>
      <c r="T147" s="153"/>
      <c r="AT147" s="148" t="s">
        <v>144</v>
      </c>
      <c r="AU147" s="148" t="s">
        <v>83</v>
      </c>
      <c r="AV147" s="13" t="s">
        <v>83</v>
      </c>
      <c r="AW147" s="13" t="s">
        <v>37</v>
      </c>
      <c r="AX147" s="13" t="s">
        <v>81</v>
      </c>
      <c r="AY147" s="148" t="s">
        <v>130</v>
      </c>
    </row>
    <row r="148" spans="2:65" s="1" customFormat="1" ht="16.5" customHeight="1">
      <c r="B148" s="32"/>
      <c r="C148" s="122" t="s">
        <v>207</v>
      </c>
      <c r="D148" s="122" t="s">
        <v>133</v>
      </c>
      <c r="E148" s="123" t="s">
        <v>208</v>
      </c>
      <c r="F148" s="124" t="s">
        <v>209</v>
      </c>
      <c r="G148" s="125" t="s">
        <v>136</v>
      </c>
      <c r="H148" s="126">
        <v>52.72</v>
      </c>
      <c r="I148" s="127"/>
      <c r="J148" s="128">
        <f>ROUND(I148*H148,2)</f>
        <v>0</v>
      </c>
      <c r="K148" s="124" t="s">
        <v>137</v>
      </c>
      <c r="L148" s="32"/>
      <c r="M148" s="129" t="s">
        <v>19</v>
      </c>
      <c r="N148" s="130" t="s">
        <v>47</v>
      </c>
      <c r="P148" s="131">
        <f>O148*H148</f>
        <v>0</v>
      </c>
      <c r="Q148" s="131">
        <v>0</v>
      </c>
      <c r="R148" s="131">
        <f>Q148*H148</f>
        <v>0</v>
      </c>
      <c r="S148" s="131">
        <v>0</v>
      </c>
      <c r="T148" s="132">
        <f>S148*H148</f>
        <v>0</v>
      </c>
      <c r="AR148" s="133" t="s">
        <v>138</v>
      </c>
      <c r="AT148" s="133" t="s">
        <v>133</v>
      </c>
      <c r="AU148" s="133" t="s">
        <v>83</v>
      </c>
      <c r="AY148" s="17" t="s">
        <v>130</v>
      </c>
      <c r="BE148" s="134">
        <f>IF(N148="základní",J148,0)</f>
        <v>0</v>
      </c>
      <c r="BF148" s="134">
        <f>IF(N148="snížená",J148,0)</f>
        <v>0</v>
      </c>
      <c r="BG148" s="134">
        <f>IF(N148="zákl. přenesená",J148,0)</f>
        <v>0</v>
      </c>
      <c r="BH148" s="134">
        <f>IF(N148="sníž. přenesená",J148,0)</f>
        <v>0</v>
      </c>
      <c r="BI148" s="134">
        <f>IF(N148="nulová",J148,0)</f>
        <v>0</v>
      </c>
      <c r="BJ148" s="17" t="s">
        <v>81</v>
      </c>
      <c r="BK148" s="134">
        <f>ROUND(I148*H148,2)</f>
        <v>0</v>
      </c>
      <c r="BL148" s="17" t="s">
        <v>138</v>
      </c>
      <c r="BM148" s="133" t="s">
        <v>210</v>
      </c>
    </row>
    <row r="149" spans="2:65" s="1" customFormat="1">
      <c r="B149" s="32"/>
      <c r="D149" s="135" t="s">
        <v>140</v>
      </c>
      <c r="F149" s="136" t="s">
        <v>211</v>
      </c>
      <c r="I149" s="137"/>
      <c r="L149" s="32"/>
      <c r="M149" s="138"/>
      <c r="T149" s="53"/>
      <c r="AT149" s="17" t="s">
        <v>140</v>
      </c>
      <c r="AU149" s="17" t="s">
        <v>83</v>
      </c>
    </row>
    <row r="150" spans="2:65" s="1" customFormat="1">
      <c r="B150" s="32"/>
      <c r="D150" s="139" t="s">
        <v>142</v>
      </c>
      <c r="F150" s="140" t="s">
        <v>212</v>
      </c>
      <c r="I150" s="137"/>
      <c r="L150" s="32"/>
      <c r="M150" s="138"/>
      <c r="T150" s="53"/>
      <c r="AT150" s="17" t="s">
        <v>142</v>
      </c>
      <c r="AU150" s="17" t="s">
        <v>83</v>
      </c>
    </row>
    <row r="151" spans="2:65" s="13" customFormat="1">
      <c r="B151" s="147"/>
      <c r="D151" s="135" t="s">
        <v>144</v>
      </c>
      <c r="F151" s="149" t="s">
        <v>213</v>
      </c>
      <c r="H151" s="150">
        <v>52.72</v>
      </c>
      <c r="I151" s="151"/>
      <c r="L151" s="147"/>
      <c r="M151" s="152"/>
      <c r="T151" s="153"/>
      <c r="AT151" s="148" t="s">
        <v>144</v>
      </c>
      <c r="AU151" s="148" t="s">
        <v>83</v>
      </c>
      <c r="AV151" s="13" t="s">
        <v>83</v>
      </c>
      <c r="AW151" s="13" t="s">
        <v>4</v>
      </c>
      <c r="AX151" s="13" t="s">
        <v>81</v>
      </c>
      <c r="AY151" s="148" t="s">
        <v>130</v>
      </c>
    </row>
    <row r="152" spans="2:65" s="1" customFormat="1" ht="16.5" customHeight="1">
      <c r="B152" s="32"/>
      <c r="C152" s="122" t="s">
        <v>214</v>
      </c>
      <c r="D152" s="122" t="s">
        <v>133</v>
      </c>
      <c r="E152" s="123" t="s">
        <v>215</v>
      </c>
      <c r="F152" s="124" t="s">
        <v>216</v>
      </c>
      <c r="G152" s="125" t="s">
        <v>217</v>
      </c>
      <c r="H152" s="126">
        <v>1</v>
      </c>
      <c r="I152" s="127"/>
      <c r="J152" s="128">
        <f>ROUND(I152*H152,2)</f>
        <v>0</v>
      </c>
      <c r="K152" s="124" t="s">
        <v>137</v>
      </c>
      <c r="L152" s="32"/>
      <c r="M152" s="129" t="s">
        <v>19</v>
      </c>
      <c r="N152" s="130" t="s">
        <v>47</v>
      </c>
      <c r="P152" s="131">
        <f>O152*H152</f>
        <v>0</v>
      </c>
      <c r="Q152" s="131">
        <v>5.6439999999999997E-2</v>
      </c>
      <c r="R152" s="131">
        <f>Q152*H152</f>
        <v>5.6439999999999997E-2</v>
      </c>
      <c r="S152" s="131">
        <v>0</v>
      </c>
      <c r="T152" s="132">
        <f>S152*H152</f>
        <v>0</v>
      </c>
      <c r="AR152" s="133" t="s">
        <v>138</v>
      </c>
      <c r="AT152" s="133" t="s">
        <v>133</v>
      </c>
      <c r="AU152" s="133" t="s">
        <v>83</v>
      </c>
      <c r="AY152" s="17" t="s">
        <v>130</v>
      </c>
      <c r="BE152" s="134">
        <f>IF(N152="základní",J152,0)</f>
        <v>0</v>
      </c>
      <c r="BF152" s="134">
        <f>IF(N152="snížená",J152,0)</f>
        <v>0</v>
      </c>
      <c r="BG152" s="134">
        <f>IF(N152="zákl. přenesená",J152,0)</f>
        <v>0</v>
      </c>
      <c r="BH152" s="134">
        <f>IF(N152="sníž. přenesená",J152,0)</f>
        <v>0</v>
      </c>
      <c r="BI152" s="134">
        <f>IF(N152="nulová",J152,0)</f>
        <v>0</v>
      </c>
      <c r="BJ152" s="17" t="s">
        <v>81</v>
      </c>
      <c r="BK152" s="134">
        <f>ROUND(I152*H152,2)</f>
        <v>0</v>
      </c>
      <c r="BL152" s="17" t="s">
        <v>138</v>
      </c>
      <c r="BM152" s="133" t="s">
        <v>218</v>
      </c>
    </row>
    <row r="153" spans="2:65" s="1" customFormat="1">
      <c r="B153" s="32"/>
      <c r="D153" s="135" t="s">
        <v>140</v>
      </c>
      <c r="F153" s="136" t="s">
        <v>219</v>
      </c>
      <c r="I153" s="137"/>
      <c r="L153" s="32"/>
      <c r="M153" s="138"/>
      <c r="T153" s="53"/>
      <c r="AT153" s="17" t="s">
        <v>140</v>
      </c>
      <c r="AU153" s="17" t="s">
        <v>83</v>
      </c>
    </row>
    <row r="154" spans="2:65" s="1" customFormat="1">
      <c r="B154" s="32"/>
      <c r="D154" s="139" t="s">
        <v>142</v>
      </c>
      <c r="F154" s="140" t="s">
        <v>220</v>
      </c>
      <c r="I154" s="137"/>
      <c r="L154" s="32"/>
      <c r="M154" s="138"/>
      <c r="T154" s="53"/>
      <c r="AT154" s="17" t="s">
        <v>142</v>
      </c>
      <c r="AU154" s="17" t="s">
        <v>83</v>
      </c>
    </row>
    <row r="155" spans="2:65" s="12" customFormat="1">
      <c r="B155" s="141"/>
      <c r="D155" s="135" t="s">
        <v>144</v>
      </c>
      <c r="E155" s="142" t="s">
        <v>19</v>
      </c>
      <c r="F155" s="143" t="s">
        <v>221</v>
      </c>
      <c r="H155" s="142" t="s">
        <v>19</v>
      </c>
      <c r="I155" s="144"/>
      <c r="L155" s="141"/>
      <c r="M155" s="145"/>
      <c r="T155" s="146"/>
      <c r="AT155" s="142" t="s">
        <v>144</v>
      </c>
      <c r="AU155" s="142" t="s">
        <v>83</v>
      </c>
      <c r="AV155" s="12" t="s">
        <v>81</v>
      </c>
      <c r="AW155" s="12" t="s">
        <v>37</v>
      </c>
      <c r="AX155" s="12" t="s">
        <v>76</v>
      </c>
      <c r="AY155" s="142" t="s">
        <v>130</v>
      </c>
    </row>
    <row r="156" spans="2:65" s="13" customFormat="1">
      <c r="B156" s="147"/>
      <c r="D156" s="135" t="s">
        <v>144</v>
      </c>
      <c r="E156" s="148" t="s">
        <v>19</v>
      </c>
      <c r="F156" s="149" t="s">
        <v>81</v>
      </c>
      <c r="H156" s="150">
        <v>1</v>
      </c>
      <c r="I156" s="151"/>
      <c r="L156" s="147"/>
      <c r="M156" s="152"/>
      <c r="T156" s="153"/>
      <c r="AT156" s="148" t="s">
        <v>144</v>
      </c>
      <c r="AU156" s="148" t="s">
        <v>83</v>
      </c>
      <c r="AV156" s="13" t="s">
        <v>83</v>
      </c>
      <c r="AW156" s="13" t="s">
        <v>37</v>
      </c>
      <c r="AX156" s="13" t="s">
        <v>81</v>
      </c>
      <c r="AY156" s="148" t="s">
        <v>130</v>
      </c>
    </row>
    <row r="157" spans="2:65" s="1" customFormat="1" ht="21.75" customHeight="1">
      <c r="B157" s="32"/>
      <c r="C157" s="154" t="s">
        <v>8</v>
      </c>
      <c r="D157" s="154" t="s">
        <v>222</v>
      </c>
      <c r="E157" s="155" t="s">
        <v>223</v>
      </c>
      <c r="F157" s="156" t="s">
        <v>224</v>
      </c>
      <c r="G157" s="157" t="s">
        <v>217</v>
      </c>
      <c r="H157" s="158">
        <v>1</v>
      </c>
      <c r="I157" s="159"/>
      <c r="J157" s="160">
        <f>ROUND(I157*H157,2)</f>
        <v>0</v>
      </c>
      <c r="K157" s="156" t="s">
        <v>137</v>
      </c>
      <c r="L157" s="161"/>
      <c r="M157" s="162" t="s">
        <v>19</v>
      </c>
      <c r="N157" s="163" t="s">
        <v>47</v>
      </c>
      <c r="P157" s="131">
        <f>O157*H157</f>
        <v>0</v>
      </c>
      <c r="Q157" s="131">
        <v>1.201E-2</v>
      </c>
      <c r="R157" s="131">
        <f>Q157*H157</f>
        <v>1.201E-2</v>
      </c>
      <c r="S157" s="131">
        <v>0</v>
      </c>
      <c r="T157" s="132">
        <f>S157*H157</f>
        <v>0</v>
      </c>
      <c r="AR157" s="133" t="s">
        <v>192</v>
      </c>
      <c r="AT157" s="133" t="s">
        <v>222</v>
      </c>
      <c r="AU157" s="133" t="s">
        <v>83</v>
      </c>
      <c r="AY157" s="17" t="s">
        <v>130</v>
      </c>
      <c r="BE157" s="134">
        <f>IF(N157="základní",J157,0)</f>
        <v>0</v>
      </c>
      <c r="BF157" s="134">
        <f>IF(N157="snížená",J157,0)</f>
        <v>0</v>
      </c>
      <c r="BG157" s="134">
        <f>IF(N157="zákl. přenesená",J157,0)</f>
        <v>0</v>
      </c>
      <c r="BH157" s="134">
        <f>IF(N157="sníž. přenesená",J157,0)</f>
        <v>0</v>
      </c>
      <c r="BI157" s="134">
        <f>IF(N157="nulová",J157,0)</f>
        <v>0</v>
      </c>
      <c r="BJ157" s="17" t="s">
        <v>81</v>
      </c>
      <c r="BK157" s="134">
        <f>ROUND(I157*H157,2)</f>
        <v>0</v>
      </c>
      <c r="BL157" s="17" t="s">
        <v>138</v>
      </c>
      <c r="BM157" s="133" t="s">
        <v>225</v>
      </c>
    </row>
    <row r="158" spans="2:65" s="1" customFormat="1">
      <c r="B158" s="32"/>
      <c r="D158" s="135" t="s">
        <v>140</v>
      </c>
      <c r="F158" s="136" t="s">
        <v>224</v>
      </c>
      <c r="I158" s="137"/>
      <c r="L158" s="32"/>
      <c r="M158" s="138"/>
      <c r="T158" s="53"/>
      <c r="AT158" s="17" t="s">
        <v>140</v>
      </c>
      <c r="AU158" s="17" t="s">
        <v>83</v>
      </c>
    </row>
    <row r="159" spans="2:65" s="11" customFormat="1" ht="22.9" customHeight="1">
      <c r="B159" s="110"/>
      <c r="D159" s="111" t="s">
        <v>75</v>
      </c>
      <c r="E159" s="120" t="s">
        <v>199</v>
      </c>
      <c r="F159" s="120" t="s">
        <v>226</v>
      </c>
      <c r="I159" s="113"/>
      <c r="J159" s="121">
        <f>BK159</f>
        <v>0</v>
      </c>
      <c r="L159" s="110"/>
      <c r="M159" s="115"/>
      <c r="P159" s="116">
        <f>SUM(P160:P221)</f>
        <v>0</v>
      </c>
      <c r="R159" s="116">
        <f>SUM(R160:R221)</f>
        <v>1.0544E-3</v>
      </c>
      <c r="T159" s="117">
        <f>SUM(T160:T221)</f>
        <v>10.6256</v>
      </c>
      <c r="AR159" s="111" t="s">
        <v>81</v>
      </c>
      <c r="AT159" s="118" t="s">
        <v>75</v>
      </c>
      <c r="AU159" s="118" t="s">
        <v>81</v>
      </c>
      <c r="AY159" s="111" t="s">
        <v>130</v>
      </c>
      <c r="BK159" s="119">
        <f>SUM(BK160:BK221)</f>
        <v>0</v>
      </c>
    </row>
    <row r="160" spans="2:65" s="1" customFormat="1" ht="21.75" customHeight="1">
      <c r="B160" s="32"/>
      <c r="C160" s="122" t="s">
        <v>227</v>
      </c>
      <c r="D160" s="122" t="s">
        <v>133</v>
      </c>
      <c r="E160" s="123" t="s">
        <v>228</v>
      </c>
      <c r="F160" s="124" t="s">
        <v>229</v>
      </c>
      <c r="G160" s="125" t="s">
        <v>136</v>
      </c>
      <c r="H160" s="126">
        <v>26.36</v>
      </c>
      <c r="I160" s="127"/>
      <c r="J160" s="128">
        <f>ROUND(I160*H160,2)</f>
        <v>0</v>
      </c>
      <c r="K160" s="124" t="s">
        <v>137</v>
      </c>
      <c r="L160" s="32"/>
      <c r="M160" s="129" t="s">
        <v>19</v>
      </c>
      <c r="N160" s="130" t="s">
        <v>47</v>
      </c>
      <c r="P160" s="131">
        <f>O160*H160</f>
        <v>0</v>
      </c>
      <c r="Q160" s="131">
        <v>0</v>
      </c>
      <c r="R160" s="131">
        <f>Q160*H160</f>
        <v>0</v>
      </c>
      <c r="S160" s="131">
        <v>0</v>
      </c>
      <c r="T160" s="132">
        <f>S160*H160</f>
        <v>0</v>
      </c>
      <c r="AR160" s="133" t="s">
        <v>138</v>
      </c>
      <c r="AT160" s="133" t="s">
        <v>133</v>
      </c>
      <c r="AU160" s="133" t="s">
        <v>83</v>
      </c>
      <c r="AY160" s="17" t="s">
        <v>130</v>
      </c>
      <c r="BE160" s="134">
        <f>IF(N160="základní",J160,0)</f>
        <v>0</v>
      </c>
      <c r="BF160" s="134">
        <f>IF(N160="snížená",J160,0)</f>
        <v>0</v>
      </c>
      <c r="BG160" s="134">
        <f>IF(N160="zákl. přenesená",J160,0)</f>
        <v>0</v>
      </c>
      <c r="BH160" s="134">
        <f>IF(N160="sníž. přenesená",J160,0)</f>
        <v>0</v>
      </c>
      <c r="BI160" s="134">
        <f>IF(N160="nulová",J160,0)</f>
        <v>0</v>
      </c>
      <c r="BJ160" s="17" t="s">
        <v>81</v>
      </c>
      <c r="BK160" s="134">
        <f>ROUND(I160*H160,2)</f>
        <v>0</v>
      </c>
      <c r="BL160" s="17" t="s">
        <v>138</v>
      </c>
      <c r="BM160" s="133" t="s">
        <v>230</v>
      </c>
    </row>
    <row r="161" spans="2:65" s="1" customFormat="1">
      <c r="B161" s="32"/>
      <c r="D161" s="135" t="s">
        <v>140</v>
      </c>
      <c r="F161" s="136" t="s">
        <v>231</v>
      </c>
      <c r="I161" s="137"/>
      <c r="L161" s="32"/>
      <c r="M161" s="138"/>
      <c r="T161" s="53"/>
      <c r="AT161" s="17" t="s">
        <v>140</v>
      </c>
      <c r="AU161" s="17" t="s">
        <v>83</v>
      </c>
    </row>
    <row r="162" spans="2:65" s="1" customFormat="1">
      <c r="B162" s="32"/>
      <c r="D162" s="139" t="s">
        <v>142</v>
      </c>
      <c r="F162" s="140" t="s">
        <v>232</v>
      </c>
      <c r="I162" s="137"/>
      <c r="L162" s="32"/>
      <c r="M162" s="138"/>
      <c r="T162" s="53"/>
      <c r="AT162" s="17" t="s">
        <v>142</v>
      </c>
      <c r="AU162" s="17" t="s">
        <v>83</v>
      </c>
    </row>
    <row r="163" spans="2:65" s="13" customFormat="1">
      <c r="B163" s="147"/>
      <c r="D163" s="135" t="s">
        <v>144</v>
      </c>
      <c r="E163" s="148" t="s">
        <v>19</v>
      </c>
      <c r="F163" s="149" t="s">
        <v>206</v>
      </c>
      <c r="H163" s="150">
        <v>26.36</v>
      </c>
      <c r="I163" s="151"/>
      <c r="L163" s="147"/>
      <c r="M163" s="152"/>
      <c r="T163" s="153"/>
      <c r="AT163" s="148" t="s">
        <v>144</v>
      </c>
      <c r="AU163" s="148" t="s">
        <v>83</v>
      </c>
      <c r="AV163" s="13" t="s">
        <v>83</v>
      </c>
      <c r="AW163" s="13" t="s">
        <v>37</v>
      </c>
      <c r="AX163" s="13" t="s">
        <v>81</v>
      </c>
      <c r="AY163" s="148" t="s">
        <v>130</v>
      </c>
    </row>
    <row r="164" spans="2:65" s="1" customFormat="1" ht="16.5" customHeight="1">
      <c r="B164" s="32"/>
      <c r="C164" s="122" t="s">
        <v>233</v>
      </c>
      <c r="D164" s="122" t="s">
        <v>133</v>
      </c>
      <c r="E164" s="123" t="s">
        <v>234</v>
      </c>
      <c r="F164" s="124" t="s">
        <v>235</v>
      </c>
      <c r="G164" s="125" t="s">
        <v>136</v>
      </c>
      <c r="H164" s="126">
        <v>26.36</v>
      </c>
      <c r="I164" s="127"/>
      <c r="J164" s="128">
        <f>ROUND(I164*H164,2)</f>
        <v>0</v>
      </c>
      <c r="K164" s="124" t="s">
        <v>137</v>
      </c>
      <c r="L164" s="32"/>
      <c r="M164" s="129" t="s">
        <v>19</v>
      </c>
      <c r="N164" s="130" t="s">
        <v>47</v>
      </c>
      <c r="P164" s="131">
        <f>O164*H164</f>
        <v>0</v>
      </c>
      <c r="Q164" s="131">
        <v>4.0000000000000003E-5</v>
      </c>
      <c r="R164" s="131">
        <f>Q164*H164</f>
        <v>1.0544E-3</v>
      </c>
      <c r="S164" s="131">
        <v>0</v>
      </c>
      <c r="T164" s="132">
        <f>S164*H164</f>
        <v>0</v>
      </c>
      <c r="AR164" s="133" t="s">
        <v>138</v>
      </c>
      <c r="AT164" s="133" t="s">
        <v>133</v>
      </c>
      <c r="AU164" s="133" t="s">
        <v>83</v>
      </c>
      <c r="AY164" s="17" t="s">
        <v>130</v>
      </c>
      <c r="BE164" s="134">
        <f>IF(N164="základní",J164,0)</f>
        <v>0</v>
      </c>
      <c r="BF164" s="134">
        <f>IF(N164="snížená",J164,0)</f>
        <v>0</v>
      </c>
      <c r="BG164" s="134">
        <f>IF(N164="zákl. přenesená",J164,0)</f>
        <v>0</v>
      </c>
      <c r="BH164" s="134">
        <f>IF(N164="sníž. přenesená",J164,0)</f>
        <v>0</v>
      </c>
      <c r="BI164" s="134">
        <f>IF(N164="nulová",J164,0)</f>
        <v>0</v>
      </c>
      <c r="BJ164" s="17" t="s">
        <v>81</v>
      </c>
      <c r="BK164" s="134">
        <f>ROUND(I164*H164,2)</f>
        <v>0</v>
      </c>
      <c r="BL164" s="17" t="s">
        <v>138</v>
      </c>
      <c r="BM164" s="133" t="s">
        <v>236</v>
      </c>
    </row>
    <row r="165" spans="2:65" s="1" customFormat="1">
      <c r="B165" s="32"/>
      <c r="D165" s="135" t="s">
        <v>140</v>
      </c>
      <c r="F165" s="136" t="s">
        <v>237</v>
      </c>
      <c r="I165" s="137"/>
      <c r="L165" s="32"/>
      <c r="M165" s="138"/>
      <c r="T165" s="53"/>
      <c r="AT165" s="17" t="s">
        <v>140</v>
      </c>
      <c r="AU165" s="17" t="s">
        <v>83</v>
      </c>
    </row>
    <row r="166" spans="2:65" s="1" customFormat="1">
      <c r="B166" s="32"/>
      <c r="D166" s="139" t="s">
        <v>142</v>
      </c>
      <c r="F166" s="140" t="s">
        <v>238</v>
      </c>
      <c r="I166" s="137"/>
      <c r="L166" s="32"/>
      <c r="M166" s="138"/>
      <c r="T166" s="53"/>
      <c r="AT166" s="17" t="s">
        <v>142</v>
      </c>
      <c r="AU166" s="17" t="s">
        <v>83</v>
      </c>
    </row>
    <row r="167" spans="2:65" s="1" customFormat="1" ht="21.75" customHeight="1">
      <c r="B167" s="32"/>
      <c r="C167" s="122" t="s">
        <v>239</v>
      </c>
      <c r="D167" s="122" t="s">
        <v>133</v>
      </c>
      <c r="E167" s="123" t="s">
        <v>240</v>
      </c>
      <c r="F167" s="124" t="s">
        <v>241</v>
      </c>
      <c r="G167" s="125" t="s">
        <v>242</v>
      </c>
      <c r="H167" s="126">
        <v>1.3180000000000001</v>
      </c>
      <c r="I167" s="127"/>
      <c r="J167" s="128">
        <f>ROUND(I167*H167,2)</f>
        <v>0</v>
      </c>
      <c r="K167" s="124" t="s">
        <v>137</v>
      </c>
      <c r="L167" s="32"/>
      <c r="M167" s="129" t="s">
        <v>19</v>
      </c>
      <c r="N167" s="130" t="s">
        <v>47</v>
      </c>
      <c r="P167" s="131">
        <f>O167*H167</f>
        <v>0</v>
      </c>
      <c r="Q167" s="131">
        <v>0</v>
      </c>
      <c r="R167" s="131">
        <f>Q167*H167</f>
        <v>0</v>
      </c>
      <c r="S167" s="131">
        <v>2.2000000000000002</v>
      </c>
      <c r="T167" s="132">
        <f>S167*H167</f>
        <v>2.8996000000000004</v>
      </c>
      <c r="AR167" s="133" t="s">
        <v>138</v>
      </c>
      <c r="AT167" s="133" t="s">
        <v>133</v>
      </c>
      <c r="AU167" s="133" t="s">
        <v>83</v>
      </c>
      <c r="AY167" s="17" t="s">
        <v>130</v>
      </c>
      <c r="BE167" s="134">
        <f>IF(N167="základní",J167,0)</f>
        <v>0</v>
      </c>
      <c r="BF167" s="134">
        <f>IF(N167="snížená",J167,0)</f>
        <v>0</v>
      </c>
      <c r="BG167" s="134">
        <f>IF(N167="zákl. přenesená",J167,0)</f>
        <v>0</v>
      </c>
      <c r="BH167" s="134">
        <f>IF(N167="sníž. přenesená",J167,0)</f>
        <v>0</v>
      </c>
      <c r="BI167" s="134">
        <f>IF(N167="nulová",J167,0)</f>
        <v>0</v>
      </c>
      <c r="BJ167" s="17" t="s">
        <v>81</v>
      </c>
      <c r="BK167" s="134">
        <f>ROUND(I167*H167,2)</f>
        <v>0</v>
      </c>
      <c r="BL167" s="17" t="s">
        <v>138</v>
      </c>
      <c r="BM167" s="133" t="s">
        <v>243</v>
      </c>
    </row>
    <row r="168" spans="2:65" s="1" customFormat="1">
      <c r="B168" s="32"/>
      <c r="D168" s="135" t="s">
        <v>140</v>
      </c>
      <c r="F168" s="136" t="s">
        <v>244</v>
      </c>
      <c r="I168" s="137"/>
      <c r="L168" s="32"/>
      <c r="M168" s="138"/>
      <c r="T168" s="53"/>
      <c r="AT168" s="17" t="s">
        <v>140</v>
      </c>
      <c r="AU168" s="17" t="s">
        <v>83</v>
      </c>
    </row>
    <row r="169" spans="2:65" s="1" customFormat="1">
      <c r="B169" s="32"/>
      <c r="D169" s="139" t="s">
        <v>142</v>
      </c>
      <c r="F169" s="140" t="s">
        <v>245</v>
      </c>
      <c r="I169" s="137"/>
      <c r="L169" s="32"/>
      <c r="M169" s="138"/>
      <c r="T169" s="53"/>
      <c r="AT169" s="17" t="s">
        <v>142</v>
      </c>
      <c r="AU169" s="17" t="s">
        <v>83</v>
      </c>
    </row>
    <row r="170" spans="2:65" s="12" customFormat="1">
      <c r="B170" s="141"/>
      <c r="D170" s="135" t="s">
        <v>144</v>
      </c>
      <c r="E170" s="142" t="s">
        <v>19</v>
      </c>
      <c r="F170" s="143" t="s">
        <v>246</v>
      </c>
      <c r="H170" s="142" t="s">
        <v>19</v>
      </c>
      <c r="I170" s="144"/>
      <c r="L170" s="141"/>
      <c r="M170" s="145"/>
      <c r="T170" s="146"/>
      <c r="AT170" s="142" t="s">
        <v>144</v>
      </c>
      <c r="AU170" s="142" t="s">
        <v>83</v>
      </c>
      <c r="AV170" s="12" t="s">
        <v>81</v>
      </c>
      <c r="AW170" s="12" t="s">
        <v>37</v>
      </c>
      <c r="AX170" s="12" t="s">
        <v>76</v>
      </c>
      <c r="AY170" s="142" t="s">
        <v>130</v>
      </c>
    </row>
    <row r="171" spans="2:65" s="13" customFormat="1">
      <c r="B171" s="147"/>
      <c r="D171" s="135" t="s">
        <v>144</v>
      </c>
      <c r="E171" s="148" t="s">
        <v>19</v>
      </c>
      <c r="F171" s="149" t="s">
        <v>247</v>
      </c>
      <c r="H171" s="150">
        <v>1.3180000000000001</v>
      </c>
      <c r="I171" s="151"/>
      <c r="L171" s="147"/>
      <c r="M171" s="152"/>
      <c r="T171" s="153"/>
      <c r="AT171" s="148" t="s">
        <v>144</v>
      </c>
      <c r="AU171" s="148" t="s">
        <v>83</v>
      </c>
      <c r="AV171" s="13" t="s">
        <v>83</v>
      </c>
      <c r="AW171" s="13" t="s">
        <v>37</v>
      </c>
      <c r="AX171" s="13" t="s">
        <v>81</v>
      </c>
      <c r="AY171" s="148" t="s">
        <v>130</v>
      </c>
    </row>
    <row r="172" spans="2:65" s="1" customFormat="1" ht="16.5" customHeight="1">
      <c r="B172" s="32"/>
      <c r="C172" s="122" t="s">
        <v>248</v>
      </c>
      <c r="D172" s="122" t="s">
        <v>133</v>
      </c>
      <c r="E172" s="123" t="s">
        <v>249</v>
      </c>
      <c r="F172" s="124" t="s">
        <v>250</v>
      </c>
      <c r="G172" s="125" t="s">
        <v>136</v>
      </c>
      <c r="H172" s="126">
        <v>1.2</v>
      </c>
      <c r="I172" s="127"/>
      <c r="J172" s="128">
        <f>ROUND(I172*H172,2)</f>
        <v>0</v>
      </c>
      <c r="K172" s="124" t="s">
        <v>137</v>
      </c>
      <c r="L172" s="32"/>
      <c r="M172" s="129" t="s">
        <v>19</v>
      </c>
      <c r="N172" s="130" t="s">
        <v>47</v>
      </c>
      <c r="P172" s="131">
        <f>O172*H172</f>
        <v>0</v>
      </c>
      <c r="Q172" s="131">
        <v>0</v>
      </c>
      <c r="R172" s="131">
        <f>Q172*H172</f>
        <v>0</v>
      </c>
      <c r="S172" s="131">
        <v>7.5999999999999998E-2</v>
      </c>
      <c r="T172" s="132">
        <f>S172*H172</f>
        <v>9.1199999999999989E-2</v>
      </c>
      <c r="AR172" s="133" t="s">
        <v>138</v>
      </c>
      <c r="AT172" s="133" t="s">
        <v>133</v>
      </c>
      <c r="AU172" s="133" t="s">
        <v>83</v>
      </c>
      <c r="AY172" s="17" t="s">
        <v>130</v>
      </c>
      <c r="BE172" s="134">
        <f>IF(N172="základní",J172,0)</f>
        <v>0</v>
      </c>
      <c r="BF172" s="134">
        <f>IF(N172="snížená",J172,0)</f>
        <v>0</v>
      </c>
      <c r="BG172" s="134">
        <f>IF(N172="zákl. přenesená",J172,0)</f>
        <v>0</v>
      </c>
      <c r="BH172" s="134">
        <f>IF(N172="sníž. přenesená",J172,0)</f>
        <v>0</v>
      </c>
      <c r="BI172" s="134">
        <f>IF(N172="nulová",J172,0)</f>
        <v>0</v>
      </c>
      <c r="BJ172" s="17" t="s">
        <v>81</v>
      </c>
      <c r="BK172" s="134">
        <f>ROUND(I172*H172,2)</f>
        <v>0</v>
      </c>
      <c r="BL172" s="17" t="s">
        <v>138</v>
      </c>
      <c r="BM172" s="133" t="s">
        <v>251</v>
      </c>
    </row>
    <row r="173" spans="2:65" s="1" customFormat="1">
      <c r="B173" s="32"/>
      <c r="D173" s="135" t="s">
        <v>140</v>
      </c>
      <c r="F173" s="136" t="s">
        <v>252</v>
      </c>
      <c r="I173" s="137"/>
      <c r="L173" s="32"/>
      <c r="M173" s="138"/>
      <c r="T173" s="53"/>
      <c r="AT173" s="17" t="s">
        <v>140</v>
      </c>
      <c r="AU173" s="17" t="s">
        <v>83</v>
      </c>
    </row>
    <row r="174" spans="2:65" s="1" customFormat="1">
      <c r="B174" s="32"/>
      <c r="D174" s="139" t="s">
        <v>142</v>
      </c>
      <c r="F174" s="140" t="s">
        <v>253</v>
      </c>
      <c r="I174" s="137"/>
      <c r="L174" s="32"/>
      <c r="M174" s="138"/>
      <c r="T174" s="53"/>
      <c r="AT174" s="17" t="s">
        <v>142</v>
      </c>
      <c r="AU174" s="17" t="s">
        <v>83</v>
      </c>
    </row>
    <row r="175" spans="2:65" s="12" customFormat="1">
      <c r="B175" s="141"/>
      <c r="D175" s="135" t="s">
        <v>144</v>
      </c>
      <c r="E175" s="142" t="s">
        <v>19</v>
      </c>
      <c r="F175" s="143" t="s">
        <v>254</v>
      </c>
      <c r="H175" s="142" t="s">
        <v>19</v>
      </c>
      <c r="I175" s="144"/>
      <c r="L175" s="141"/>
      <c r="M175" s="145"/>
      <c r="T175" s="146"/>
      <c r="AT175" s="142" t="s">
        <v>144</v>
      </c>
      <c r="AU175" s="142" t="s">
        <v>83</v>
      </c>
      <c r="AV175" s="12" t="s">
        <v>81</v>
      </c>
      <c r="AW175" s="12" t="s">
        <v>37</v>
      </c>
      <c r="AX175" s="12" t="s">
        <v>76</v>
      </c>
      <c r="AY175" s="142" t="s">
        <v>130</v>
      </c>
    </row>
    <row r="176" spans="2:65" s="13" customFormat="1">
      <c r="B176" s="147"/>
      <c r="D176" s="135" t="s">
        <v>144</v>
      </c>
      <c r="E176" s="148" t="s">
        <v>19</v>
      </c>
      <c r="F176" s="149" t="s">
        <v>255</v>
      </c>
      <c r="H176" s="150">
        <v>1.2</v>
      </c>
      <c r="I176" s="151"/>
      <c r="L176" s="147"/>
      <c r="M176" s="152"/>
      <c r="T176" s="153"/>
      <c r="AT176" s="148" t="s">
        <v>144</v>
      </c>
      <c r="AU176" s="148" t="s">
        <v>83</v>
      </c>
      <c r="AV176" s="13" t="s">
        <v>83</v>
      </c>
      <c r="AW176" s="13" t="s">
        <v>37</v>
      </c>
      <c r="AX176" s="13" t="s">
        <v>81</v>
      </c>
      <c r="AY176" s="148" t="s">
        <v>130</v>
      </c>
    </row>
    <row r="177" spans="2:65" s="1" customFormat="1" ht="16.5" customHeight="1">
      <c r="B177" s="32"/>
      <c r="C177" s="122" t="s">
        <v>256</v>
      </c>
      <c r="D177" s="122" t="s">
        <v>133</v>
      </c>
      <c r="E177" s="123" t="s">
        <v>257</v>
      </c>
      <c r="F177" s="124" t="s">
        <v>258</v>
      </c>
      <c r="G177" s="125" t="s">
        <v>217</v>
      </c>
      <c r="H177" s="126">
        <v>1</v>
      </c>
      <c r="I177" s="127"/>
      <c r="J177" s="128">
        <f>ROUND(I177*H177,2)</f>
        <v>0</v>
      </c>
      <c r="K177" s="124" t="s">
        <v>137</v>
      </c>
      <c r="L177" s="32"/>
      <c r="M177" s="129" t="s">
        <v>19</v>
      </c>
      <c r="N177" s="130" t="s">
        <v>47</v>
      </c>
      <c r="P177" s="131">
        <f>O177*H177</f>
        <v>0</v>
      </c>
      <c r="Q177" s="131">
        <v>0</v>
      </c>
      <c r="R177" s="131">
        <f>Q177*H177</f>
        <v>0</v>
      </c>
      <c r="S177" s="131">
        <v>4.9000000000000002E-2</v>
      </c>
      <c r="T177" s="132">
        <f>S177*H177</f>
        <v>4.9000000000000002E-2</v>
      </c>
      <c r="AR177" s="133" t="s">
        <v>138</v>
      </c>
      <c r="AT177" s="133" t="s">
        <v>133</v>
      </c>
      <c r="AU177" s="133" t="s">
        <v>83</v>
      </c>
      <c r="AY177" s="17" t="s">
        <v>130</v>
      </c>
      <c r="BE177" s="134">
        <f>IF(N177="základní",J177,0)</f>
        <v>0</v>
      </c>
      <c r="BF177" s="134">
        <f>IF(N177="snížená",J177,0)</f>
        <v>0</v>
      </c>
      <c r="BG177" s="134">
        <f>IF(N177="zákl. přenesená",J177,0)</f>
        <v>0</v>
      </c>
      <c r="BH177" s="134">
        <f>IF(N177="sníž. přenesená",J177,0)</f>
        <v>0</v>
      </c>
      <c r="BI177" s="134">
        <f>IF(N177="nulová",J177,0)</f>
        <v>0</v>
      </c>
      <c r="BJ177" s="17" t="s">
        <v>81</v>
      </c>
      <c r="BK177" s="134">
        <f>ROUND(I177*H177,2)</f>
        <v>0</v>
      </c>
      <c r="BL177" s="17" t="s">
        <v>138</v>
      </c>
      <c r="BM177" s="133" t="s">
        <v>259</v>
      </c>
    </row>
    <row r="178" spans="2:65" s="1" customFormat="1">
      <c r="B178" s="32"/>
      <c r="D178" s="135" t="s">
        <v>140</v>
      </c>
      <c r="F178" s="136" t="s">
        <v>260</v>
      </c>
      <c r="I178" s="137"/>
      <c r="L178" s="32"/>
      <c r="M178" s="138"/>
      <c r="T178" s="53"/>
      <c r="AT178" s="17" t="s">
        <v>140</v>
      </c>
      <c r="AU178" s="17" t="s">
        <v>83</v>
      </c>
    </row>
    <row r="179" spans="2:65" s="1" customFormat="1">
      <c r="B179" s="32"/>
      <c r="D179" s="139" t="s">
        <v>142</v>
      </c>
      <c r="F179" s="140" t="s">
        <v>261</v>
      </c>
      <c r="I179" s="137"/>
      <c r="L179" s="32"/>
      <c r="M179" s="138"/>
      <c r="T179" s="53"/>
      <c r="AT179" s="17" t="s">
        <v>142</v>
      </c>
      <c r="AU179" s="17" t="s">
        <v>83</v>
      </c>
    </row>
    <row r="180" spans="2:65" s="12" customFormat="1">
      <c r="B180" s="141"/>
      <c r="D180" s="135" t="s">
        <v>144</v>
      </c>
      <c r="E180" s="142" t="s">
        <v>19</v>
      </c>
      <c r="F180" s="143" t="s">
        <v>262</v>
      </c>
      <c r="H180" s="142" t="s">
        <v>19</v>
      </c>
      <c r="I180" s="144"/>
      <c r="L180" s="141"/>
      <c r="M180" s="145"/>
      <c r="T180" s="146"/>
      <c r="AT180" s="142" t="s">
        <v>144</v>
      </c>
      <c r="AU180" s="142" t="s">
        <v>83</v>
      </c>
      <c r="AV180" s="12" t="s">
        <v>81</v>
      </c>
      <c r="AW180" s="12" t="s">
        <v>37</v>
      </c>
      <c r="AX180" s="12" t="s">
        <v>76</v>
      </c>
      <c r="AY180" s="142" t="s">
        <v>130</v>
      </c>
    </row>
    <row r="181" spans="2:65" s="13" customFormat="1">
      <c r="B181" s="147"/>
      <c r="D181" s="135" t="s">
        <v>144</v>
      </c>
      <c r="E181" s="148" t="s">
        <v>19</v>
      </c>
      <c r="F181" s="149" t="s">
        <v>81</v>
      </c>
      <c r="H181" s="150">
        <v>1</v>
      </c>
      <c r="I181" s="151"/>
      <c r="L181" s="147"/>
      <c r="M181" s="152"/>
      <c r="T181" s="153"/>
      <c r="AT181" s="148" t="s">
        <v>144</v>
      </c>
      <c r="AU181" s="148" t="s">
        <v>83</v>
      </c>
      <c r="AV181" s="13" t="s">
        <v>83</v>
      </c>
      <c r="AW181" s="13" t="s">
        <v>37</v>
      </c>
      <c r="AX181" s="13" t="s">
        <v>81</v>
      </c>
      <c r="AY181" s="148" t="s">
        <v>130</v>
      </c>
    </row>
    <row r="182" spans="2:65" s="1" customFormat="1" ht="16.5" customHeight="1">
      <c r="B182" s="32"/>
      <c r="C182" s="122" t="s">
        <v>263</v>
      </c>
      <c r="D182" s="122" t="s">
        <v>133</v>
      </c>
      <c r="E182" s="123" t="s">
        <v>264</v>
      </c>
      <c r="F182" s="124" t="s">
        <v>265</v>
      </c>
      <c r="G182" s="125" t="s">
        <v>195</v>
      </c>
      <c r="H182" s="126">
        <v>1</v>
      </c>
      <c r="I182" s="127"/>
      <c r="J182" s="128">
        <f>ROUND(I182*H182,2)</f>
        <v>0</v>
      </c>
      <c r="K182" s="124" t="s">
        <v>137</v>
      </c>
      <c r="L182" s="32"/>
      <c r="M182" s="129" t="s">
        <v>19</v>
      </c>
      <c r="N182" s="130" t="s">
        <v>47</v>
      </c>
      <c r="P182" s="131">
        <f>O182*H182</f>
        <v>0</v>
      </c>
      <c r="Q182" s="131">
        <v>0</v>
      </c>
      <c r="R182" s="131">
        <f>Q182*H182</f>
        <v>0</v>
      </c>
      <c r="S182" s="131">
        <v>6.0000000000000001E-3</v>
      </c>
      <c r="T182" s="132">
        <f>S182*H182</f>
        <v>6.0000000000000001E-3</v>
      </c>
      <c r="AR182" s="133" t="s">
        <v>138</v>
      </c>
      <c r="AT182" s="133" t="s">
        <v>133</v>
      </c>
      <c r="AU182" s="133" t="s">
        <v>83</v>
      </c>
      <c r="AY182" s="17" t="s">
        <v>130</v>
      </c>
      <c r="BE182" s="134">
        <f>IF(N182="základní",J182,0)</f>
        <v>0</v>
      </c>
      <c r="BF182" s="134">
        <f>IF(N182="snížená",J182,0)</f>
        <v>0</v>
      </c>
      <c r="BG182" s="134">
        <f>IF(N182="zákl. přenesená",J182,0)</f>
        <v>0</v>
      </c>
      <c r="BH182" s="134">
        <f>IF(N182="sníž. přenesená",J182,0)</f>
        <v>0</v>
      </c>
      <c r="BI182" s="134">
        <f>IF(N182="nulová",J182,0)</f>
        <v>0</v>
      </c>
      <c r="BJ182" s="17" t="s">
        <v>81</v>
      </c>
      <c r="BK182" s="134">
        <f>ROUND(I182*H182,2)</f>
        <v>0</v>
      </c>
      <c r="BL182" s="17" t="s">
        <v>138</v>
      </c>
      <c r="BM182" s="133" t="s">
        <v>266</v>
      </c>
    </row>
    <row r="183" spans="2:65" s="1" customFormat="1">
      <c r="B183" s="32"/>
      <c r="D183" s="135" t="s">
        <v>140</v>
      </c>
      <c r="F183" s="136" t="s">
        <v>267</v>
      </c>
      <c r="I183" s="137"/>
      <c r="L183" s="32"/>
      <c r="M183" s="138"/>
      <c r="T183" s="53"/>
      <c r="AT183" s="17" t="s">
        <v>140</v>
      </c>
      <c r="AU183" s="17" t="s">
        <v>83</v>
      </c>
    </row>
    <row r="184" spans="2:65" s="1" customFormat="1">
      <c r="B184" s="32"/>
      <c r="D184" s="139" t="s">
        <v>142</v>
      </c>
      <c r="F184" s="140" t="s">
        <v>268</v>
      </c>
      <c r="I184" s="137"/>
      <c r="L184" s="32"/>
      <c r="M184" s="138"/>
      <c r="T184" s="53"/>
      <c r="AT184" s="17" t="s">
        <v>142</v>
      </c>
      <c r="AU184" s="17" t="s">
        <v>83</v>
      </c>
    </row>
    <row r="185" spans="2:65" s="12" customFormat="1">
      <c r="B185" s="141"/>
      <c r="D185" s="135" t="s">
        <v>144</v>
      </c>
      <c r="E185" s="142" t="s">
        <v>19</v>
      </c>
      <c r="F185" s="143" t="s">
        <v>269</v>
      </c>
      <c r="H185" s="142" t="s">
        <v>19</v>
      </c>
      <c r="I185" s="144"/>
      <c r="L185" s="141"/>
      <c r="M185" s="145"/>
      <c r="T185" s="146"/>
      <c r="AT185" s="142" t="s">
        <v>144</v>
      </c>
      <c r="AU185" s="142" t="s">
        <v>83</v>
      </c>
      <c r="AV185" s="12" t="s">
        <v>81</v>
      </c>
      <c r="AW185" s="12" t="s">
        <v>37</v>
      </c>
      <c r="AX185" s="12" t="s">
        <v>76</v>
      </c>
      <c r="AY185" s="142" t="s">
        <v>130</v>
      </c>
    </row>
    <row r="186" spans="2:65" s="13" customFormat="1">
      <c r="B186" s="147"/>
      <c r="D186" s="135" t="s">
        <v>144</v>
      </c>
      <c r="E186" s="148" t="s">
        <v>19</v>
      </c>
      <c r="F186" s="149" t="s">
        <v>81</v>
      </c>
      <c r="H186" s="150">
        <v>1</v>
      </c>
      <c r="I186" s="151"/>
      <c r="L186" s="147"/>
      <c r="M186" s="152"/>
      <c r="T186" s="153"/>
      <c r="AT186" s="148" t="s">
        <v>144</v>
      </c>
      <c r="AU186" s="148" t="s">
        <v>83</v>
      </c>
      <c r="AV186" s="13" t="s">
        <v>83</v>
      </c>
      <c r="AW186" s="13" t="s">
        <v>37</v>
      </c>
      <c r="AX186" s="13" t="s">
        <v>81</v>
      </c>
      <c r="AY186" s="148" t="s">
        <v>130</v>
      </c>
    </row>
    <row r="187" spans="2:65" s="1" customFormat="1" ht="16.5" customHeight="1">
      <c r="B187" s="32"/>
      <c r="C187" s="122" t="s">
        <v>270</v>
      </c>
      <c r="D187" s="122" t="s">
        <v>133</v>
      </c>
      <c r="E187" s="123" t="s">
        <v>271</v>
      </c>
      <c r="F187" s="124" t="s">
        <v>272</v>
      </c>
      <c r="G187" s="125" t="s">
        <v>195</v>
      </c>
      <c r="H187" s="126">
        <v>25</v>
      </c>
      <c r="I187" s="127"/>
      <c r="J187" s="128">
        <f>ROUND(I187*H187,2)</f>
        <v>0</v>
      </c>
      <c r="K187" s="124" t="s">
        <v>137</v>
      </c>
      <c r="L187" s="32"/>
      <c r="M187" s="129" t="s">
        <v>19</v>
      </c>
      <c r="N187" s="130" t="s">
        <v>47</v>
      </c>
      <c r="P187" s="131">
        <f>O187*H187</f>
        <v>0</v>
      </c>
      <c r="Q187" s="131">
        <v>0</v>
      </c>
      <c r="R187" s="131">
        <f>Q187*H187</f>
        <v>0</v>
      </c>
      <c r="S187" s="131">
        <v>8.9999999999999993E-3</v>
      </c>
      <c r="T187" s="132">
        <f>S187*H187</f>
        <v>0.22499999999999998</v>
      </c>
      <c r="AR187" s="133" t="s">
        <v>138</v>
      </c>
      <c r="AT187" s="133" t="s">
        <v>133</v>
      </c>
      <c r="AU187" s="133" t="s">
        <v>83</v>
      </c>
      <c r="AY187" s="17" t="s">
        <v>130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7" t="s">
        <v>81</v>
      </c>
      <c r="BK187" s="134">
        <f>ROUND(I187*H187,2)</f>
        <v>0</v>
      </c>
      <c r="BL187" s="17" t="s">
        <v>138</v>
      </c>
      <c r="BM187" s="133" t="s">
        <v>273</v>
      </c>
    </row>
    <row r="188" spans="2:65" s="1" customFormat="1">
      <c r="B188" s="32"/>
      <c r="D188" s="135" t="s">
        <v>140</v>
      </c>
      <c r="F188" s="136" t="s">
        <v>274</v>
      </c>
      <c r="I188" s="137"/>
      <c r="L188" s="32"/>
      <c r="M188" s="138"/>
      <c r="T188" s="53"/>
      <c r="AT188" s="17" t="s">
        <v>140</v>
      </c>
      <c r="AU188" s="17" t="s">
        <v>83</v>
      </c>
    </row>
    <row r="189" spans="2:65" s="1" customFormat="1">
      <c r="B189" s="32"/>
      <c r="D189" s="139" t="s">
        <v>142</v>
      </c>
      <c r="F189" s="140" t="s">
        <v>275</v>
      </c>
      <c r="I189" s="137"/>
      <c r="L189" s="32"/>
      <c r="M189" s="138"/>
      <c r="T189" s="53"/>
      <c r="AT189" s="17" t="s">
        <v>142</v>
      </c>
      <c r="AU189" s="17" t="s">
        <v>83</v>
      </c>
    </row>
    <row r="190" spans="2:65" s="12" customFormat="1">
      <c r="B190" s="141"/>
      <c r="D190" s="135" t="s">
        <v>144</v>
      </c>
      <c r="E190" s="142" t="s">
        <v>19</v>
      </c>
      <c r="F190" s="143" t="s">
        <v>276</v>
      </c>
      <c r="H190" s="142" t="s">
        <v>19</v>
      </c>
      <c r="I190" s="144"/>
      <c r="L190" s="141"/>
      <c r="M190" s="145"/>
      <c r="T190" s="146"/>
      <c r="AT190" s="142" t="s">
        <v>144</v>
      </c>
      <c r="AU190" s="142" t="s">
        <v>83</v>
      </c>
      <c r="AV190" s="12" t="s">
        <v>81</v>
      </c>
      <c r="AW190" s="12" t="s">
        <v>37</v>
      </c>
      <c r="AX190" s="12" t="s">
        <v>76</v>
      </c>
      <c r="AY190" s="142" t="s">
        <v>130</v>
      </c>
    </row>
    <row r="191" spans="2:65" s="13" customFormat="1">
      <c r="B191" s="147"/>
      <c r="D191" s="135" t="s">
        <v>144</v>
      </c>
      <c r="E191" s="148" t="s">
        <v>19</v>
      </c>
      <c r="F191" s="149" t="s">
        <v>277</v>
      </c>
      <c r="H191" s="150">
        <v>25</v>
      </c>
      <c r="I191" s="151"/>
      <c r="L191" s="147"/>
      <c r="M191" s="152"/>
      <c r="T191" s="153"/>
      <c r="AT191" s="148" t="s">
        <v>144</v>
      </c>
      <c r="AU191" s="148" t="s">
        <v>83</v>
      </c>
      <c r="AV191" s="13" t="s">
        <v>83</v>
      </c>
      <c r="AW191" s="13" t="s">
        <v>37</v>
      </c>
      <c r="AX191" s="13" t="s">
        <v>81</v>
      </c>
      <c r="AY191" s="148" t="s">
        <v>130</v>
      </c>
    </row>
    <row r="192" spans="2:65" s="1" customFormat="1" ht="16.5" customHeight="1">
      <c r="B192" s="32"/>
      <c r="C192" s="122" t="s">
        <v>278</v>
      </c>
      <c r="D192" s="122" t="s">
        <v>133</v>
      </c>
      <c r="E192" s="123" t="s">
        <v>279</v>
      </c>
      <c r="F192" s="124" t="s">
        <v>280</v>
      </c>
      <c r="G192" s="125" t="s">
        <v>195</v>
      </c>
      <c r="H192" s="126">
        <v>1</v>
      </c>
      <c r="I192" s="127"/>
      <c r="J192" s="128">
        <f>ROUND(I192*H192,2)</f>
        <v>0</v>
      </c>
      <c r="K192" s="124" t="s">
        <v>137</v>
      </c>
      <c r="L192" s="32"/>
      <c r="M192" s="129" t="s">
        <v>19</v>
      </c>
      <c r="N192" s="130" t="s">
        <v>47</v>
      </c>
      <c r="P192" s="131">
        <f>O192*H192</f>
        <v>0</v>
      </c>
      <c r="Q192" s="131">
        <v>0</v>
      </c>
      <c r="R192" s="131">
        <f>Q192*H192</f>
        <v>0</v>
      </c>
      <c r="S192" s="131">
        <v>8.9999999999999993E-3</v>
      </c>
      <c r="T192" s="132">
        <f>S192*H192</f>
        <v>8.9999999999999993E-3</v>
      </c>
      <c r="AR192" s="133" t="s">
        <v>138</v>
      </c>
      <c r="AT192" s="133" t="s">
        <v>133</v>
      </c>
      <c r="AU192" s="133" t="s">
        <v>83</v>
      </c>
      <c r="AY192" s="17" t="s">
        <v>130</v>
      </c>
      <c r="BE192" s="134">
        <f>IF(N192="základní",J192,0)</f>
        <v>0</v>
      </c>
      <c r="BF192" s="134">
        <f>IF(N192="snížená",J192,0)</f>
        <v>0</v>
      </c>
      <c r="BG192" s="134">
        <f>IF(N192="zákl. přenesená",J192,0)</f>
        <v>0</v>
      </c>
      <c r="BH192" s="134">
        <f>IF(N192="sníž. přenesená",J192,0)</f>
        <v>0</v>
      </c>
      <c r="BI192" s="134">
        <f>IF(N192="nulová",J192,0)</f>
        <v>0</v>
      </c>
      <c r="BJ192" s="17" t="s">
        <v>81</v>
      </c>
      <c r="BK192" s="134">
        <f>ROUND(I192*H192,2)</f>
        <v>0</v>
      </c>
      <c r="BL192" s="17" t="s">
        <v>138</v>
      </c>
      <c r="BM192" s="133" t="s">
        <v>281</v>
      </c>
    </row>
    <row r="193" spans="2:65" s="1" customFormat="1">
      <c r="B193" s="32"/>
      <c r="D193" s="135" t="s">
        <v>140</v>
      </c>
      <c r="F193" s="136" t="s">
        <v>282</v>
      </c>
      <c r="I193" s="137"/>
      <c r="L193" s="32"/>
      <c r="M193" s="138"/>
      <c r="T193" s="53"/>
      <c r="AT193" s="17" t="s">
        <v>140</v>
      </c>
      <c r="AU193" s="17" t="s">
        <v>83</v>
      </c>
    </row>
    <row r="194" spans="2:65" s="1" customFormat="1">
      <c r="B194" s="32"/>
      <c r="D194" s="139" t="s">
        <v>142</v>
      </c>
      <c r="F194" s="140" t="s">
        <v>283</v>
      </c>
      <c r="I194" s="137"/>
      <c r="L194" s="32"/>
      <c r="M194" s="138"/>
      <c r="T194" s="53"/>
      <c r="AT194" s="17" t="s">
        <v>142</v>
      </c>
      <c r="AU194" s="17" t="s">
        <v>83</v>
      </c>
    </row>
    <row r="195" spans="2:65" s="12" customFormat="1">
      <c r="B195" s="141"/>
      <c r="D195" s="135" t="s">
        <v>144</v>
      </c>
      <c r="E195" s="142" t="s">
        <v>19</v>
      </c>
      <c r="F195" s="143" t="s">
        <v>284</v>
      </c>
      <c r="H195" s="142" t="s">
        <v>19</v>
      </c>
      <c r="I195" s="144"/>
      <c r="L195" s="141"/>
      <c r="M195" s="145"/>
      <c r="T195" s="146"/>
      <c r="AT195" s="142" t="s">
        <v>144</v>
      </c>
      <c r="AU195" s="142" t="s">
        <v>83</v>
      </c>
      <c r="AV195" s="12" t="s">
        <v>81</v>
      </c>
      <c r="AW195" s="12" t="s">
        <v>37</v>
      </c>
      <c r="AX195" s="12" t="s">
        <v>76</v>
      </c>
      <c r="AY195" s="142" t="s">
        <v>130</v>
      </c>
    </row>
    <row r="196" spans="2:65" s="13" customFormat="1">
      <c r="B196" s="147"/>
      <c r="D196" s="135" t="s">
        <v>144</v>
      </c>
      <c r="E196" s="148" t="s">
        <v>19</v>
      </c>
      <c r="F196" s="149" t="s">
        <v>81</v>
      </c>
      <c r="H196" s="150">
        <v>1</v>
      </c>
      <c r="I196" s="151"/>
      <c r="L196" s="147"/>
      <c r="M196" s="152"/>
      <c r="T196" s="153"/>
      <c r="AT196" s="148" t="s">
        <v>144</v>
      </c>
      <c r="AU196" s="148" t="s">
        <v>83</v>
      </c>
      <c r="AV196" s="13" t="s">
        <v>83</v>
      </c>
      <c r="AW196" s="13" t="s">
        <v>37</v>
      </c>
      <c r="AX196" s="13" t="s">
        <v>81</v>
      </c>
      <c r="AY196" s="148" t="s">
        <v>130</v>
      </c>
    </row>
    <row r="197" spans="2:65" s="1" customFormat="1" ht="16.5" customHeight="1">
      <c r="B197" s="32"/>
      <c r="C197" s="122" t="s">
        <v>7</v>
      </c>
      <c r="D197" s="122" t="s">
        <v>133</v>
      </c>
      <c r="E197" s="123" t="s">
        <v>285</v>
      </c>
      <c r="F197" s="124" t="s">
        <v>286</v>
      </c>
      <c r="G197" s="125" t="s">
        <v>195</v>
      </c>
      <c r="H197" s="126">
        <v>3</v>
      </c>
      <c r="I197" s="127"/>
      <c r="J197" s="128">
        <f>ROUND(I197*H197,2)</f>
        <v>0</v>
      </c>
      <c r="K197" s="124" t="s">
        <v>137</v>
      </c>
      <c r="L197" s="32"/>
      <c r="M197" s="129" t="s">
        <v>19</v>
      </c>
      <c r="N197" s="130" t="s">
        <v>47</v>
      </c>
      <c r="P197" s="131">
        <f>O197*H197</f>
        <v>0</v>
      </c>
      <c r="Q197" s="131">
        <v>0</v>
      </c>
      <c r="R197" s="131">
        <f>Q197*H197</f>
        <v>0</v>
      </c>
      <c r="S197" s="131">
        <v>1.2999999999999999E-2</v>
      </c>
      <c r="T197" s="132">
        <f>S197*H197</f>
        <v>3.9E-2</v>
      </c>
      <c r="AR197" s="133" t="s">
        <v>138</v>
      </c>
      <c r="AT197" s="133" t="s">
        <v>133</v>
      </c>
      <c r="AU197" s="133" t="s">
        <v>83</v>
      </c>
      <c r="AY197" s="17" t="s">
        <v>130</v>
      </c>
      <c r="BE197" s="134">
        <f>IF(N197="základní",J197,0)</f>
        <v>0</v>
      </c>
      <c r="BF197" s="134">
        <f>IF(N197="snížená",J197,0)</f>
        <v>0</v>
      </c>
      <c r="BG197" s="134">
        <f>IF(N197="zákl. přenesená",J197,0)</f>
        <v>0</v>
      </c>
      <c r="BH197" s="134">
        <f>IF(N197="sníž. přenesená",J197,0)</f>
        <v>0</v>
      </c>
      <c r="BI197" s="134">
        <f>IF(N197="nulová",J197,0)</f>
        <v>0</v>
      </c>
      <c r="BJ197" s="17" t="s">
        <v>81</v>
      </c>
      <c r="BK197" s="134">
        <f>ROUND(I197*H197,2)</f>
        <v>0</v>
      </c>
      <c r="BL197" s="17" t="s">
        <v>138</v>
      </c>
      <c r="BM197" s="133" t="s">
        <v>287</v>
      </c>
    </row>
    <row r="198" spans="2:65" s="1" customFormat="1">
      <c r="B198" s="32"/>
      <c r="D198" s="135" t="s">
        <v>140</v>
      </c>
      <c r="F198" s="136" t="s">
        <v>288</v>
      </c>
      <c r="I198" s="137"/>
      <c r="L198" s="32"/>
      <c r="M198" s="138"/>
      <c r="T198" s="53"/>
      <c r="AT198" s="17" t="s">
        <v>140</v>
      </c>
      <c r="AU198" s="17" t="s">
        <v>83</v>
      </c>
    </row>
    <row r="199" spans="2:65" s="1" customFormat="1">
      <c r="B199" s="32"/>
      <c r="D199" s="139" t="s">
        <v>142</v>
      </c>
      <c r="F199" s="140" t="s">
        <v>289</v>
      </c>
      <c r="I199" s="137"/>
      <c r="L199" s="32"/>
      <c r="M199" s="138"/>
      <c r="T199" s="53"/>
      <c r="AT199" s="17" t="s">
        <v>142</v>
      </c>
      <c r="AU199" s="17" t="s">
        <v>83</v>
      </c>
    </row>
    <row r="200" spans="2:65" s="12" customFormat="1">
      <c r="B200" s="141"/>
      <c r="D200" s="135" t="s">
        <v>144</v>
      </c>
      <c r="E200" s="142" t="s">
        <v>19</v>
      </c>
      <c r="F200" s="143" t="s">
        <v>290</v>
      </c>
      <c r="H200" s="142" t="s">
        <v>19</v>
      </c>
      <c r="I200" s="144"/>
      <c r="L200" s="141"/>
      <c r="M200" s="145"/>
      <c r="T200" s="146"/>
      <c r="AT200" s="142" t="s">
        <v>144</v>
      </c>
      <c r="AU200" s="142" t="s">
        <v>83</v>
      </c>
      <c r="AV200" s="12" t="s">
        <v>81</v>
      </c>
      <c r="AW200" s="12" t="s">
        <v>37</v>
      </c>
      <c r="AX200" s="12" t="s">
        <v>76</v>
      </c>
      <c r="AY200" s="142" t="s">
        <v>130</v>
      </c>
    </row>
    <row r="201" spans="2:65" s="13" customFormat="1">
      <c r="B201" s="147"/>
      <c r="D201" s="135" t="s">
        <v>144</v>
      </c>
      <c r="E201" s="148" t="s">
        <v>19</v>
      </c>
      <c r="F201" s="149" t="s">
        <v>131</v>
      </c>
      <c r="H201" s="150">
        <v>3</v>
      </c>
      <c r="I201" s="151"/>
      <c r="L201" s="147"/>
      <c r="M201" s="152"/>
      <c r="T201" s="153"/>
      <c r="AT201" s="148" t="s">
        <v>144</v>
      </c>
      <c r="AU201" s="148" t="s">
        <v>83</v>
      </c>
      <c r="AV201" s="13" t="s">
        <v>83</v>
      </c>
      <c r="AW201" s="13" t="s">
        <v>37</v>
      </c>
      <c r="AX201" s="13" t="s">
        <v>81</v>
      </c>
      <c r="AY201" s="148" t="s">
        <v>130</v>
      </c>
    </row>
    <row r="202" spans="2:65" s="1" customFormat="1" ht="16.5" customHeight="1">
      <c r="B202" s="32"/>
      <c r="C202" s="122" t="s">
        <v>291</v>
      </c>
      <c r="D202" s="122" t="s">
        <v>133</v>
      </c>
      <c r="E202" s="123" t="s">
        <v>292</v>
      </c>
      <c r="F202" s="124" t="s">
        <v>293</v>
      </c>
      <c r="G202" s="125" t="s">
        <v>195</v>
      </c>
      <c r="H202" s="126">
        <v>2</v>
      </c>
      <c r="I202" s="127"/>
      <c r="J202" s="128">
        <f>ROUND(I202*H202,2)</f>
        <v>0</v>
      </c>
      <c r="K202" s="124" t="s">
        <v>137</v>
      </c>
      <c r="L202" s="32"/>
      <c r="M202" s="129" t="s">
        <v>19</v>
      </c>
      <c r="N202" s="130" t="s">
        <v>47</v>
      </c>
      <c r="P202" s="131">
        <f>O202*H202</f>
        <v>0</v>
      </c>
      <c r="Q202" s="131">
        <v>0</v>
      </c>
      <c r="R202" s="131">
        <f>Q202*H202</f>
        <v>0</v>
      </c>
      <c r="S202" s="131">
        <v>0.16500000000000001</v>
      </c>
      <c r="T202" s="132">
        <f>S202*H202</f>
        <v>0.33</v>
      </c>
      <c r="AR202" s="133" t="s">
        <v>138</v>
      </c>
      <c r="AT202" s="133" t="s">
        <v>133</v>
      </c>
      <c r="AU202" s="133" t="s">
        <v>83</v>
      </c>
      <c r="AY202" s="17" t="s">
        <v>130</v>
      </c>
      <c r="BE202" s="134">
        <f>IF(N202="základní",J202,0)</f>
        <v>0</v>
      </c>
      <c r="BF202" s="134">
        <f>IF(N202="snížená",J202,0)</f>
        <v>0</v>
      </c>
      <c r="BG202" s="134">
        <f>IF(N202="zákl. přenesená",J202,0)</f>
        <v>0</v>
      </c>
      <c r="BH202" s="134">
        <f>IF(N202="sníž. přenesená",J202,0)</f>
        <v>0</v>
      </c>
      <c r="BI202" s="134">
        <f>IF(N202="nulová",J202,0)</f>
        <v>0</v>
      </c>
      <c r="BJ202" s="17" t="s">
        <v>81</v>
      </c>
      <c r="BK202" s="134">
        <f>ROUND(I202*H202,2)</f>
        <v>0</v>
      </c>
      <c r="BL202" s="17" t="s">
        <v>138</v>
      </c>
      <c r="BM202" s="133" t="s">
        <v>294</v>
      </c>
    </row>
    <row r="203" spans="2:65" s="1" customFormat="1">
      <c r="B203" s="32"/>
      <c r="D203" s="135" t="s">
        <v>140</v>
      </c>
      <c r="F203" s="136" t="s">
        <v>295</v>
      </c>
      <c r="I203" s="137"/>
      <c r="L203" s="32"/>
      <c r="M203" s="138"/>
      <c r="T203" s="53"/>
      <c r="AT203" s="17" t="s">
        <v>140</v>
      </c>
      <c r="AU203" s="17" t="s">
        <v>83</v>
      </c>
    </row>
    <row r="204" spans="2:65" s="1" customFormat="1">
      <c r="B204" s="32"/>
      <c r="D204" s="139" t="s">
        <v>142</v>
      </c>
      <c r="F204" s="140" t="s">
        <v>296</v>
      </c>
      <c r="I204" s="137"/>
      <c r="L204" s="32"/>
      <c r="M204" s="138"/>
      <c r="T204" s="53"/>
      <c r="AT204" s="17" t="s">
        <v>142</v>
      </c>
      <c r="AU204" s="17" t="s">
        <v>83</v>
      </c>
    </row>
    <row r="205" spans="2:65" s="12" customFormat="1">
      <c r="B205" s="141"/>
      <c r="D205" s="135" t="s">
        <v>144</v>
      </c>
      <c r="E205" s="142" t="s">
        <v>19</v>
      </c>
      <c r="F205" s="143" t="s">
        <v>297</v>
      </c>
      <c r="H205" s="142" t="s">
        <v>19</v>
      </c>
      <c r="I205" s="144"/>
      <c r="L205" s="141"/>
      <c r="M205" s="145"/>
      <c r="T205" s="146"/>
      <c r="AT205" s="142" t="s">
        <v>144</v>
      </c>
      <c r="AU205" s="142" t="s">
        <v>83</v>
      </c>
      <c r="AV205" s="12" t="s">
        <v>81</v>
      </c>
      <c r="AW205" s="12" t="s">
        <v>37</v>
      </c>
      <c r="AX205" s="12" t="s">
        <v>76</v>
      </c>
      <c r="AY205" s="142" t="s">
        <v>130</v>
      </c>
    </row>
    <row r="206" spans="2:65" s="12" customFormat="1">
      <c r="B206" s="141"/>
      <c r="D206" s="135" t="s">
        <v>144</v>
      </c>
      <c r="E206" s="142" t="s">
        <v>19</v>
      </c>
      <c r="F206" s="143" t="s">
        <v>298</v>
      </c>
      <c r="H206" s="142" t="s">
        <v>19</v>
      </c>
      <c r="I206" s="144"/>
      <c r="L206" s="141"/>
      <c r="M206" s="145"/>
      <c r="T206" s="146"/>
      <c r="AT206" s="142" t="s">
        <v>144</v>
      </c>
      <c r="AU206" s="142" t="s">
        <v>83</v>
      </c>
      <c r="AV206" s="12" t="s">
        <v>81</v>
      </c>
      <c r="AW206" s="12" t="s">
        <v>37</v>
      </c>
      <c r="AX206" s="12" t="s">
        <v>76</v>
      </c>
      <c r="AY206" s="142" t="s">
        <v>130</v>
      </c>
    </row>
    <row r="207" spans="2:65" s="13" customFormat="1">
      <c r="B207" s="147"/>
      <c r="D207" s="135" t="s">
        <v>144</v>
      </c>
      <c r="E207" s="148" t="s">
        <v>19</v>
      </c>
      <c r="F207" s="149" t="s">
        <v>299</v>
      </c>
      <c r="H207" s="150">
        <v>2</v>
      </c>
      <c r="I207" s="151"/>
      <c r="L207" s="147"/>
      <c r="M207" s="152"/>
      <c r="T207" s="153"/>
      <c r="AT207" s="148" t="s">
        <v>144</v>
      </c>
      <c r="AU207" s="148" t="s">
        <v>83</v>
      </c>
      <c r="AV207" s="13" t="s">
        <v>83</v>
      </c>
      <c r="AW207" s="13" t="s">
        <v>37</v>
      </c>
      <c r="AX207" s="13" t="s">
        <v>81</v>
      </c>
      <c r="AY207" s="148" t="s">
        <v>130</v>
      </c>
    </row>
    <row r="208" spans="2:65" s="1" customFormat="1" ht="16.5" customHeight="1">
      <c r="B208" s="32"/>
      <c r="C208" s="122" t="s">
        <v>300</v>
      </c>
      <c r="D208" s="122" t="s">
        <v>133</v>
      </c>
      <c r="E208" s="123" t="s">
        <v>301</v>
      </c>
      <c r="F208" s="124" t="s">
        <v>302</v>
      </c>
      <c r="G208" s="125" t="s">
        <v>136</v>
      </c>
      <c r="H208" s="126">
        <v>102.6</v>
      </c>
      <c r="I208" s="127"/>
      <c r="J208" s="128">
        <f>ROUND(I208*H208,2)</f>
        <v>0</v>
      </c>
      <c r="K208" s="124" t="s">
        <v>137</v>
      </c>
      <c r="L208" s="32"/>
      <c r="M208" s="129" t="s">
        <v>19</v>
      </c>
      <c r="N208" s="130" t="s">
        <v>47</v>
      </c>
      <c r="P208" s="131">
        <f>O208*H208</f>
        <v>0</v>
      </c>
      <c r="Q208" s="131">
        <v>0</v>
      </c>
      <c r="R208" s="131">
        <f>Q208*H208</f>
        <v>0</v>
      </c>
      <c r="S208" s="131">
        <v>6.8000000000000005E-2</v>
      </c>
      <c r="T208" s="132">
        <f>S208*H208</f>
        <v>6.9767999999999999</v>
      </c>
      <c r="AR208" s="133" t="s">
        <v>138</v>
      </c>
      <c r="AT208" s="133" t="s">
        <v>133</v>
      </c>
      <c r="AU208" s="133" t="s">
        <v>83</v>
      </c>
      <c r="AY208" s="17" t="s">
        <v>130</v>
      </c>
      <c r="BE208" s="134">
        <f>IF(N208="základní",J208,0)</f>
        <v>0</v>
      </c>
      <c r="BF208" s="134">
        <f>IF(N208="snížená",J208,0)</f>
        <v>0</v>
      </c>
      <c r="BG208" s="134">
        <f>IF(N208="zákl. přenesená",J208,0)</f>
        <v>0</v>
      </c>
      <c r="BH208" s="134">
        <f>IF(N208="sníž. přenesená",J208,0)</f>
        <v>0</v>
      </c>
      <c r="BI208" s="134">
        <f>IF(N208="nulová",J208,0)</f>
        <v>0</v>
      </c>
      <c r="BJ208" s="17" t="s">
        <v>81</v>
      </c>
      <c r="BK208" s="134">
        <f>ROUND(I208*H208,2)</f>
        <v>0</v>
      </c>
      <c r="BL208" s="17" t="s">
        <v>138</v>
      </c>
      <c r="BM208" s="133" t="s">
        <v>303</v>
      </c>
    </row>
    <row r="209" spans="2:65" s="1" customFormat="1">
      <c r="B209" s="32"/>
      <c r="D209" s="135" t="s">
        <v>140</v>
      </c>
      <c r="F209" s="136" t="s">
        <v>304</v>
      </c>
      <c r="I209" s="137"/>
      <c r="L209" s="32"/>
      <c r="M209" s="138"/>
      <c r="T209" s="53"/>
      <c r="AT209" s="17" t="s">
        <v>140</v>
      </c>
      <c r="AU209" s="17" t="s">
        <v>83</v>
      </c>
    </row>
    <row r="210" spans="2:65" s="1" customFormat="1">
      <c r="B210" s="32"/>
      <c r="D210" s="139" t="s">
        <v>142</v>
      </c>
      <c r="F210" s="140" t="s">
        <v>305</v>
      </c>
      <c r="I210" s="137"/>
      <c r="L210" s="32"/>
      <c r="M210" s="138"/>
      <c r="T210" s="53"/>
      <c r="AT210" s="17" t="s">
        <v>142</v>
      </c>
      <c r="AU210" s="17" t="s">
        <v>83</v>
      </c>
    </row>
    <row r="211" spans="2:65" s="12" customFormat="1">
      <c r="B211" s="141"/>
      <c r="D211" s="135" t="s">
        <v>144</v>
      </c>
      <c r="E211" s="142" t="s">
        <v>19</v>
      </c>
      <c r="F211" s="143" t="s">
        <v>306</v>
      </c>
      <c r="H211" s="142" t="s">
        <v>19</v>
      </c>
      <c r="I211" s="144"/>
      <c r="L211" s="141"/>
      <c r="M211" s="145"/>
      <c r="T211" s="146"/>
      <c r="AT211" s="142" t="s">
        <v>144</v>
      </c>
      <c r="AU211" s="142" t="s">
        <v>83</v>
      </c>
      <c r="AV211" s="12" t="s">
        <v>81</v>
      </c>
      <c r="AW211" s="12" t="s">
        <v>37</v>
      </c>
      <c r="AX211" s="12" t="s">
        <v>76</v>
      </c>
      <c r="AY211" s="142" t="s">
        <v>130</v>
      </c>
    </row>
    <row r="212" spans="2:65" s="13" customFormat="1">
      <c r="B212" s="147"/>
      <c r="D212" s="135" t="s">
        <v>144</v>
      </c>
      <c r="E212" s="148" t="s">
        <v>19</v>
      </c>
      <c r="F212" s="149" t="s">
        <v>307</v>
      </c>
      <c r="H212" s="150">
        <v>10</v>
      </c>
      <c r="I212" s="151"/>
      <c r="L212" s="147"/>
      <c r="M212" s="152"/>
      <c r="T212" s="153"/>
      <c r="AT212" s="148" t="s">
        <v>144</v>
      </c>
      <c r="AU212" s="148" t="s">
        <v>83</v>
      </c>
      <c r="AV212" s="13" t="s">
        <v>83</v>
      </c>
      <c r="AW212" s="13" t="s">
        <v>37</v>
      </c>
      <c r="AX212" s="13" t="s">
        <v>76</v>
      </c>
      <c r="AY212" s="148" t="s">
        <v>130</v>
      </c>
    </row>
    <row r="213" spans="2:65" s="13" customFormat="1">
      <c r="B213" s="147"/>
      <c r="D213" s="135" t="s">
        <v>144</v>
      </c>
      <c r="E213" s="148" t="s">
        <v>19</v>
      </c>
      <c r="F213" s="149" t="s">
        <v>308</v>
      </c>
      <c r="H213" s="150">
        <v>7.74</v>
      </c>
      <c r="I213" s="151"/>
      <c r="L213" s="147"/>
      <c r="M213" s="152"/>
      <c r="T213" s="153"/>
      <c r="AT213" s="148" t="s">
        <v>144</v>
      </c>
      <c r="AU213" s="148" t="s">
        <v>83</v>
      </c>
      <c r="AV213" s="13" t="s">
        <v>83</v>
      </c>
      <c r="AW213" s="13" t="s">
        <v>37</v>
      </c>
      <c r="AX213" s="13" t="s">
        <v>76</v>
      </c>
      <c r="AY213" s="148" t="s">
        <v>130</v>
      </c>
    </row>
    <row r="214" spans="2:65" s="13" customFormat="1">
      <c r="B214" s="147"/>
      <c r="D214" s="135" t="s">
        <v>144</v>
      </c>
      <c r="E214" s="148" t="s">
        <v>19</v>
      </c>
      <c r="F214" s="149" t="s">
        <v>309</v>
      </c>
      <c r="H214" s="150">
        <v>7.4</v>
      </c>
      <c r="I214" s="151"/>
      <c r="L214" s="147"/>
      <c r="M214" s="152"/>
      <c r="T214" s="153"/>
      <c r="AT214" s="148" t="s">
        <v>144</v>
      </c>
      <c r="AU214" s="148" t="s">
        <v>83</v>
      </c>
      <c r="AV214" s="13" t="s">
        <v>83</v>
      </c>
      <c r="AW214" s="13" t="s">
        <v>37</v>
      </c>
      <c r="AX214" s="13" t="s">
        <v>76</v>
      </c>
      <c r="AY214" s="148" t="s">
        <v>130</v>
      </c>
    </row>
    <row r="215" spans="2:65" s="13" customFormat="1">
      <c r="B215" s="147"/>
      <c r="D215" s="135" t="s">
        <v>144</v>
      </c>
      <c r="E215" s="148" t="s">
        <v>19</v>
      </c>
      <c r="F215" s="149" t="s">
        <v>309</v>
      </c>
      <c r="H215" s="150">
        <v>7.4</v>
      </c>
      <c r="I215" s="151"/>
      <c r="L215" s="147"/>
      <c r="M215" s="152"/>
      <c r="T215" s="153"/>
      <c r="AT215" s="148" t="s">
        <v>144</v>
      </c>
      <c r="AU215" s="148" t="s">
        <v>83</v>
      </c>
      <c r="AV215" s="13" t="s">
        <v>83</v>
      </c>
      <c r="AW215" s="13" t="s">
        <v>37</v>
      </c>
      <c r="AX215" s="13" t="s">
        <v>76</v>
      </c>
      <c r="AY215" s="148" t="s">
        <v>130</v>
      </c>
    </row>
    <row r="216" spans="2:65" s="13" customFormat="1">
      <c r="B216" s="147"/>
      <c r="D216" s="135" t="s">
        <v>144</v>
      </c>
      <c r="E216" s="148" t="s">
        <v>19</v>
      </c>
      <c r="F216" s="149" t="s">
        <v>310</v>
      </c>
      <c r="H216" s="150">
        <v>17.16</v>
      </c>
      <c r="I216" s="151"/>
      <c r="L216" s="147"/>
      <c r="M216" s="152"/>
      <c r="T216" s="153"/>
      <c r="AT216" s="148" t="s">
        <v>144</v>
      </c>
      <c r="AU216" s="148" t="s">
        <v>83</v>
      </c>
      <c r="AV216" s="13" t="s">
        <v>83</v>
      </c>
      <c r="AW216" s="13" t="s">
        <v>37</v>
      </c>
      <c r="AX216" s="13" t="s">
        <v>76</v>
      </c>
      <c r="AY216" s="148" t="s">
        <v>130</v>
      </c>
    </row>
    <row r="217" spans="2:65" s="13" customFormat="1">
      <c r="B217" s="147"/>
      <c r="D217" s="135" t="s">
        <v>144</v>
      </c>
      <c r="E217" s="148" t="s">
        <v>19</v>
      </c>
      <c r="F217" s="149" t="s">
        <v>311</v>
      </c>
      <c r="H217" s="150">
        <v>13.05</v>
      </c>
      <c r="I217" s="151"/>
      <c r="L217" s="147"/>
      <c r="M217" s="152"/>
      <c r="T217" s="153"/>
      <c r="AT217" s="148" t="s">
        <v>144</v>
      </c>
      <c r="AU217" s="148" t="s">
        <v>83</v>
      </c>
      <c r="AV217" s="13" t="s">
        <v>83</v>
      </c>
      <c r="AW217" s="13" t="s">
        <v>37</v>
      </c>
      <c r="AX217" s="13" t="s">
        <v>76</v>
      </c>
      <c r="AY217" s="148" t="s">
        <v>130</v>
      </c>
    </row>
    <row r="218" spans="2:65" s="13" customFormat="1">
      <c r="B218" s="147"/>
      <c r="D218" s="135" t="s">
        <v>144</v>
      </c>
      <c r="E218" s="148" t="s">
        <v>19</v>
      </c>
      <c r="F218" s="149" t="s">
        <v>312</v>
      </c>
      <c r="H218" s="150">
        <v>14</v>
      </c>
      <c r="I218" s="151"/>
      <c r="L218" s="147"/>
      <c r="M218" s="152"/>
      <c r="T218" s="153"/>
      <c r="AT218" s="148" t="s">
        <v>144</v>
      </c>
      <c r="AU218" s="148" t="s">
        <v>83</v>
      </c>
      <c r="AV218" s="13" t="s">
        <v>83</v>
      </c>
      <c r="AW218" s="13" t="s">
        <v>37</v>
      </c>
      <c r="AX218" s="13" t="s">
        <v>76</v>
      </c>
      <c r="AY218" s="148" t="s">
        <v>130</v>
      </c>
    </row>
    <row r="219" spans="2:65" s="13" customFormat="1">
      <c r="B219" s="147"/>
      <c r="D219" s="135" t="s">
        <v>144</v>
      </c>
      <c r="E219" s="148" t="s">
        <v>19</v>
      </c>
      <c r="F219" s="149" t="s">
        <v>313</v>
      </c>
      <c r="H219" s="150">
        <v>7.8</v>
      </c>
      <c r="I219" s="151"/>
      <c r="L219" s="147"/>
      <c r="M219" s="152"/>
      <c r="T219" s="153"/>
      <c r="AT219" s="148" t="s">
        <v>144</v>
      </c>
      <c r="AU219" s="148" t="s">
        <v>83</v>
      </c>
      <c r="AV219" s="13" t="s">
        <v>83</v>
      </c>
      <c r="AW219" s="13" t="s">
        <v>37</v>
      </c>
      <c r="AX219" s="13" t="s">
        <v>76</v>
      </c>
      <c r="AY219" s="148" t="s">
        <v>130</v>
      </c>
    </row>
    <row r="220" spans="2:65" s="13" customFormat="1">
      <c r="B220" s="147"/>
      <c r="D220" s="135" t="s">
        <v>144</v>
      </c>
      <c r="E220" s="148" t="s">
        <v>19</v>
      </c>
      <c r="F220" s="149" t="s">
        <v>314</v>
      </c>
      <c r="H220" s="150">
        <v>18.05</v>
      </c>
      <c r="I220" s="151"/>
      <c r="L220" s="147"/>
      <c r="M220" s="152"/>
      <c r="T220" s="153"/>
      <c r="AT220" s="148" t="s">
        <v>144</v>
      </c>
      <c r="AU220" s="148" t="s">
        <v>83</v>
      </c>
      <c r="AV220" s="13" t="s">
        <v>83</v>
      </c>
      <c r="AW220" s="13" t="s">
        <v>37</v>
      </c>
      <c r="AX220" s="13" t="s">
        <v>76</v>
      </c>
      <c r="AY220" s="148" t="s">
        <v>130</v>
      </c>
    </row>
    <row r="221" spans="2:65" s="14" customFormat="1">
      <c r="B221" s="164"/>
      <c r="D221" s="135" t="s">
        <v>144</v>
      </c>
      <c r="E221" s="165" t="s">
        <v>19</v>
      </c>
      <c r="F221" s="166" t="s">
        <v>315</v>
      </c>
      <c r="H221" s="167">
        <v>102.6</v>
      </c>
      <c r="I221" s="168"/>
      <c r="L221" s="164"/>
      <c r="M221" s="169"/>
      <c r="T221" s="170"/>
      <c r="AT221" s="165" t="s">
        <v>144</v>
      </c>
      <c r="AU221" s="165" t="s">
        <v>83</v>
      </c>
      <c r="AV221" s="14" t="s">
        <v>138</v>
      </c>
      <c r="AW221" s="14" t="s">
        <v>37</v>
      </c>
      <c r="AX221" s="14" t="s">
        <v>81</v>
      </c>
      <c r="AY221" s="165" t="s">
        <v>130</v>
      </c>
    </row>
    <row r="222" spans="2:65" s="11" customFormat="1" ht="22.9" customHeight="1">
      <c r="B222" s="110"/>
      <c r="D222" s="111" t="s">
        <v>75</v>
      </c>
      <c r="E222" s="120" t="s">
        <v>316</v>
      </c>
      <c r="F222" s="120" t="s">
        <v>317</v>
      </c>
      <c r="I222" s="113"/>
      <c r="J222" s="121">
        <f>BK222</f>
        <v>0</v>
      </c>
      <c r="L222" s="110"/>
      <c r="M222" s="115"/>
      <c r="P222" s="116">
        <f>SUM(P223:P235)</f>
        <v>0</v>
      </c>
      <c r="R222" s="116">
        <f>SUM(R223:R235)</f>
        <v>0</v>
      </c>
      <c r="T222" s="117">
        <f>SUM(T223:T235)</f>
        <v>0</v>
      </c>
      <c r="AR222" s="111" t="s">
        <v>81</v>
      </c>
      <c r="AT222" s="118" t="s">
        <v>75</v>
      </c>
      <c r="AU222" s="118" t="s">
        <v>81</v>
      </c>
      <c r="AY222" s="111" t="s">
        <v>130</v>
      </c>
      <c r="BK222" s="119">
        <f>SUM(BK223:BK235)</f>
        <v>0</v>
      </c>
    </row>
    <row r="223" spans="2:65" s="1" customFormat="1" ht="21.75" customHeight="1">
      <c r="B223" s="32"/>
      <c r="C223" s="122" t="s">
        <v>318</v>
      </c>
      <c r="D223" s="122" t="s">
        <v>133</v>
      </c>
      <c r="E223" s="123" t="s">
        <v>319</v>
      </c>
      <c r="F223" s="124" t="s">
        <v>320</v>
      </c>
      <c r="G223" s="125" t="s">
        <v>321</v>
      </c>
      <c r="H223" s="126">
        <v>13.552</v>
      </c>
      <c r="I223" s="127"/>
      <c r="J223" s="128">
        <f>ROUND(I223*H223,2)</f>
        <v>0</v>
      </c>
      <c r="K223" s="124" t="s">
        <v>137</v>
      </c>
      <c r="L223" s="32"/>
      <c r="M223" s="129" t="s">
        <v>19</v>
      </c>
      <c r="N223" s="130" t="s">
        <v>47</v>
      </c>
      <c r="P223" s="131">
        <f>O223*H223</f>
        <v>0</v>
      </c>
      <c r="Q223" s="131">
        <v>0</v>
      </c>
      <c r="R223" s="131">
        <f>Q223*H223</f>
        <v>0</v>
      </c>
      <c r="S223" s="131">
        <v>0</v>
      </c>
      <c r="T223" s="132">
        <f>S223*H223</f>
        <v>0</v>
      </c>
      <c r="AR223" s="133" t="s">
        <v>138</v>
      </c>
      <c r="AT223" s="133" t="s">
        <v>133</v>
      </c>
      <c r="AU223" s="133" t="s">
        <v>83</v>
      </c>
      <c r="AY223" s="17" t="s">
        <v>130</v>
      </c>
      <c r="BE223" s="134">
        <f>IF(N223="základní",J223,0)</f>
        <v>0</v>
      </c>
      <c r="BF223" s="134">
        <f>IF(N223="snížená",J223,0)</f>
        <v>0</v>
      </c>
      <c r="BG223" s="134">
        <f>IF(N223="zákl. přenesená",J223,0)</f>
        <v>0</v>
      </c>
      <c r="BH223" s="134">
        <f>IF(N223="sníž. přenesená",J223,0)</f>
        <v>0</v>
      </c>
      <c r="BI223" s="134">
        <f>IF(N223="nulová",J223,0)</f>
        <v>0</v>
      </c>
      <c r="BJ223" s="17" t="s">
        <v>81</v>
      </c>
      <c r="BK223" s="134">
        <f>ROUND(I223*H223,2)</f>
        <v>0</v>
      </c>
      <c r="BL223" s="17" t="s">
        <v>138</v>
      </c>
      <c r="BM223" s="133" t="s">
        <v>322</v>
      </c>
    </row>
    <row r="224" spans="2:65" s="1" customFormat="1" ht="19.5">
      <c r="B224" s="32"/>
      <c r="D224" s="135" t="s">
        <v>140</v>
      </c>
      <c r="F224" s="136" t="s">
        <v>323</v>
      </c>
      <c r="I224" s="137"/>
      <c r="L224" s="32"/>
      <c r="M224" s="138"/>
      <c r="T224" s="53"/>
      <c r="AT224" s="17" t="s">
        <v>140</v>
      </c>
      <c r="AU224" s="17" t="s">
        <v>83</v>
      </c>
    </row>
    <row r="225" spans="2:65" s="1" customFormat="1">
      <c r="B225" s="32"/>
      <c r="D225" s="139" t="s">
        <v>142</v>
      </c>
      <c r="F225" s="140" t="s">
        <v>324</v>
      </c>
      <c r="I225" s="137"/>
      <c r="L225" s="32"/>
      <c r="M225" s="138"/>
      <c r="T225" s="53"/>
      <c r="AT225" s="17" t="s">
        <v>142</v>
      </c>
      <c r="AU225" s="17" t="s">
        <v>83</v>
      </c>
    </row>
    <row r="226" spans="2:65" s="1" customFormat="1" ht="16.5" customHeight="1">
      <c r="B226" s="32"/>
      <c r="C226" s="122" t="s">
        <v>277</v>
      </c>
      <c r="D226" s="122" t="s">
        <v>133</v>
      </c>
      <c r="E226" s="123" t="s">
        <v>325</v>
      </c>
      <c r="F226" s="124" t="s">
        <v>326</v>
      </c>
      <c r="G226" s="125" t="s">
        <v>321</v>
      </c>
      <c r="H226" s="126">
        <v>13.552</v>
      </c>
      <c r="I226" s="127"/>
      <c r="J226" s="128">
        <f>ROUND(I226*H226,2)</f>
        <v>0</v>
      </c>
      <c r="K226" s="124" t="s">
        <v>137</v>
      </c>
      <c r="L226" s="32"/>
      <c r="M226" s="129" t="s">
        <v>19</v>
      </c>
      <c r="N226" s="130" t="s">
        <v>47</v>
      </c>
      <c r="P226" s="131">
        <f>O226*H226</f>
        <v>0</v>
      </c>
      <c r="Q226" s="131">
        <v>0</v>
      </c>
      <c r="R226" s="131">
        <f>Q226*H226</f>
        <v>0</v>
      </c>
      <c r="S226" s="131">
        <v>0</v>
      </c>
      <c r="T226" s="132">
        <f>S226*H226</f>
        <v>0</v>
      </c>
      <c r="AR226" s="133" t="s">
        <v>138</v>
      </c>
      <c r="AT226" s="133" t="s">
        <v>133</v>
      </c>
      <c r="AU226" s="133" t="s">
        <v>83</v>
      </c>
      <c r="AY226" s="17" t="s">
        <v>130</v>
      </c>
      <c r="BE226" s="134">
        <f>IF(N226="základní",J226,0)</f>
        <v>0</v>
      </c>
      <c r="BF226" s="134">
        <f>IF(N226="snížená",J226,0)</f>
        <v>0</v>
      </c>
      <c r="BG226" s="134">
        <f>IF(N226="zákl. přenesená",J226,0)</f>
        <v>0</v>
      </c>
      <c r="BH226" s="134">
        <f>IF(N226="sníž. přenesená",J226,0)</f>
        <v>0</v>
      </c>
      <c r="BI226" s="134">
        <f>IF(N226="nulová",J226,0)</f>
        <v>0</v>
      </c>
      <c r="BJ226" s="17" t="s">
        <v>81</v>
      </c>
      <c r="BK226" s="134">
        <f>ROUND(I226*H226,2)</f>
        <v>0</v>
      </c>
      <c r="BL226" s="17" t="s">
        <v>138</v>
      </c>
      <c r="BM226" s="133" t="s">
        <v>327</v>
      </c>
    </row>
    <row r="227" spans="2:65" s="1" customFormat="1">
      <c r="B227" s="32"/>
      <c r="D227" s="135" t="s">
        <v>140</v>
      </c>
      <c r="F227" s="136" t="s">
        <v>328</v>
      </c>
      <c r="I227" s="137"/>
      <c r="L227" s="32"/>
      <c r="M227" s="138"/>
      <c r="T227" s="53"/>
      <c r="AT227" s="17" t="s">
        <v>140</v>
      </c>
      <c r="AU227" s="17" t="s">
        <v>83</v>
      </c>
    </row>
    <row r="228" spans="2:65" s="1" customFormat="1">
      <c r="B228" s="32"/>
      <c r="D228" s="139" t="s">
        <v>142</v>
      </c>
      <c r="F228" s="140" t="s">
        <v>329</v>
      </c>
      <c r="I228" s="137"/>
      <c r="L228" s="32"/>
      <c r="M228" s="138"/>
      <c r="T228" s="53"/>
      <c r="AT228" s="17" t="s">
        <v>142</v>
      </c>
      <c r="AU228" s="17" t="s">
        <v>83</v>
      </c>
    </row>
    <row r="229" spans="2:65" s="1" customFormat="1" ht="16.5" customHeight="1">
      <c r="B229" s="32"/>
      <c r="C229" s="122" t="s">
        <v>330</v>
      </c>
      <c r="D229" s="122" t="s">
        <v>133</v>
      </c>
      <c r="E229" s="123" t="s">
        <v>331</v>
      </c>
      <c r="F229" s="124" t="s">
        <v>332</v>
      </c>
      <c r="G229" s="125" t="s">
        <v>321</v>
      </c>
      <c r="H229" s="126">
        <v>203.28</v>
      </c>
      <c r="I229" s="127"/>
      <c r="J229" s="128">
        <f>ROUND(I229*H229,2)</f>
        <v>0</v>
      </c>
      <c r="K229" s="124" t="s">
        <v>137</v>
      </c>
      <c r="L229" s="32"/>
      <c r="M229" s="129" t="s">
        <v>19</v>
      </c>
      <c r="N229" s="130" t="s">
        <v>47</v>
      </c>
      <c r="P229" s="131">
        <f>O229*H229</f>
        <v>0</v>
      </c>
      <c r="Q229" s="131">
        <v>0</v>
      </c>
      <c r="R229" s="131">
        <f>Q229*H229</f>
        <v>0</v>
      </c>
      <c r="S229" s="131">
        <v>0</v>
      </c>
      <c r="T229" s="132">
        <f>S229*H229</f>
        <v>0</v>
      </c>
      <c r="AR229" s="133" t="s">
        <v>138</v>
      </c>
      <c r="AT229" s="133" t="s">
        <v>133</v>
      </c>
      <c r="AU229" s="133" t="s">
        <v>83</v>
      </c>
      <c r="AY229" s="17" t="s">
        <v>130</v>
      </c>
      <c r="BE229" s="134">
        <f>IF(N229="základní",J229,0)</f>
        <v>0</v>
      </c>
      <c r="BF229" s="134">
        <f>IF(N229="snížená",J229,0)</f>
        <v>0</v>
      </c>
      <c r="BG229" s="134">
        <f>IF(N229="zákl. přenesená",J229,0)</f>
        <v>0</v>
      </c>
      <c r="BH229" s="134">
        <f>IF(N229="sníž. přenesená",J229,0)</f>
        <v>0</v>
      </c>
      <c r="BI229" s="134">
        <f>IF(N229="nulová",J229,0)</f>
        <v>0</v>
      </c>
      <c r="BJ229" s="17" t="s">
        <v>81</v>
      </c>
      <c r="BK229" s="134">
        <f>ROUND(I229*H229,2)</f>
        <v>0</v>
      </c>
      <c r="BL229" s="17" t="s">
        <v>138</v>
      </c>
      <c r="BM229" s="133" t="s">
        <v>333</v>
      </c>
    </row>
    <row r="230" spans="2:65" s="1" customFormat="1" ht="19.5">
      <c r="B230" s="32"/>
      <c r="D230" s="135" t="s">
        <v>140</v>
      </c>
      <c r="F230" s="136" t="s">
        <v>334</v>
      </c>
      <c r="I230" s="137"/>
      <c r="L230" s="32"/>
      <c r="M230" s="138"/>
      <c r="T230" s="53"/>
      <c r="AT230" s="17" t="s">
        <v>140</v>
      </c>
      <c r="AU230" s="17" t="s">
        <v>83</v>
      </c>
    </row>
    <row r="231" spans="2:65" s="1" customFormat="1">
      <c r="B231" s="32"/>
      <c r="D231" s="139" t="s">
        <v>142</v>
      </c>
      <c r="F231" s="140" t="s">
        <v>335</v>
      </c>
      <c r="I231" s="137"/>
      <c r="L231" s="32"/>
      <c r="M231" s="138"/>
      <c r="T231" s="53"/>
      <c r="AT231" s="17" t="s">
        <v>142</v>
      </c>
      <c r="AU231" s="17" t="s">
        <v>83</v>
      </c>
    </row>
    <row r="232" spans="2:65" s="13" customFormat="1">
      <c r="B232" s="147"/>
      <c r="D232" s="135" t="s">
        <v>144</v>
      </c>
      <c r="F232" s="149" t="s">
        <v>336</v>
      </c>
      <c r="H232" s="150">
        <v>203.28</v>
      </c>
      <c r="I232" s="151"/>
      <c r="L232" s="147"/>
      <c r="M232" s="152"/>
      <c r="T232" s="153"/>
      <c r="AT232" s="148" t="s">
        <v>144</v>
      </c>
      <c r="AU232" s="148" t="s">
        <v>83</v>
      </c>
      <c r="AV232" s="13" t="s">
        <v>83</v>
      </c>
      <c r="AW232" s="13" t="s">
        <v>4</v>
      </c>
      <c r="AX232" s="13" t="s">
        <v>81</v>
      </c>
      <c r="AY232" s="148" t="s">
        <v>130</v>
      </c>
    </row>
    <row r="233" spans="2:65" s="1" customFormat="1" ht="21.75" customHeight="1">
      <c r="B233" s="32"/>
      <c r="C233" s="122" t="s">
        <v>337</v>
      </c>
      <c r="D233" s="122" t="s">
        <v>133</v>
      </c>
      <c r="E233" s="123" t="s">
        <v>338</v>
      </c>
      <c r="F233" s="124" t="s">
        <v>339</v>
      </c>
      <c r="G233" s="125" t="s">
        <v>321</v>
      </c>
      <c r="H233" s="126">
        <v>13.132</v>
      </c>
      <c r="I233" s="127"/>
      <c r="J233" s="128">
        <f>ROUND(I233*H233,2)</f>
        <v>0</v>
      </c>
      <c r="K233" s="124" t="s">
        <v>137</v>
      </c>
      <c r="L233" s="32"/>
      <c r="M233" s="129" t="s">
        <v>19</v>
      </c>
      <c r="N233" s="130" t="s">
        <v>47</v>
      </c>
      <c r="P233" s="131">
        <f>O233*H233</f>
        <v>0</v>
      </c>
      <c r="Q233" s="131">
        <v>0</v>
      </c>
      <c r="R233" s="131">
        <f>Q233*H233</f>
        <v>0</v>
      </c>
      <c r="S233" s="131">
        <v>0</v>
      </c>
      <c r="T233" s="132">
        <f>S233*H233</f>
        <v>0</v>
      </c>
      <c r="AR233" s="133" t="s">
        <v>138</v>
      </c>
      <c r="AT233" s="133" t="s">
        <v>133</v>
      </c>
      <c r="AU233" s="133" t="s">
        <v>83</v>
      </c>
      <c r="AY233" s="17" t="s">
        <v>130</v>
      </c>
      <c r="BE233" s="134">
        <f>IF(N233="základní",J233,0)</f>
        <v>0</v>
      </c>
      <c r="BF233" s="134">
        <f>IF(N233="snížená",J233,0)</f>
        <v>0</v>
      </c>
      <c r="BG233" s="134">
        <f>IF(N233="zákl. přenesená",J233,0)</f>
        <v>0</v>
      </c>
      <c r="BH233" s="134">
        <f>IF(N233="sníž. přenesená",J233,0)</f>
        <v>0</v>
      </c>
      <c r="BI233" s="134">
        <f>IF(N233="nulová",J233,0)</f>
        <v>0</v>
      </c>
      <c r="BJ233" s="17" t="s">
        <v>81</v>
      </c>
      <c r="BK233" s="134">
        <f>ROUND(I233*H233,2)</f>
        <v>0</v>
      </c>
      <c r="BL233" s="17" t="s">
        <v>138</v>
      </c>
      <c r="BM233" s="133" t="s">
        <v>340</v>
      </c>
    </row>
    <row r="234" spans="2:65" s="1" customFormat="1" ht="19.5">
      <c r="B234" s="32"/>
      <c r="D234" s="135" t="s">
        <v>140</v>
      </c>
      <c r="F234" s="136" t="s">
        <v>341</v>
      </c>
      <c r="I234" s="137"/>
      <c r="L234" s="32"/>
      <c r="M234" s="138"/>
      <c r="T234" s="53"/>
      <c r="AT234" s="17" t="s">
        <v>140</v>
      </c>
      <c r="AU234" s="17" t="s">
        <v>83</v>
      </c>
    </row>
    <row r="235" spans="2:65" s="1" customFormat="1">
      <c r="B235" s="32"/>
      <c r="D235" s="139" t="s">
        <v>142</v>
      </c>
      <c r="F235" s="140" t="s">
        <v>342</v>
      </c>
      <c r="I235" s="137"/>
      <c r="L235" s="32"/>
      <c r="M235" s="138"/>
      <c r="T235" s="53"/>
      <c r="AT235" s="17" t="s">
        <v>142</v>
      </c>
      <c r="AU235" s="17" t="s">
        <v>83</v>
      </c>
    </row>
    <row r="236" spans="2:65" s="11" customFormat="1" ht="22.9" customHeight="1">
      <c r="B236" s="110"/>
      <c r="D236" s="111" t="s">
        <v>75</v>
      </c>
      <c r="E236" s="120" t="s">
        <v>343</v>
      </c>
      <c r="F236" s="120" t="s">
        <v>344</v>
      </c>
      <c r="I236" s="113"/>
      <c r="J236" s="121">
        <f>BK236</f>
        <v>0</v>
      </c>
      <c r="L236" s="110"/>
      <c r="M236" s="115"/>
      <c r="P236" s="116">
        <f>SUM(P237:P239)</f>
        <v>0</v>
      </c>
      <c r="R236" s="116">
        <f>SUM(R237:R239)</f>
        <v>0</v>
      </c>
      <c r="T236" s="117">
        <f>SUM(T237:T239)</f>
        <v>0</v>
      </c>
      <c r="AR236" s="111" t="s">
        <v>81</v>
      </c>
      <c r="AT236" s="118" t="s">
        <v>75</v>
      </c>
      <c r="AU236" s="118" t="s">
        <v>81</v>
      </c>
      <c r="AY236" s="111" t="s">
        <v>130</v>
      </c>
      <c r="BK236" s="119">
        <f>SUM(BK237:BK239)</f>
        <v>0</v>
      </c>
    </row>
    <row r="237" spans="2:65" s="1" customFormat="1" ht="16.5" customHeight="1">
      <c r="B237" s="32"/>
      <c r="C237" s="122" t="s">
        <v>345</v>
      </c>
      <c r="D237" s="122" t="s">
        <v>133</v>
      </c>
      <c r="E237" s="123" t="s">
        <v>346</v>
      </c>
      <c r="F237" s="124" t="s">
        <v>347</v>
      </c>
      <c r="G237" s="125" t="s">
        <v>321</v>
      </c>
      <c r="H237" s="126">
        <v>4.5039999999999996</v>
      </c>
      <c r="I237" s="127"/>
      <c r="J237" s="128">
        <f>ROUND(I237*H237,2)</f>
        <v>0</v>
      </c>
      <c r="K237" s="124" t="s">
        <v>137</v>
      </c>
      <c r="L237" s="32"/>
      <c r="M237" s="129" t="s">
        <v>19</v>
      </c>
      <c r="N237" s="130" t="s">
        <v>47</v>
      </c>
      <c r="P237" s="131">
        <f>O237*H237</f>
        <v>0</v>
      </c>
      <c r="Q237" s="131">
        <v>0</v>
      </c>
      <c r="R237" s="131">
        <f>Q237*H237</f>
        <v>0</v>
      </c>
      <c r="S237" s="131">
        <v>0</v>
      </c>
      <c r="T237" s="132">
        <f>S237*H237</f>
        <v>0</v>
      </c>
      <c r="AR237" s="133" t="s">
        <v>138</v>
      </c>
      <c r="AT237" s="133" t="s">
        <v>133</v>
      </c>
      <c r="AU237" s="133" t="s">
        <v>83</v>
      </c>
      <c r="AY237" s="17" t="s">
        <v>130</v>
      </c>
      <c r="BE237" s="134">
        <f>IF(N237="základní",J237,0)</f>
        <v>0</v>
      </c>
      <c r="BF237" s="134">
        <f>IF(N237="snížená",J237,0)</f>
        <v>0</v>
      </c>
      <c r="BG237" s="134">
        <f>IF(N237="zákl. přenesená",J237,0)</f>
        <v>0</v>
      </c>
      <c r="BH237" s="134">
        <f>IF(N237="sníž. přenesená",J237,0)</f>
        <v>0</v>
      </c>
      <c r="BI237" s="134">
        <f>IF(N237="nulová",J237,0)</f>
        <v>0</v>
      </c>
      <c r="BJ237" s="17" t="s">
        <v>81</v>
      </c>
      <c r="BK237" s="134">
        <f>ROUND(I237*H237,2)</f>
        <v>0</v>
      </c>
      <c r="BL237" s="17" t="s">
        <v>138</v>
      </c>
      <c r="BM237" s="133" t="s">
        <v>348</v>
      </c>
    </row>
    <row r="238" spans="2:65" s="1" customFormat="1" ht="19.5">
      <c r="B238" s="32"/>
      <c r="D238" s="135" t="s">
        <v>140</v>
      </c>
      <c r="F238" s="136" t="s">
        <v>349</v>
      </c>
      <c r="I238" s="137"/>
      <c r="L238" s="32"/>
      <c r="M238" s="138"/>
      <c r="T238" s="53"/>
      <c r="AT238" s="17" t="s">
        <v>140</v>
      </c>
      <c r="AU238" s="17" t="s">
        <v>83</v>
      </c>
    </row>
    <row r="239" spans="2:65" s="1" customFormat="1">
      <c r="B239" s="32"/>
      <c r="D239" s="139" t="s">
        <v>142</v>
      </c>
      <c r="F239" s="140" t="s">
        <v>350</v>
      </c>
      <c r="I239" s="137"/>
      <c r="L239" s="32"/>
      <c r="M239" s="138"/>
      <c r="T239" s="53"/>
      <c r="AT239" s="17" t="s">
        <v>142</v>
      </c>
      <c r="AU239" s="17" t="s">
        <v>83</v>
      </c>
    </row>
    <row r="240" spans="2:65" s="11" customFormat="1" ht="25.9" customHeight="1">
      <c r="B240" s="110"/>
      <c r="D240" s="111" t="s">
        <v>75</v>
      </c>
      <c r="E240" s="112" t="s">
        <v>351</v>
      </c>
      <c r="F240" s="112" t="s">
        <v>352</v>
      </c>
      <c r="I240" s="113"/>
      <c r="J240" s="114">
        <f>BK240</f>
        <v>0</v>
      </c>
      <c r="L240" s="110"/>
      <c r="M240" s="115"/>
      <c r="P240" s="116">
        <f>P241+P262+P287+P409+P414+P432+P445+P460+P529+P538+P552+P583+P629+P692+P786</f>
        <v>0</v>
      </c>
      <c r="R240" s="116">
        <f>R241+R262+R287+R409+R414+R432+R445+R460+R529+R538+R552+R583+R629+R692+R786</f>
        <v>5.5508280999999995</v>
      </c>
      <c r="T240" s="117">
        <f>T241+T262+T287+T409+T414+T432+T445+T460+T529+T538+T552+T583+T629+T692+T786</f>
        <v>2.92660433</v>
      </c>
      <c r="AR240" s="111" t="s">
        <v>83</v>
      </c>
      <c r="AT240" s="118" t="s">
        <v>75</v>
      </c>
      <c r="AU240" s="118" t="s">
        <v>76</v>
      </c>
      <c r="AY240" s="111" t="s">
        <v>130</v>
      </c>
      <c r="BK240" s="119">
        <f>BK241+BK262+BK287+BK409+BK414+BK432+BK445+BK460+BK529+BK538+BK552+BK583+BK629+BK692+BK786</f>
        <v>0</v>
      </c>
    </row>
    <row r="241" spans="2:65" s="11" customFormat="1" ht="22.9" customHeight="1">
      <c r="B241" s="110"/>
      <c r="D241" s="111" t="s">
        <v>75</v>
      </c>
      <c r="E241" s="120" t="s">
        <v>353</v>
      </c>
      <c r="F241" s="120" t="s">
        <v>354</v>
      </c>
      <c r="I241" s="113"/>
      <c r="J241" s="121">
        <f>BK241</f>
        <v>0</v>
      </c>
      <c r="L241" s="110"/>
      <c r="M241" s="115"/>
      <c r="P241" s="116">
        <f>SUM(P242:P261)</f>
        <v>0</v>
      </c>
      <c r="R241" s="116">
        <f>SUM(R242:R261)</f>
        <v>1.014E-2</v>
      </c>
      <c r="T241" s="117">
        <f>SUM(T242:T261)</f>
        <v>4.1999999999999997E-3</v>
      </c>
      <c r="AR241" s="111" t="s">
        <v>83</v>
      </c>
      <c r="AT241" s="118" t="s">
        <v>75</v>
      </c>
      <c r="AU241" s="118" t="s">
        <v>81</v>
      </c>
      <c r="AY241" s="111" t="s">
        <v>130</v>
      </c>
      <c r="BK241" s="119">
        <f>SUM(BK242:BK261)</f>
        <v>0</v>
      </c>
    </row>
    <row r="242" spans="2:65" s="1" customFormat="1" ht="16.5" customHeight="1">
      <c r="B242" s="32"/>
      <c r="C242" s="122" t="s">
        <v>355</v>
      </c>
      <c r="D242" s="122" t="s">
        <v>133</v>
      </c>
      <c r="E242" s="123" t="s">
        <v>356</v>
      </c>
      <c r="F242" s="124" t="s">
        <v>357</v>
      </c>
      <c r="G242" s="125" t="s">
        <v>195</v>
      </c>
      <c r="H242" s="126">
        <v>2</v>
      </c>
      <c r="I242" s="127"/>
      <c r="J242" s="128">
        <f>ROUND(I242*H242,2)</f>
        <v>0</v>
      </c>
      <c r="K242" s="124" t="s">
        <v>137</v>
      </c>
      <c r="L242" s="32"/>
      <c r="M242" s="129" t="s">
        <v>19</v>
      </c>
      <c r="N242" s="130" t="s">
        <v>47</v>
      </c>
      <c r="P242" s="131">
        <f>O242*H242</f>
        <v>0</v>
      </c>
      <c r="Q242" s="131">
        <v>0</v>
      </c>
      <c r="R242" s="131">
        <f>Q242*H242</f>
        <v>0</v>
      </c>
      <c r="S242" s="131">
        <v>2.0999999999999999E-3</v>
      </c>
      <c r="T242" s="132">
        <f>S242*H242</f>
        <v>4.1999999999999997E-3</v>
      </c>
      <c r="AR242" s="133" t="s">
        <v>248</v>
      </c>
      <c r="AT242" s="133" t="s">
        <v>133</v>
      </c>
      <c r="AU242" s="133" t="s">
        <v>83</v>
      </c>
      <c r="AY242" s="17" t="s">
        <v>130</v>
      </c>
      <c r="BE242" s="134">
        <f>IF(N242="základní",J242,0)</f>
        <v>0</v>
      </c>
      <c r="BF242" s="134">
        <f>IF(N242="snížená",J242,0)</f>
        <v>0</v>
      </c>
      <c r="BG242" s="134">
        <f>IF(N242="zákl. přenesená",J242,0)</f>
        <v>0</v>
      </c>
      <c r="BH242" s="134">
        <f>IF(N242="sníž. přenesená",J242,0)</f>
        <v>0</v>
      </c>
      <c r="BI242" s="134">
        <f>IF(N242="nulová",J242,0)</f>
        <v>0</v>
      </c>
      <c r="BJ242" s="17" t="s">
        <v>81</v>
      </c>
      <c r="BK242" s="134">
        <f>ROUND(I242*H242,2)</f>
        <v>0</v>
      </c>
      <c r="BL242" s="17" t="s">
        <v>248</v>
      </c>
      <c r="BM242" s="133" t="s">
        <v>358</v>
      </c>
    </row>
    <row r="243" spans="2:65" s="1" customFormat="1">
      <c r="B243" s="32"/>
      <c r="D243" s="135" t="s">
        <v>140</v>
      </c>
      <c r="F243" s="136" t="s">
        <v>359</v>
      </c>
      <c r="I243" s="137"/>
      <c r="L243" s="32"/>
      <c r="M243" s="138"/>
      <c r="T243" s="53"/>
      <c r="AT243" s="17" t="s">
        <v>140</v>
      </c>
      <c r="AU243" s="17" t="s">
        <v>83</v>
      </c>
    </row>
    <row r="244" spans="2:65" s="1" customFormat="1">
      <c r="B244" s="32"/>
      <c r="D244" s="139" t="s">
        <v>142</v>
      </c>
      <c r="F244" s="140" t="s">
        <v>360</v>
      </c>
      <c r="I244" s="137"/>
      <c r="L244" s="32"/>
      <c r="M244" s="138"/>
      <c r="T244" s="53"/>
      <c r="AT244" s="17" t="s">
        <v>142</v>
      </c>
      <c r="AU244" s="17" t="s">
        <v>83</v>
      </c>
    </row>
    <row r="245" spans="2:65" s="12" customFormat="1">
      <c r="B245" s="141"/>
      <c r="D245" s="135" t="s">
        <v>144</v>
      </c>
      <c r="E245" s="142" t="s">
        <v>19</v>
      </c>
      <c r="F245" s="143" t="s">
        <v>361</v>
      </c>
      <c r="H245" s="142" t="s">
        <v>19</v>
      </c>
      <c r="I245" s="144"/>
      <c r="L245" s="141"/>
      <c r="M245" s="145"/>
      <c r="T245" s="146"/>
      <c r="AT245" s="142" t="s">
        <v>144</v>
      </c>
      <c r="AU245" s="142" t="s">
        <v>83</v>
      </c>
      <c r="AV245" s="12" t="s">
        <v>81</v>
      </c>
      <c r="AW245" s="12" t="s">
        <v>37</v>
      </c>
      <c r="AX245" s="12" t="s">
        <v>76</v>
      </c>
      <c r="AY245" s="142" t="s">
        <v>130</v>
      </c>
    </row>
    <row r="246" spans="2:65" s="13" customFormat="1">
      <c r="B246" s="147"/>
      <c r="D246" s="135" t="s">
        <v>144</v>
      </c>
      <c r="E246" s="148" t="s">
        <v>19</v>
      </c>
      <c r="F246" s="149" t="s">
        <v>83</v>
      </c>
      <c r="H246" s="150">
        <v>2</v>
      </c>
      <c r="I246" s="151"/>
      <c r="L246" s="147"/>
      <c r="M246" s="152"/>
      <c r="T246" s="153"/>
      <c r="AT246" s="148" t="s">
        <v>144</v>
      </c>
      <c r="AU246" s="148" t="s">
        <v>83</v>
      </c>
      <c r="AV246" s="13" t="s">
        <v>83</v>
      </c>
      <c r="AW246" s="13" t="s">
        <v>37</v>
      </c>
      <c r="AX246" s="13" t="s">
        <v>81</v>
      </c>
      <c r="AY246" s="148" t="s">
        <v>130</v>
      </c>
    </row>
    <row r="247" spans="2:65" s="1" customFormat="1" ht="16.5" customHeight="1">
      <c r="B247" s="32"/>
      <c r="C247" s="122" t="s">
        <v>362</v>
      </c>
      <c r="D247" s="122" t="s">
        <v>133</v>
      </c>
      <c r="E247" s="123" t="s">
        <v>363</v>
      </c>
      <c r="F247" s="124" t="s">
        <v>364</v>
      </c>
      <c r="G247" s="125" t="s">
        <v>195</v>
      </c>
      <c r="H247" s="126">
        <v>5</v>
      </c>
      <c r="I247" s="127"/>
      <c r="J247" s="128">
        <f>ROUND(I247*H247,2)</f>
        <v>0</v>
      </c>
      <c r="K247" s="124" t="s">
        <v>137</v>
      </c>
      <c r="L247" s="32"/>
      <c r="M247" s="129" t="s">
        <v>19</v>
      </c>
      <c r="N247" s="130" t="s">
        <v>47</v>
      </c>
      <c r="P247" s="131">
        <f>O247*H247</f>
        <v>0</v>
      </c>
      <c r="Q247" s="131">
        <v>1.42E-3</v>
      </c>
      <c r="R247" s="131">
        <f>Q247*H247</f>
        <v>7.1000000000000004E-3</v>
      </c>
      <c r="S247" s="131">
        <v>0</v>
      </c>
      <c r="T247" s="132">
        <f>S247*H247</f>
        <v>0</v>
      </c>
      <c r="AR247" s="133" t="s">
        <v>248</v>
      </c>
      <c r="AT247" s="133" t="s">
        <v>133</v>
      </c>
      <c r="AU247" s="133" t="s">
        <v>83</v>
      </c>
      <c r="AY247" s="17" t="s">
        <v>130</v>
      </c>
      <c r="BE247" s="134">
        <f>IF(N247="základní",J247,0)</f>
        <v>0</v>
      </c>
      <c r="BF247" s="134">
        <f>IF(N247="snížená",J247,0)</f>
        <v>0</v>
      </c>
      <c r="BG247" s="134">
        <f>IF(N247="zákl. přenesená",J247,0)</f>
        <v>0</v>
      </c>
      <c r="BH247" s="134">
        <f>IF(N247="sníž. přenesená",J247,0)</f>
        <v>0</v>
      </c>
      <c r="BI247" s="134">
        <f>IF(N247="nulová",J247,0)</f>
        <v>0</v>
      </c>
      <c r="BJ247" s="17" t="s">
        <v>81</v>
      </c>
      <c r="BK247" s="134">
        <f>ROUND(I247*H247,2)</f>
        <v>0</v>
      </c>
      <c r="BL247" s="17" t="s">
        <v>248</v>
      </c>
      <c r="BM247" s="133" t="s">
        <v>365</v>
      </c>
    </row>
    <row r="248" spans="2:65" s="1" customFormat="1">
      <c r="B248" s="32"/>
      <c r="D248" s="135" t="s">
        <v>140</v>
      </c>
      <c r="F248" s="136" t="s">
        <v>366</v>
      </c>
      <c r="I248" s="137"/>
      <c r="L248" s="32"/>
      <c r="M248" s="138"/>
      <c r="T248" s="53"/>
      <c r="AT248" s="17" t="s">
        <v>140</v>
      </c>
      <c r="AU248" s="17" t="s">
        <v>83</v>
      </c>
    </row>
    <row r="249" spans="2:65" s="1" customFormat="1">
      <c r="B249" s="32"/>
      <c r="D249" s="139" t="s">
        <v>142</v>
      </c>
      <c r="F249" s="140" t="s">
        <v>367</v>
      </c>
      <c r="I249" s="137"/>
      <c r="L249" s="32"/>
      <c r="M249" s="138"/>
      <c r="T249" s="53"/>
      <c r="AT249" s="17" t="s">
        <v>142</v>
      </c>
      <c r="AU249" s="17" t="s">
        <v>83</v>
      </c>
    </row>
    <row r="250" spans="2:65" s="12" customFormat="1">
      <c r="B250" s="141"/>
      <c r="D250" s="135" t="s">
        <v>144</v>
      </c>
      <c r="E250" s="142" t="s">
        <v>19</v>
      </c>
      <c r="F250" s="143" t="s">
        <v>368</v>
      </c>
      <c r="H250" s="142" t="s">
        <v>19</v>
      </c>
      <c r="I250" s="144"/>
      <c r="L250" s="141"/>
      <c r="M250" s="145"/>
      <c r="T250" s="146"/>
      <c r="AT250" s="142" t="s">
        <v>144</v>
      </c>
      <c r="AU250" s="142" t="s">
        <v>83</v>
      </c>
      <c r="AV250" s="12" t="s">
        <v>81</v>
      </c>
      <c r="AW250" s="12" t="s">
        <v>37</v>
      </c>
      <c r="AX250" s="12" t="s">
        <v>76</v>
      </c>
      <c r="AY250" s="142" t="s">
        <v>130</v>
      </c>
    </row>
    <row r="251" spans="2:65" s="13" customFormat="1">
      <c r="B251" s="147"/>
      <c r="D251" s="135" t="s">
        <v>144</v>
      </c>
      <c r="E251" s="148" t="s">
        <v>19</v>
      </c>
      <c r="F251" s="149" t="s">
        <v>369</v>
      </c>
      <c r="H251" s="150">
        <v>5</v>
      </c>
      <c r="I251" s="151"/>
      <c r="L251" s="147"/>
      <c r="M251" s="152"/>
      <c r="T251" s="153"/>
      <c r="AT251" s="148" t="s">
        <v>144</v>
      </c>
      <c r="AU251" s="148" t="s">
        <v>83</v>
      </c>
      <c r="AV251" s="13" t="s">
        <v>83</v>
      </c>
      <c r="AW251" s="13" t="s">
        <v>37</v>
      </c>
      <c r="AX251" s="13" t="s">
        <v>81</v>
      </c>
      <c r="AY251" s="148" t="s">
        <v>130</v>
      </c>
    </row>
    <row r="252" spans="2:65" s="1" customFormat="1" ht="16.5" customHeight="1">
      <c r="B252" s="32"/>
      <c r="C252" s="122" t="s">
        <v>370</v>
      </c>
      <c r="D252" s="122" t="s">
        <v>133</v>
      </c>
      <c r="E252" s="123" t="s">
        <v>371</v>
      </c>
      <c r="F252" s="124" t="s">
        <v>372</v>
      </c>
      <c r="G252" s="125" t="s">
        <v>195</v>
      </c>
      <c r="H252" s="126">
        <v>4</v>
      </c>
      <c r="I252" s="127"/>
      <c r="J252" s="128">
        <f>ROUND(I252*H252,2)</f>
        <v>0</v>
      </c>
      <c r="K252" s="124" t="s">
        <v>19</v>
      </c>
      <c r="L252" s="32"/>
      <c r="M252" s="129" t="s">
        <v>19</v>
      </c>
      <c r="N252" s="130" t="s">
        <v>47</v>
      </c>
      <c r="P252" s="131">
        <f>O252*H252</f>
        <v>0</v>
      </c>
      <c r="Q252" s="131">
        <v>7.6000000000000004E-4</v>
      </c>
      <c r="R252" s="131">
        <f>Q252*H252</f>
        <v>3.0400000000000002E-3</v>
      </c>
      <c r="S252" s="131">
        <v>0</v>
      </c>
      <c r="T252" s="132">
        <f>S252*H252</f>
        <v>0</v>
      </c>
      <c r="AR252" s="133" t="s">
        <v>248</v>
      </c>
      <c r="AT252" s="133" t="s">
        <v>133</v>
      </c>
      <c r="AU252" s="133" t="s">
        <v>83</v>
      </c>
      <c r="AY252" s="17" t="s">
        <v>130</v>
      </c>
      <c r="BE252" s="134">
        <f>IF(N252="základní",J252,0)</f>
        <v>0</v>
      </c>
      <c r="BF252" s="134">
        <f>IF(N252="snížená",J252,0)</f>
        <v>0</v>
      </c>
      <c r="BG252" s="134">
        <f>IF(N252="zákl. přenesená",J252,0)</f>
        <v>0</v>
      </c>
      <c r="BH252" s="134">
        <f>IF(N252="sníž. přenesená",J252,0)</f>
        <v>0</v>
      </c>
      <c r="BI252" s="134">
        <f>IF(N252="nulová",J252,0)</f>
        <v>0</v>
      </c>
      <c r="BJ252" s="17" t="s">
        <v>81</v>
      </c>
      <c r="BK252" s="134">
        <f>ROUND(I252*H252,2)</f>
        <v>0</v>
      </c>
      <c r="BL252" s="17" t="s">
        <v>248</v>
      </c>
      <c r="BM252" s="133" t="s">
        <v>373</v>
      </c>
    </row>
    <row r="253" spans="2:65" s="1" customFormat="1">
      <c r="B253" s="32"/>
      <c r="D253" s="135" t="s">
        <v>140</v>
      </c>
      <c r="F253" s="136" t="s">
        <v>372</v>
      </c>
      <c r="I253" s="137"/>
      <c r="L253" s="32"/>
      <c r="M253" s="138"/>
      <c r="T253" s="53"/>
      <c r="AT253" s="17" t="s">
        <v>140</v>
      </c>
      <c r="AU253" s="17" t="s">
        <v>83</v>
      </c>
    </row>
    <row r="254" spans="2:65" s="12" customFormat="1">
      <c r="B254" s="141"/>
      <c r="D254" s="135" t="s">
        <v>144</v>
      </c>
      <c r="E254" s="142" t="s">
        <v>19</v>
      </c>
      <c r="F254" s="143" t="s">
        <v>374</v>
      </c>
      <c r="H254" s="142" t="s">
        <v>19</v>
      </c>
      <c r="I254" s="144"/>
      <c r="L254" s="141"/>
      <c r="M254" s="145"/>
      <c r="T254" s="146"/>
      <c r="AT254" s="142" t="s">
        <v>144</v>
      </c>
      <c r="AU254" s="142" t="s">
        <v>83</v>
      </c>
      <c r="AV254" s="12" t="s">
        <v>81</v>
      </c>
      <c r="AW254" s="12" t="s">
        <v>37</v>
      </c>
      <c r="AX254" s="12" t="s">
        <v>76</v>
      </c>
      <c r="AY254" s="142" t="s">
        <v>130</v>
      </c>
    </row>
    <row r="255" spans="2:65" s="13" customFormat="1">
      <c r="B255" s="147"/>
      <c r="D255" s="135" t="s">
        <v>144</v>
      </c>
      <c r="E255" s="148" t="s">
        <v>19</v>
      </c>
      <c r="F255" s="149" t="s">
        <v>138</v>
      </c>
      <c r="H255" s="150">
        <v>4</v>
      </c>
      <c r="I255" s="151"/>
      <c r="L255" s="147"/>
      <c r="M255" s="152"/>
      <c r="T255" s="153"/>
      <c r="AT255" s="148" t="s">
        <v>144</v>
      </c>
      <c r="AU255" s="148" t="s">
        <v>83</v>
      </c>
      <c r="AV255" s="13" t="s">
        <v>83</v>
      </c>
      <c r="AW255" s="13" t="s">
        <v>37</v>
      </c>
      <c r="AX255" s="13" t="s">
        <v>81</v>
      </c>
      <c r="AY255" s="148" t="s">
        <v>130</v>
      </c>
    </row>
    <row r="256" spans="2:65" s="1" customFormat="1" ht="16.5" customHeight="1">
      <c r="B256" s="32"/>
      <c r="C256" s="122" t="s">
        <v>375</v>
      </c>
      <c r="D256" s="122" t="s">
        <v>133</v>
      </c>
      <c r="E256" s="123" t="s">
        <v>376</v>
      </c>
      <c r="F256" s="124" t="s">
        <v>377</v>
      </c>
      <c r="G256" s="125" t="s">
        <v>195</v>
      </c>
      <c r="H256" s="126">
        <v>9</v>
      </c>
      <c r="I256" s="127"/>
      <c r="J256" s="128">
        <f>ROUND(I256*H256,2)</f>
        <v>0</v>
      </c>
      <c r="K256" s="124" t="s">
        <v>137</v>
      </c>
      <c r="L256" s="32"/>
      <c r="M256" s="129" t="s">
        <v>19</v>
      </c>
      <c r="N256" s="130" t="s">
        <v>47</v>
      </c>
      <c r="P256" s="131">
        <f>O256*H256</f>
        <v>0</v>
      </c>
      <c r="Q256" s="131">
        <v>0</v>
      </c>
      <c r="R256" s="131">
        <f>Q256*H256</f>
        <v>0</v>
      </c>
      <c r="S256" s="131">
        <v>0</v>
      </c>
      <c r="T256" s="132">
        <f>S256*H256</f>
        <v>0</v>
      </c>
      <c r="AR256" s="133" t="s">
        <v>248</v>
      </c>
      <c r="AT256" s="133" t="s">
        <v>133</v>
      </c>
      <c r="AU256" s="133" t="s">
        <v>83</v>
      </c>
      <c r="AY256" s="17" t="s">
        <v>130</v>
      </c>
      <c r="BE256" s="134">
        <f>IF(N256="základní",J256,0)</f>
        <v>0</v>
      </c>
      <c r="BF256" s="134">
        <f>IF(N256="snížená",J256,0)</f>
        <v>0</v>
      </c>
      <c r="BG256" s="134">
        <f>IF(N256="zákl. přenesená",J256,0)</f>
        <v>0</v>
      </c>
      <c r="BH256" s="134">
        <f>IF(N256="sníž. přenesená",J256,0)</f>
        <v>0</v>
      </c>
      <c r="BI256" s="134">
        <f>IF(N256="nulová",J256,0)</f>
        <v>0</v>
      </c>
      <c r="BJ256" s="17" t="s">
        <v>81</v>
      </c>
      <c r="BK256" s="134">
        <f>ROUND(I256*H256,2)</f>
        <v>0</v>
      </c>
      <c r="BL256" s="17" t="s">
        <v>248</v>
      </c>
      <c r="BM256" s="133" t="s">
        <v>378</v>
      </c>
    </row>
    <row r="257" spans="2:65" s="1" customFormat="1">
      <c r="B257" s="32"/>
      <c r="D257" s="135" t="s">
        <v>140</v>
      </c>
      <c r="F257" s="136" t="s">
        <v>379</v>
      </c>
      <c r="I257" s="137"/>
      <c r="L257" s="32"/>
      <c r="M257" s="138"/>
      <c r="T257" s="53"/>
      <c r="AT257" s="17" t="s">
        <v>140</v>
      </c>
      <c r="AU257" s="17" t="s">
        <v>83</v>
      </c>
    </row>
    <row r="258" spans="2:65" s="1" customFormat="1">
      <c r="B258" s="32"/>
      <c r="D258" s="139" t="s">
        <v>142</v>
      </c>
      <c r="F258" s="140" t="s">
        <v>380</v>
      </c>
      <c r="I258" s="137"/>
      <c r="L258" s="32"/>
      <c r="M258" s="138"/>
      <c r="T258" s="53"/>
      <c r="AT258" s="17" t="s">
        <v>142</v>
      </c>
      <c r="AU258" s="17" t="s">
        <v>83</v>
      </c>
    </row>
    <row r="259" spans="2:65" s="1" customFormat="1" ht="21.75" customHeight="1">
      <c r="B259" s="32"/>
      <c r="C259" s="122" t="s">
        <v>381</v>
      </c>
      <c r="D259" s="122" t="s">
        <v>133</v>
      </c>
      <c r="E259" s="123" t="s">
        <v>382</v>
      </c>
      <c r="F259" s="124" t="s">
        <v>383</v>
      </c>
      <c r="G259" s="125" t="s">
        <v>321</v>
      </c>
      <c r="H259" s="126">
        <v>0.01</v>
      </c>
      <c r="I259" s="127"/>
      <c r="J259" s="128">
        <f>ROUND(I259*H259,2)</f>
        <v>0</v>
      </c>
      <c r="K259" s="124" t="s">
        <v>137</v>
      </c>
      <c r="L259" s="32"/>
      <c r="M259" s="129" t="s">
        <v>19</v>
      </c>
      <c r="N259" s="130" t="s">
        <v>47</v>
      </c>
      <c r="P259" s="131">
        <f>O259*H259</f>
        <v>0</v>
      </c>
      <c r="Q259" s="131">
        <v>0</v>
      </c>
      <c r="R259" s="131">
        <f>Q259*H259</f>
        <v>0</v>
      </c>
      <c r="S259" s="131">
        <v>0</v>
      </c>
      <c r="T259" s="132">
        <f>S259*H259</f>
        <v>0</v>
      </c>
      <c r="AR259" s="133" t="s">
        <v>248</v>
      </c>
      <c r="AT259" s="133" t="s">
        <v>133</v>
      </c>
      <c r="AU259" s="133" t="s">
        <v>83</v>
      </c>
      <c r="AY259" s="17" t="s">
        <v>130</v>
      </c>
      <c r="BE259" s="134">
        <f>IF(N259="základní",J259,0)</f>
        <v>0</v>
      </c>
      <c r="BF259" s="134">
        <f>IF(N259="snížená",J259,0)</f>
        <v>0</v>
      </c>
      <c r="BG259" s="134">
        <f>IF(N259="zákl. přenesená",J259,0)</f>
        <v>0</v>
      </c>
      <c r="BH259" s="134">
        <f>IF(N259="sníž. přenesená",J259,0)</f>
        <v>0</v>
      </c>
      <c r="BI259" s="134">
        <f>IF(N259="nulová",J259,0)</f>
        <v>0</v>
      </c>
      <c r="BJ259" s="17" t="s">
        <v>81</v>
      </c>
      <c r="BK259" s="134">
        <f>ROUND(I259*H259,2)</f>
        <v>0</v>
      </c>
      <c r="BL259" s="17" t="s">
        <v>248</v>
      </c>
      <c r="BM259" s="133" t="s">
        <v>384</v>
      </c>
    </row>
    <row r="260" spans="2:65" s="1" customFormat="1" ht="19.5">
      <c r="B260" s="32"/>
      <c r="D260" s="135" t="s">
        <v>140</v>
      </c>
      <c r="F260" s="136" t="s">
        <v>385</v>
      </c>
      <c r="I260" s="137"/>
      <c r="L260" s="32"/>
      <c r="M260" s="138"/>
      <c r="T260" s="53"/>
      <c r="AT260" s="17" t="s">
        <v>140</v>
      </c>
      <c r="AU260" s="17" t="s">
        <v>83</v>
      </c>
    </row>
    <row r="261" spans="2:65" s="1" customFormat="1">
      <c r="B261" s="32"/>
      <c r="D261" s="139" t="s">
        <v>142</v>
      </c>
      <c r="F261" s="140" t="s">
        <v>386</v>
      </c>
      <c r="I261" s="137"/>
      <c r="L261" s="32"/>
      <c r="M261" s="138"/>
      <c r="T261" s="53"/>
      <c r="AT261" s="17" t="s">
        <v>142</v>
      </c>
      <c r="AU261" s="17" t="s">
        <v>83</v>
      </c>
    </row>
    <row r="262" spans="2:65" s="11" customFormat="1" ht="22.9" customHeight="1">
      <c r="B262" s="110"/>
      <c r="D262" s="111" t="s">
        <v>75</v>
      </c>
      <c r="E262" s="120" t="s">
        <v>387</v>
      </c>
      <c r="F262" s="120" t="s">
        <v>388</v>
      </c>
      <c r="I262" s="113"/>
      <c r="J262" s="121">
        <f>BK262</f>
        <v>0</v>
      </c>
      <c r="L262" s="110"/>
      <c r="M262" s="115"/>
      <c r="P262" s="116">
        <f>SUM(P263:P286)</f>
        <v>0</v>
      </c>
      <c r="R262" s="116">
        <f>SUM(R263:R286)</f>
        <v>1.43E-2</v>
      </c>
      <c r="T262" s="117">
        <f>SUM(T263:T286)</f>
        <v>1.3129999999999999E-2</v>
      </c>
      <c r="AR262" s="111" t="s">
        <v>83</v>
      </c>
      <c r="AT262" s="118" t="s">
        <v>75</v>
      </c>
      <c r="AU262" s="118" t="s">
        <v>81</v>
      </c>
      <c r="AY262" s="111" t="s">
        <v>130</v>
      </c>
      <c r="BK262" s="119">
        <f>SUM(BK263:BK286)</f>
        <v>0</v>
      </c>
    </row>
    <row r="263" spans="2:65" s="1" customFormat="1" ht="16.5" customHeight="1">
      <c r="B263" s="32"/>
      <c r="C263" s="122" t="s">
        <v>389</v>
      </c>
      <c r="D263" s="122" t="s">
        <v>133</v>
      </c>
      <c r="E263" s="123" t="s">
        <v>390</v>
      </c>
      <c r="F263" s="124" t="s">
        <v>391</v>
      </c>
      <c r="G263" s="125" t="s">
        <v>195</v>
      </c>
      <c r="H263" s="126">
        <v>5</v>
      </c>
      <c r="I263" s="127"/>
      <c r="J263" s="128">
        <f>ROUND(I263*H263,2)</f>
        <v>0</v>
      </c>
      <c r="K263" s="124" t="s">
        <v>137</v>
      </c>
      <c r="L263" s="32"/>
      <c r="M263" s="129" t="s">
        <v>19</v>
      </c>
      <c r="N263" s="130" t="s">
        <v>47</v>
      </c>
      <c r="P263" s="131">
        <f>O263*H263</f>
        <v>0</v>
      </c>
      <c r="Q263" s="131">
        <v>0</v>
      </c>
      <c r="R263" s="131">
        <f>Q263*H263</f>
        <v>0</v>
      </c>
      <c r="S263" s="131">
        <v>2.7999999999999998E-4</v>
      </c>
      <c r="T263" s="132">
        <f>S263*H263</f>
        <v>1.3999999999999998E-3</v>
      </c>
      <c r="AR263" s="133" t="s">
        <v>248</v>
      </c>
      <c r="AT263" s="133" t="s">
        <v>133</v>
      </c>
      <c r="AU263" s="133" t="s">
        <v>83</v>
      </c>
      <c r="AY263" s="17" t="s">
        <v>130</v>
      </c>
      <c r="BE263" s="134">
        <f>IF(N263="základní",J263,0)</f>
        <v>0</v>
      </c>
      <c r="BF263" s="134">
        <f>IF(N263="snížená",J263,0)</f>
        <v>0</v>
      </c>
      <c r="BG263" s="134">
        <f>IF(N263="zákl. přenesená",J263,0)</f>
        <v>0</v>
      </c>
      <c r="BH263" s="134">
        <f>IF(N263="sníž. přenesená",J263,0)</f>
        <v>0</v>
      </c>
      <c r="BI263" s="134">
        <f>IF(N263="nulová",J263,0)</f>
        <v>0</v>
      </c>
      <c r="BJ263" s="17" t="s">
        <v>81</v>
      </c>
      <c r="BK263" s="134">
        <f>ROUND(I263*H263,2)</f>
        <v>0</v>
      </c>
      <c r="BL263" s="17" t="s">
        <v>248</v>
      </c>
      <c r="BM263" s="133" t="s">
        <v>392</v>
      </c>
    </row>
    <row r="264" spans="2:65" s="1" customFormat="1">
      <c r="B264" s="32"/>
      <c r="D264" s="135" t="s">
        <v>140</v>
      </c>
      <c r="F264" s="136" t="s">
        <v>393</v>
      </c>
      <c r="I264" s="137"/>
      <c r="L264" s="32"/>
      <c r="M264" s="138"/>
      <c r="T264" s="53"/>
      <c r="AT264" s="17" t="s">
        <v>140</v>
      </c>
      <c r="AU264" s="17" t="s">
        <v>83</v>
      </c>
    </row>
    <row r="265" spans="2:65" s="1" customFormat="1">
      <c r="B265" s="32"/>
      <c r="D265" s="139" t="s">
        <v>142</v>
      </c>
      <c r="F265" s="140" t="s">
        <v>394</v>
      </c>
      <c r="I265" s="137"/>
      <c r="L265" s="32"/>
      <c r="M265" s="138"/>
      <c r="T265" s="53"/>
      <c r="AT265" s="17" t="s">
        <v>142</v>
      </c>
      <c r="AU265" s="17" t="s">
        <v>83</v>
      </c>
    </row>
    <row r="266" spans="2:65" s="12" customFormat="1">
      <c r="B266" s="141"/>
      <c r="D266" s="135" t="s">
        <v>144</v>
      </c>
      <c r="E266" s="142" t="s">
        <v>19</v>
      </c>
      <c r="F266" s="143" t="s">
        <v>395</v>
      </c>
      <c r="H266" s="142" t="s">
        <v>19</v>
      </c>
      <c r="I266" s="144"/>
      <c r="L266" s="141"/>
      <c r="M266" s="145"/>
      <c r="T266" s="146"/>
      <c r="AT266" s="142" t="s">
        <v>144</v>
      </c>
      <c r="AU266" s="142" t="s">
        <v>83</v>
      </c>
      <c r="AV266" s="12" t="s">
        <v>81</v>
      </c>
      <c r="AW266" s="12" t="s">
        <v>37</v>
      </c>
      <c r="AX266" s="12" t="s">
        <v>76</v>
      </c>
      <c r="AY266" s="142" t="s">
        <v>130</v>
      </c>
    </row>
    <row r="267" spans="2:65" s="13" customFormat="1">
      <c r="B267" s="147"/>
      <c r="D267" s="135" t="s">
        <v>144</v>
      </c>
      <c r="E267" s="148" t="s">
        <v>19</v>
      </c>
      <c r="F267" s="149" t="s">
        <v>170</v>
      </c>
      <c r="H267" s="150">
        <v>5</v>
      </c>
      <c r="I267" s="151"/>
      <c r="L267" s="147"/>
      <c r="M267" s="152"/>
      <c r="T267" s="153"/>
      <c r="AT267" s="148" t="s">
        <v>144</v>
      </c>
      <c r="AU267" s="148" t="s">
        <v>83</v>
      </c>
      <c r="AV267" s="13" t="s">
        <v>83</v>
      </c>
      <c r="AW267" s="13" t="s">
        <v>37</v>
      </c>
      <c r="AX267" s="13" t="s">
        <v>81</v>
      </c>
      <c r="AY267" s="148" t="s">
        <v>130</v>
      </c>
    </row>
    <row r="268" spans="2:65" s="1" customFormat="1" ht="16.5" customHeight="1">
      <c r="B268" s="32"/>
      <c r="C268" s="122" t="s">
        <v>396</v>
      </c>
      <c r="D268" s="122" t="s">
        <v>133</v>
      </c>
      <c r="E268" s="123" t="s">
        <v>397</v>
      </c>
      <c r="F268" s="124" t="s">
        <v>398</v>
      </c>
      <c r="G268" s="125" t="s">
        <v>195</v>
      </c>
      <c r="H268" s="126">
        <v>10</v>
      </c>
      <c r="I268" s="127"/>
      <c r="J268" s="128">
        <f>ROUND(I268*H268,2)</f>
        <v>0</v>
      </c>
      <c r="K268" s="124" t="s">
        <v>137</v>
      </c>
      <c r="L268" s="32"/>
      <c r="M268" s="129" t="s">
        <v>19</v>
      </c>
      <c r="N268" s="130" t="s">
        <v>47</v>
      </c>
      <c r="P268" s="131">
        <f>O268*H268</f>
        <v>0</v>
      </c>
      <c r="Q268" s="131">
        <v>1.15E-3</v>
      </c>
      <c r="R268" s="131">
        <f>Q268*H268</f>
        <v>1.15E-2</v>
      </c>
      <c r="S268" s="131">
        <v>0</v>
      </c>
      <c r="T268" s="132">
        <f>S268*H268</f>
        <v>0</v>
      </c>
      <c r="AR268" s="133" t="s">
        <v>248</v>
      </c>
      <c r="AT268" s="133" t="s">
        <v>133</v>
      </c>
      <c r="AU268" s="133" t="s">
        <v>83</v>
      </c>
      <c r="AY268" s="17" t="s">
        <v>130</v>
      </c>
      <c r="BE268" s="134">
        <f>IF(N268="základní",J268,0)</f>
        <v>0</v>
      </c>
      <c r="BF268" s="134">
        <f>IF(N268="snížená",J268,0)</f>
        <v>0</v>
      </c>
      <c r="BG268" s="134">
        <f>IF(N268="zákl. přenesená",J268,0)</f>
        <v>0</v>
      </c>
      <c r="BH268" s="134">
        <f>IF(N268="sníž. přenesená",J268,0)</f>
        <v>0</v>
      </c>
      <c r="BI268" s="134">
        <f>IF(N268="nulová",J268,0)</f>
        <v>0</v>
      </c>
      <c r="BJ268" s="17" t="s">
        <v>81</v>
      </c>
      <c r="BK268" s="134">
        <f>ROUND(I268*H268,2)</f>
        <v>0</v>
      </c>
      <c r="BL268" s="17" t="s">
        <v>248</v>
      </c>
      <c r="BM268" s="133" t="s">
        <v>399</v>
      </c>
    </row>
    <row r="269" spans="2:65" s="1" customFormat="1">
      <c r="B269" s="32"/>
      <c r="D269" s="135" t="s">
        <v>140</v>
      </c>
      <c r="F269" s="136" t="s">
        <v>400</v>
      </c>
      <c r="I269" s="137"/>
      <c r="L269" s="32"/>
      <c r="M269" s="138"/>
      <c r="T269" s="53"/>
      <c r="AT269" s="17" t="s">
        <v>140</v>
      </c>
      <c r="AU269" s="17" t="s">
        <v>83</v>
      </c>
    </row>
    <row r="270" spans="2:65" s="1" customFormat="1">
      <c r="B270" s="32"/>
      <c r="D270" s="139" t="s">
        <v>142</v>
      </c>
      <c r="F270" s="140" t="s">
        <v>401</v>
      </c>
      <c r="I270" s="137"/>
      <c r="L270" s="32"/>
      <c r="M270" s="138"/>
      <c r="T270" s="53"/>
      <c r="AT270" s="17" t="s">
        <v>142</v>
      </c>
      <c r="AU270" s="17" t="s">
        <v>83</v>
      </c>
    </row>
    <row r="271" spans="2:65" s="12" customFormat="1">
      <c r="B271" s="141"/>
      <c r="D271" s="135" t="s">
        <v>144</v>
      </c>
      <c r="E271" s="142" t="s">
        <v>19</v>
      </c>
      <c r="F271" s="143" t="s">
        <v>402</v>
      </c>
      <c r="H271" s="142" t="s">
        <v>19</v>
      </c>
      <c r="I271" s="144"/>
      <c r="L271" s="141"/>
      <c r="M271" s="145"/>
      <c r="T271" s="146"/>
      <c r="AT271" s="142" t="s">
        <v>144</v>
      </c>
      <c r="AU271" s="142" t="s">
        <v>83</v>
      </c>
      <c r="AV271" s="12" t="s">
        <v>81</v>
      </c>
      <c r="AW271" s="12" t="s">
        <v>37</v>
      </c>
      <c r="AX271" s="12" t="s">
        <v>76</v>
      </c>
      <c r="AY271" s="142" t="s">
        <v>130</v>
      </c>
    </row>
    <row r="272" spans="2:65" s="13" customFormat="1">
      <c r="B272" s="147"/>
      <c r="D272" s="135" t="s">
        <v>144</v>
      </c>
      <c r="E272" s="148" t="s">
        <v>19</v>
      </c>
      <c r="F272" s="149" t="s">
        <v>207</v>
      </c>
      <c r="H272" s="150">
        <v>10</v>
      </c>
      <c r="I272" s="151"/>
      <c r="L272" s="147"/>
      <c r="M272" s="152"/>
      <c r="T272" s="153"/>
      <c r="AT272" s="148" t="s">
        <v>144</v>
      </c>
      <c r="AU272" s="148" t="s">
        <v>83</v>
      </c>
      <c r="AV272" s="13" t="s">
        <v>83</v>
      </c>
      <c r="AW272" s="13" t="s">
        <v>37</v>
      </c>
      <c r="AX272" s="13" t="s">
        <v>81</v>
      </c>
      <c r="AY272" s="148" t="s">
        <v>130</v>
      </c>
    </row>
    <row r="273" spans="2:65" s="1" customFormat="1" ht="21.75" customHeight="1">
      <c r="B273" s="32"/>
      <c r="C273" s="122" t="s">
        <v>403</v>
      </c>
      <c r="D273" s="122" t="s">
        <v>133</v>
      </c>
      <c r="E273" s="123" t="s">
        <v>404</v>
      </c>
      <c r="F273" s="124" t="s">
        <v>405</v>
      </c>
      <c r="G273" s="125" t="s">
        <v>195</v>
      </c>
      <c r="H273" s="126">
        <v>10</v>
      </c>
      <c r="I273" s="127"/>
      <c r="J273" s="128">
        <f>ROUND(I273*H273,2)</f>
        <v>0</v>
      </c>
      <c r="K273" s="124" t="s">
        <v>137</v>
      </c>
      <c r="L273" s="32"/>
      <c r="M273" s="129" t="s">
        <v>19</v>
      </c>
      <c r="N273" s="130" t="s">
        <v>47</v>
      </c>
      <c r="P273" s="131">
        <f>O273*H273</f>
        <v>0</v>
      </c>
      <c r="Q273" s="131">
        <v>4.0000000000000003E-5</v>
      </c>
      <c r="R273" s="131">
        <f>Q273*H273</f>
        <v>4.0000000000000002E-4</v>
      </c>
      <c r="S273" s="131">
        <v>0</v>
      </c>
      <c r="T273" s="132">
        <f>S273*H273</f>
        <v>0</v>
      </c>
      <c r="AR273" s="133" t="s">
        <v>248</v>
      </c>
      <c r="AT273" s="133" t="s">
        <v>133</v>
      </c>
      <c r="AU273" s="133" t="s">
        <v>83</v>
      </c>
      <c r="AY273" s="17" t="s">
        <v>130</v>
      </c>
      <c r="BE273" s="134">
        <f>IF(N273="základní",J273,0)</f>
        <v>0</v>
      </c>
      <c r="BF273" s="134">
        <f>IF(N273="snížená",J273,0)</f>
        <v>0</v>
      </c>
      <c r="BG273" s="134">
        <f>IF(N273="zákl. přenesená",J273,0)</f>
        <v>0</v>
      </c>
      <c r="BH273" s="134">
        <f>IF(N273="sníž. přenesená",J273,0)</f>
        <v>0</v>
      </c>
      <c r="BI273" s="134">
        <f>IF(N273="nulová",J273,0)</f>
        <v>0</v>
      </c>
      <c r="BJ273" s="17" t="s">
        <v>81</v>
      </c>
      <c r="BK273" s="134">
        <f>ROUND(I273*H273,2)</f>
        <v>0</v>
      </c>
      <c r="BL273" s="17" t="s">
        <v>248</v>
      </c>
      <c r="BM273" s="133" t="s">
        <v>406</v>
      </c>
    </row>
    <row r="274" spans="2:65" s="1" customFormat="1" ht="19.5">
      <c r="B274" s="32"/>
      <c r="D274" s="135" t="s">
        <v>140</v>
      </c>
      <c r="F274" s="136" t="s">
        <v>407</v>
      </c>
      <c r="I274" s="137"/>
      <c r="L274" s="32"/>
      <c r="M274" s="138"/>
      <c r="T274" s="53"/>
      <c r="AT274" s="17" t="s">
        <v>140</v>
      </c>
      <c r="AU274" s="17" t="s">
        <v>83</v>
      </c>
    </row>
    <row r="275" spans="2:65" s="1" customFormat="1">
      <c r="B275" s="32"/>
      <c r="D275" s="139" t="s">
        <v>142</v>
      </c>
      <c r="F275" s="140" t="s">
        <v>408</v>
      </c>
      <c r="I275" s="137"/>
      <c r="L275" s="32"/>
      <c r="M275" s="138"/>
      <c r="T275" s="53"/>
      <c r="AT275" s="17" t="s">
        <v>142</v>
      </c>
      <c r="AU275" s="17" t="s">
        <v>83</v>
      </c>
    </row>
    <row r="276" spans="2:65" s="1" customFormat="1" ht="16.5" customHeight="1">
      <c r="B276" s="32"/>
      <c r="C276" s="122" t="s">
        <v>409</v>
      </c>
      <c r="D276" s="122" t="s">
        <v>133</v>
      </c>
      <c r="E276" s="123" t="s">
        <v>410</v>
      </c>
      <c r="F276" s="124" t="s">
        <v>411</v>
      </c>
      <c r="G276" s="125" t="s">
        <v>217</v>
      </c>
      <c r="H276" s="126">
        <v>12</v>
      </c>
      <c r="I276" s="127"/>
      <c r="J276" s="128">
        <f>ROUND(I276*H276,2)</f>
        <v>0</v>
      </c>
      <c r="K276" s="124" t="s">
        <v>137</v>
      </c>
      <c r="L276" s="32"/>
      <c r="M276" s="129" t="s">
        <v>19</v>
      </c>
      <c r="N276" s="130" t="s">
        <v>47</v>
      </c>
      <c r="P276" s="131">
        <f>O276*H276</f>
        <v>0</v>
      </c>
      <c r="Q276" s="131">
        <v>2.0000000000000001E-4</v>
      </c>
      <c r="R276" s="131">
        <f>Q276*H276</f>
        <v>2.4000000000000002E-3</v>
      </c>
      <c r="S276" s="131">
        <v>0</v>
      </c>
      <c r="T276" s="132">
        <f>S276*H276</f>
        <v>0</v>
      </c>
      <c r="AR276" s="133" t="s">
        <v>248</v>
      </c>
      <c r="AT276" s="133" t="s">
        <v>133</v>
      </c>
      <c r="AU276" s="133" t="s">
        <v>83</v>
      </c>
      <c r="AY276" s="17" t="s">
        <v>130</v>
      </c>
      <c r="BE276" s="134">
        <f>IF(N276="základní",J276,0)</f>
        <v>0</v>
      </c>
      <c r="BF276" s="134">
        <f>IF(N276="snížená",J276,0)</f>
        <v>0</v>
      </c>
      <c r="BG276" s="134">
        <f>IF(N276="zákl. přenesená",J276,0)</f>
        <v>0</v>
      </c>
      <c r="BH276" s="134">
        <f>IF(N276="sníž. přenesená",J276,0)</f>
        <v>0</v>
      </c>
      <c r="BI276" s="134">
        <f>IF(N276="nulová",J276,0)</f>
        <v>0</v>
      </c>
      <c r="BJ276" s="17" t="s">
        <v>81</v>
      </c>
      <c r="BK276" s="134">
        <f>ROUND(I276*H276,2)</f>
        <v>0</v>
      </c>
      <c r="BL276" s="17" t="s">
        <v>248</v>
      </c>
      <c r="BM276" s="133" t="s">
        <v>412</v>
      </c>
    </row>
    <row r="277" spans="2:65" s="1" customFormat="1">
      <c r="B277" s="32"/>
      <c r="D277" s="135" t="s">
        <v>140</v>
      </c>
      <c r="F277" s="136" t="s">
        <v>413</v>
      </c>
      <c r="I277" s="137"/>
      <c r="L277" s="32"/>
      <c r="M277" s="138"/>
      <c r="T277" s="53"/>
      <c r="AT277" s="17" t="s">
        <v>140</v>
      </c>
      <c r="AU277" s="17" t="s">
        <v>83</v>
      </c>
    </row>
    <row r="278" spans="2:65" s="1" customFormat="1">
      <c r="B278" s="32"/>
      <c r="D278" s="139" t="s">
        <v>142</v>
      </c>
      <c r="F278" s="140" t="s">
        <v>414</v>
      </c>
      <c r="I278" s="137"/>
      <c r="L278" s="32"/>
      <c r="M278" s="138"/>
      <c r="T278" s="53"/>
      <c r="AT278" s="17" t="s">
        <v>142</v>
      </c>
      <c r="AU278" s="17" t="s">
        <v>83</v>
      </c>
    </row>
    <row r="279" spans="2:65" s="1" customFormat="1" ht="16.5" customHeight="1">
      <c r="B279" s="32"/>
      <c r="C279" s="122" t="s">
        <v>415</v>
      </c>
      <c r="D279" s="122" t="s">
        <v>133</v>
      </c>
      <c r="E279" s="123" t="s">
        <v>416</v>
      </c>
      <c r="F279" s="124" t="s">
        <v>417</v>
      </c>
      <c r="G279" s="125" t="s">
        <v>217</v>
      </c>
      <c r="H279" s="126">
        <v>17</v>
      </c>
      <c r="I279" s="127"/>
      <c r="J279" s="128">
        <f>ROUND(I279*H279,2)</f>
        <v>0</v>
      </c>
      <c r="K279" s="124" t="s">
        <v>137</v>
      </c>
      <c r="L279" s="32"/>
      <c r="M279" s="129" t="s">
        <v>19</v>
      </c>
      <c r="N279" s="130" t="s">
        <v>47</v>
      </c>
      <c r="P279" s="131">
        <f>O279*H279</f>
        <v>0</v>
      </c>
      <c r="Q279" s="131">
        <v>0</v>
      </c>
      <c r="R279" s="131">
        <f>Q279*H279</f>
        <v>0</v>
      </c>
      <c r="S279" s="131">
        <v>6.8999999999999997E-4</v>
      </c>
      <c r="T279" s="132">
        <f>S279*H279</f>
        <v>1.1729999999999999E-2</v>
      </c>
      <c r="AR279" s="133" t="s">
        <v>248</v>
      </c>
      <c r="AT279" s="133" t="s">
        <v>133</v>
      </c>
      <c r="AU279" s="133" t="s">
        <v>83</v>
      </c>
      <c r="AY279" s="17" t="s">
        <v>130</v>
      </c>
      <c r="BE279" s="134">
        <f>IF(N279="základní",J279,0)</f>
        <v>0</v>
      </c>
      <c r="BF279" s="134">
        <f>IF(N279="snížená",J279,0)</f>
        <v>0</v>
      </c>
      <c r="BG279" s="134">
        <f>IF(N279="zákl. přenesená",J279,0)</f>
        <v>0</v>
      </c>
      <c r="BH279" s="134">
        <f>IF(N279="sníž. přenesená",J279,0)</f>
        <v>0</v>
      </c>
      <c r="BI279" s="134">
        <f>IF(N279="nulová",J279,0)</f>
        <v>0</v>
      </c>
      <c r="BJ279" s="17" t="s">
        <v>81</v>
      </c>
      <c r="BK279" s="134">
        <f>ROUND(I279*H279,2)</f>
        <v>0</v>
      </c>
      <c r="BL279" s="17" t="s">
        <v>248</v>
      </c>
      <c r="BM279" s="133" t="s">
        <v>418</v>
      </c>
    </row>
    <row r="280" spans="2:65" s="1" customFormat="1">
      <c r="B280" s="32"/>
      <c r="D280" s="135" t="s">
        <v>140</v>
      </c>
      <c r="F280" s="136" t="s">
        <v>419</v>
      </c>
      <c r="I280" s="137"/>
      <c r="L280" s="32"/>
      <c r="M280" s="138"/>
      <c r="T280" s="53"/>
      <c r="AT280" s="17" t="s">
        <v>140</v>
      </c>
      <c r="AU280" s="17" t="s">
        <v>83</v>
      </c>
    </row>
    <row r="281" spans="2:65" s="1" customFormat="1">
      <c r="B281" s="32"/>
      <c r="D281" s="139" t="s">
        <v>142</v>
      </c>
      <c r="F281" s="140" t="s">
        <v>420</v>
      </c>
      <c r="I281" s="137"/>
      <c r="L281" s="32"/>
      <c r="M281" s="138"/>
      <c r="T281" s="53"/>
      <c r="AT281" s="17" t="s">
        <v>142</v>
      </c>
      <c r="AU281" s="17" t="s">
        <v>83</v>
      </c>
    </row>
    <row r="282" spans="2:65" s="12" customFormat="1">
      <c r="B282" s="141"/>
      <c r="D282" s="135" t="s">
        <v>144</v>
      </c>
      <c r="E282" s="142" t="s">
        <v>19</v>
      </c>
      <c r="F282" s="143" t="s">
        <v>421</v>
      </c>
      <c r="H282" s="142" t="s">
        <v>19</v>
      </c>
      <c r="I282" s="144"/>
      <c r="L282" s="141"/>
      <c r="M282" s="145"/>
      <c r="T282" s="146"/>
      <c r="AT282" s="142" t="s">
        <v>144</v>
      </c>
      <c r="AU282" s="142" t="s">
        <v>83</v>
      </c>
      <c r="AV282" s="12" t="s">
        <v>81</v>
      </c>
      <c r="AW282" s="12" t="s">
        <v>37</v>
      </c>
      <c r="AX282" s="12" t="s">
        <v>76</v>
      </c>
      <c r="AY282" s="142" t="s">
        <v>130</v>
      </c>
    </row>
    <row r="283" spans="2:65" s="13" customFormat="1">
      <c r="B283" s="147"/>
      <c r="D283" s="135" t="s">
        <v>144</v>
      </c>
      <c r="E283" s="148" t="s">
        <v>19</v>
      </c>
      <c r="F283" s="149" t="s">
        <v>256</v>
      </c>
      <c r="H283" s="150">
        <v>17</v>
      </c>
      <c r="I283" s="151"/>
      <c r="L283" s="147"/>
      <c r="M283" s="152"/>
      <c r="T283" s="153"/>
      <c r="AT283" s="148" t="s">
        <v>144</v>
      </c>
      <c r="AU283" s="148" t="s">
        <v>83</v>
      </c>
      <c r="AV283" s="13" t="s">
        <v>83</v>
      </c>
      <c r="AW283" s="13" t="s">
        <v>37</v>
      </c>
      <c r="AX283" s="13" t="s">
        <v>81</v>
      </c>
      <c r="AY283" s="148" t="s">
        <v>130</v>
      </c>
    </row>
    <row r="284" spans="2:65" s="1" customFormat="1" ht="21.75" customHeight="1">
      <c r="B284" s="32"/>
      <c r="C284" s="122" t="s">
        <v>422</v>
      </c>
      <c r="D284" s="122" t="s">
        <v>133</v>
      </c>
      <c r="E284" s="123" t="s">
        <v>423</v>
      </c>
      <c r="F284" s="124" t="s">
        <v>424</v>
      </c>
      <c r="G284" s="125" t="s">
        <v>321</v>
      </c>
      <c r="H284" s="126">
        <v>1.4E-2</v>
      </c>
      <c r="I284" s="127"/>
      <c r="J284" s="128">
        <f>ROUND(I284*H284,2)</f>
        <v>0</v>
      </c>
      <c r="K284" s="124" t="s">
        <v>137</v>
      </c>
      <c r="L284" s="32"/>
      <c r="M284" s="129" t="s">
        <v>19</v>
      </c>
      <c r="N284" s="130" t="s">
        <v>47</v>
      </c>
      <c r="P284" s="131">
        <f>O284*H284</f>
        <v>0</v>
      </c>
      <c r="Q284" s="131">
        <v>0</v>
      </c>
      <c r="R284" s="131">
        <f>Q284*H284</f>
        <v>0</v>
      </c>
      <c r="S284" s="131">
        <v>0</v>
      </c>
      <c r="T284" s="132">
        <f>S284*H284</f>
        <v>0</v>
      </c>
      <c r="AR284" s="133" t="s">
        <v>248</v>
      </c>
      <c r="AT284" s="133" t="s">
        <v>133</v>
      </c>
      <c r="AU284" s="133" t="s">
        <v>83</v>
      </c>
      <c r="AY284" s="17" t="s">
        <v>130</v>
      </c>
      <c r="BE284" s="134">
        <f>IF(N284="základní",J284,0)</f>
        <v>0</v>
      </c>
      <c r="BF284" s="134">
        <f>IF(N284="snížená",J284,0)</f>
        <v>0</v>
      </c>
      <c r="BG284" s="134">
        <f>IF(N284="zákl. přenesená",J284,0)</f>
        <v>0</v>
      </c>
      <c r="BH284" s="134">
        <f>IF(N284="sníž. přenesená",J284,0)</f>
        <v>0</v>
      </c>
      <c r="BI284" s="134">
        <f>IF(N284="nulová",J284,0)</f>
        <v>0</v>
      </c>
      <c r="BJ284" s="17" t="s">
        <v>81</v>
      </c>
      <c r="BK284" s="134">
        <f>ROUND(I284*H284,2)</f>
        <v>0</v>
      </c>
      <c r="BL284" s="17" t="s">
        <v>248</v>
      </c>
      <c r="BM284" s="133" t="s">
        <v>425</v>
      </c>
    </row>
    <row r="285" spans="2:65" s="1" customFormat="1" ht="19.5">
      <c r="B285" s="32"/>
      <c r="D285" s="135" t="s">
        <v>140</v>
      </c>
      <c r="F285" s="136" t="s">
        <v>426</v>
      </c>
      <c r="I285" s="137"/>
      <c r="L285" s="32"/>
      <c r="M285" s="138"/>
      <c r="T285" s="53"/>
      <c r="AT285" s="17" t="s">
        <v>140</v>
      </c>
      <c r="AU285" s="17" t="s">
        <v>83</v>
      </c>
    </row>
    <row r="286" spans="2:65" s="1" customFormat="1">
      <c r="B286" s="32"/>
      <c r="D286" s="139" t="s">
        <v>142</v>
      </c>
      <c r="F286" s="140" t="s">
        <v>427</v>
      </c>
      <c r="I286" s="137"/>
      <c r="L286" s="32"/>
      <c r="M286" s="138"/>
      <c r="T286" s="53"/>
      <c r="AT286" s="17" t="s">
        <v>142</v>
      </c>
      <c r="AU286" s="17" t="s">
        <v>83</v>
      </c>
    </row>
    <row r="287" spans="2:65" s="11" customFormat="1" ht="22.9" customHeight="1">
      <c r="B287" s="110"/>
      <c r="D287" s="111" t="s">
        <v>75</v>
      </c>
      <c r="E287" s="120" t="s">
        <v>428</v>
      </c>
      <c r="F287" s="120" t="s">
        <v>429</v>
      </c>
      <c r="I287" s="113"/>
      <c r="J287" s="121">
        <f>BK287</f>
        <v>0</v>
      </c>
      <c r="L287" s="110"/>
      <c r="M287" s="115"/>
      <c r="P287" s="116">
        <f>SUM(P288:P408)</f>
        <v>0</v>
      </c>
      <c r="R287" s="116">
        <f>SUM(R288:R408)</f>
        <v>0.27304</v>
      </c>
      <c r="T287" s="117">
        <f>SUM(T288:T408)</f>
        <v>0.33682000000000001</v>
      </c>
      <c r="AR287" s="111" t="s">
        <v>83</v>
      </c>
      <c r="AT287" s="118" t="s">
        <v>75</v>
      </c>
      <c r="AU287" s="118" t="s">
        <v>81</v>
      </c>
      <c r="AY287" s="111" t="s">
        <v>130</v>
      </c>
      <c r="BK287" s="119">
        <f>SUM(BK288:BK408)</f>
        <v>0</v>
      </c>
    </row>
    <row r="288" spans="2:65" s="1" customFormat="1" ht="16.5" customHeight="1">
      <c r="B288" s="32"/>
      <c r="C288" s="122" t="s">
        <v>430</v>
      </c>
      <c r="D288" s="122" t="s">
        <v>133</v>
      </c>
      <c r="E288" s="123" t="s">
        <v>431</v>
      </c>
      <c r="F288" s="124" t="s">
        <v>432</v>
      </c>
      <c r="G288" s="125" t="s">
        <v>433</v>
      </c>
      <c r="H288" s="126">
        <v>5</v>
      </c>
      <c r="I288" s="127"/>
      <c r="J288" s="128">
        <f>ROUND(I288*H288,2)</f>
        <v>0</v>
      </c>
      <c r="K288" s="124" t="s">
        <v>137</v>
      </c>
      <c r="L288" s="32"/>
      <c r="M288" s="129" t="s">
        <v>19</v>
      </c>
      <c r="N288" s="130" t="s">
        <v>47</v>
      </c>
      <c r="P288" s="131">
        <f>O288*H288</f>
        <v>0</v>
      </c>
      <c r="Q288" s="131">
        <v>0</v>
      </c>
      <c r="R288" s="131">
        <f>Q288*H288</f>
        <v>0</v>
      </c>
      <c r="S288" s="131">
        <v>3.4200000000000001E-2</v>
      </c>
      <c r="T288" s="132">
        <f>S288*H288</f>
        <v>0.17100000000000001</v>
      </c>
      <c r="AR288" s="133" t="s">
        <v>248</v>
      </c>
      <c r="AT288" s="133" t="s">
        <v>133</v>
      </c>
      <c r="AU288" s="133" t="s">
        <v>83</v>
      </c>
      <c r="AY288" s="17" t="s">
        <v>130</v>
      </c>
      <c r="BE288" s="134">
        <f>IF(N288="základní",J288,0)</f>
        <v>0</v>
      </c>
      <c r="BF288" s="134">
        <f>IF(N288="snížená",J288,0)</f>
        <v>0</v>
      </c>
      <c r="BG288" s="134">
        <f>IF(N288="zákl. přenesená",J288,0)</f>
        <v>0</v>
      </c>
      <c r="BH288" s="134">
        <f>IF(N288="sníž. přenesená",J288,0)</f>
        <v>0</v>
      </c>
      <c r="BI288" s="134">
        <f>IF(N288="nulová",J288,0)</f>
        <v>0</v>
      </c>
      <c r="BJ288" s="17" t="s">
        <v>81</v>
      </c>
      <c r="BK288" s="134">
        <f>ROUND(I288*H288,2)</f>
        <v>0</v>
      </c>
      <c r="BL288" s="17" t="s">
        <v>248</v>
      </c>
      <c r="BM288" s="133" t="s">
        <v>434</v>
      </c>
    </row>
    <row r="289" spans="2:65" s="1" customFormat="1">
      <c r="B289" s="32"/>
      <c r="D289" s="135" t="s">
        <v>140</v>
      </c>
      <c r="F289" s="136" t="s">
        <v>435</v>
      </c>
      <c r="I289" s="137"/>
      <c r="L289" s="32"/>
      <c r="M289" s="138"/>
      <c r="T289" s="53"/>
      <c r="AT289" s="17" t="s">
        <v>140</v>
      </c>
      <c r="AU289" s="17" t="s">
        <v>83</v>
      </c>
    </row>
    <row r="290" spans="2:65" s="1" customFormat="1">
      <c r="B290" s="32"/>
      <c r="D290" s="139" t="s">
        <v>142</v>
      </c>
      <c r="F290" s="140" t="s">
        <v>436</v>
      </c>
      <c r="I290" s="137"/>
      <c r="L290" s="32"/>
      <c r="M290" s="138"/>
      <c r="T290" s="53"/>
      <c r="AT290" s="17" t="s">
        <v>142</v>
      </c>
      <c r="AU290" s="17" t="s">
        <v>83</v>
      </c>
    </row>
    <row r="291" spans="2:65" s="12" customFormat="1">
      <c r="B291" s="141"/>
      <c r="D291" s="135" t="s">
        <v>144</v>
      </c>
      <c r="E291" s="142" t="s">
        <v>19</v>
      </c>
      <c r="F291" s="143" t="s">
        <v>437</v>
      </c>
      <c r="H291" s="142" t="s">
        <v>19</v>
      </c>
      <c r="I291" s="144"/>
      <c r="L291" s="141"/>
      <c r="M291" s="145"/>
      <c r="T291" s="146"/>
      <c r="AT291" s="142" t="s">
        <v>144</v>
      </c>
      <c r="AU291" s="142" t="s">
        <v>83</v>
      </c>
      <c r="AV291" s="12" t="s">
        <v>81</v>
      </c>
      <c r="AW291" s="12" t="s">
        <v>37</v>
      </c>
      <c r="AX291" s="12" t="s">
        <v>76</v>
      </c>
      <c r="AY291" s="142" t="s">
        <v>130</v>
      </c>
    </row>
    <row r="292" spans="2:65" s="13" customFormat="1">
      <c r="B292" s="147"/>
      <c r="D292" s="135" t="s">
        <v>144</v>
      </c>
      <c r="E292" s="148" t="s">
        <v>19</v>
      </c>
      <c r="F292" s="149" t="s">
        <v>170</v>
      </c>
      <c r="H292" s="150">
        <v>5</v>
      </c>
      <c r="I292" s="151"/>
      <c r="L292" s="147"/>
      <c r="M292" s="152"/>
      <c r="T292" s="153"/>
      <c r="AT292" s="148" t="s">
        <v>144</v>
      </c>
      <c r="AU292" s="148" t="s">
        <v>83</v>
      </c>
      <c r="AV292" s="13" t="s">
        <v>83</v>
      </c>
      <c r="AW292" s="13" t="s">
        <v>37</v>
      </c>
      <c r="AX292" s="13" t="s">
        <v>81</v>
      </c>
      <c r="AY292" s="148" t="s">
        <v>130</v>
      </c>
    </row>
    <row r="293" spans="2:65" s="1" customFormat="1" ht="16.5" customHeight="1">
      <c r="B293" s="32"/>
      <c r="C293" s="122" t="s">
        <v>438</v>
      </c>
      <c r="D293" s="122" t="s">
        <v>133</v>
      </c>
      <c r="E293" s="123" t="s">
        <v>439</v>
      </c>
      <c r="F293" s="124" t="s">
        <v>440</v>
      </c>
      <c r="G293" s="125" t="s">
        <v>433</v>
      </c>
      <c r="H293" s="126">
        <v>4</v>
      </c>
      <c r="I293" s="127"/>
      <c r="J293" s="128">
        <f>ROUND(I293*H293,2)</f>
        <v>0</v>
      </c>
      <c r="K293" s="124" t="s">
        <v>137</v>
      </c>
      <c r="L293" s="32"/>
      <c r="M293" s="129" t="s">
        <v>19</v>
      </c>
      <c r="N293" s="130" t="s">
        <v>47</v>
      </c>
      <c r="P293" s="131">
        <f>O293*H293</f>
        <v>0</v>
      </c>
      <c r="Q293" s="131">
        <v>1.7469999999999999E-2</v>
      </c>
      <c r="R293" s="131">
        <f>Q293*H293</f>
        <v>6.9879999999999998E-2</v>
      </c>
      <c r="S293" s="131">
        <v>0</v>
      </c>
      <c r="T293" s="132">
        <f>S293*H293</f>
        <v>0</v>
      </c>
      <c r="AR293" s="133" t="s">
        <v>248</v>
      </c>
      <c r="AT293" s="133" t="s">
        <v>133</v>
      </c>
      <c r="AU293" s="133" t="s">
        <v>83</v>
      </c>
      <c r="AY293" s="17" t="s">
        <v>130</v>
      </c>
      <c r="BE293" s="134">
        <f>IF(N293="základní",J293,0)</f>
        <v>0</v>
      </c>
      <c r="BF293" s="134">
        <f>IF(N293="snížená",J293,0)</f>
        <v>0</v>
      </c>
      <c r="BG293" s="134">
        <f>IF(N293="zákl. přenesená",J293,0)</f>
        <v>0</v>
      </c>
      <c r="BH293" s="134">
        <f>IF(N293="sníž. přenesená",J293,0)</f>
        <v>0</v>
      </c>
      <c r="BI293" s="134">
        <f>IF(N293="nulová",J293,0)</f>
        <v>0</v>
      </c>
      <c r="BJ293" s="17" t="s">
        <v>81</v>
      </c>
      <c r="BK293" s="134">
        <f>ROUND(I293*H293,2)</f>
        <v>0</v>
      </c>
      <c r="BL293" s="17" t="s">
        <v>248</v>
      </c>
      <c r="BM293" s="133" t="s">
        <v>441</v>
      </c>
    </row>
    <row r="294" spans="2:65" s="1" customFormat="1">
      <c r="B294" s="32"/>
      <c r="D294" s="135" t="s">
        <v>140</v>
      </c>
      <c r="F294" s="136" t="s">
        <v>442</v>
      </c>
      <c r="I294" s="137"/>
      <c r="L294" s="32"/>
      <c r="M294" s="138"/>
      <c r="T294" s="53"/>
      <c r="AT294" s="17" t="s">
        <v>140</v>
      </c>
      <c r="AU294" s="17" t="s">
        <v>83</v>
      </c>
    </row>
    <row r="295" spans="2:65" s="1" customFormat="1">
      <c r="B295" s="32"/>
      <c r="D295" s="139" t="s">
        <v>142</v>
      </c>
      <c r="F295" s="140" t="s">
        <v>443</v>
      </c>
      <c r="I295" s="137"/>
      <c r="L295" s="32"/>
      <c r="M295" s="138"/>
      <c r="T295" s="53"/>
      <c r="AT295" s="17" t="s">
        <v>142</v>
      </c>
      <c r="AU295" s="17" t="s">
        <v>83</v>
      </c>
    </row>
    <row r="296" spans="2:65" s="1" customFormat="1" ht="16.5" customHeight="1">
      <c r="B296" s="32"/>
      <c r="C296" s="122" t="s">
        <v>444</v>
      </c>
      <c r="D296" s="122" t="s">
        <v>133</v>
      </c>
      <c r="E296" s="123" t="s">
        <v>445</v>
      </c>
      <c r="F296" s="124" t="s">
        <v>446</v>
      </c>
      <c r="G296" s="125" t="s">
        <v>433</v>
      </c>
      <c r="H296" s="126">
        <v>1</v>
      </c>
      <c r="I296" s="127"/>
      <c r="J296" s="128">
        <f>ROUND(I296*H296,2)</f>
        <v>0</v>
      </c>
      <c r="K296" s="124" t="s">
        <v>137</v>
      </c>
      <c r="L296" s="32"/>
      <c r="M296" s="129" t="s">
        <v>19</v>
      </c>
      <c r="N296" s="130" t="s">
        <v>47</v>
      </c>
      <c r="P296" s="131">
        <f>O296*H296</f>
        <v>0</v>
      </c>
      <c r="Q296" s="131">
        <v>2.5489999999999999E-2</v>
      </c>
      <c r="R296" s="131">
        <f>Q296*H296</f>
        <v>2.5489999999999999E-2</v>
      </c>
      <c r="S296" s="131">
        <v>0</v>
      </c>
      <c r="T296" s="132">
        <f>S296*H296</f>
        <v>0</v>
      </c>
      <c r="AR296" s="133" t="s">
        <v>248</v>
      </c>
      <c r="AT296" s="133" t="s">
        <v>133</v>
      </c>
      <c r="AU296" s="133" t="s">
        <v>83</v>
      </c>
      <c r="AY296" s="17" t="s">
        <v>130</v>
      </c>
      <c r="BE296" s="134">
        <f>IF(N296="základní",J296,0)</f>
        <v>0</v>
      </c>
      <c r="BF296" s="134">
        <f>IF(N296="snížená",J296,0)</f>
        <v>0</v>
      </c>
      <c r="BG296" s="134">
        <f>IF(N296="zákl. přenesená",J296,0)</f>
        <v>0</v>
      </c>
      <c r="BH296" s="134">
        <f>IF(N296="sníž. přenesená",J296,0)</f>
        <v>0</v>
      </c>
      <c r="BI296" s="134">
        <f>IF(N296="nulová",J296,0)</f>
        <v>0</v>
      </c>
      <c r="BJ296" s="17" t="s">
        <v>81</v>
      </c>
      <c r="BK296" s="134">
        <f>ROUND(I296*H296,2)</f>
        <v>0</v>
      </c>
      <c r="BL296" s="17" t="s">
        <v>248</v>
      </c>
      <c r="BM296" s="133" t="s">
        <v>447</v>
      </c>
    </row>
    <row r="297" spans="2:65" s="1" customFormat="1">
      <c r="B297" s="32"/>
      <c r="D297" s="135" t="s">
        <v>140</v>
      </c>
      <c r="F297" s="136" t="s">
        <v>448</v>
      </c>
      <c r="I297" s="137"/>
      <c r="L297" s="32"/>
      <c r="M297" s="138"/>
      <c r="T297" s="53"/>
      <c r="AT297" s="17" t="s">
        <v>140</v>
      </c>
      <c r="AU297" s="17" t="s">
        <v>83</v>
      </c>
    </row>
    <row r="298" spans="2:65" s="1" customFormat="1">
      <c r="B298" s="32"/>
      <c r="D298" s="139" t="s">
        <v>142</v>
      </c>
      <c r="F298" s="140" t="s">
        <v>449</v>
      </c>
      <c r="I298" s="137"/>
      <c r="L298" s="32"/>
      <c r="M298" s="138"/>
      <c r="T298" s="53"/>
      <c r="AT298" s="17" t="s">
        <v>142</v>
      </c>
      <c r="AU298" s="17" t="s">
        <v>83</v>
      </c>
    </row>
    <row r="299" spans="2:65" s="1" customFormat="1" ht="16.5" customHeight="1">
      <c r="B299" s="32"/>
      <c r="C299" s="122" t="s">
        <v>450</v>
      </c>
      <c r="D299" s="122" t="s">
        <v>133</v>
      </c>
      <c r="E299" s="123" t="s">
        <v>451</v>
      </c>
      <c r="F299" s="124" t="s">
        <v>452</v>
      </c>
      <c r="G299" s="125" t="s">
        <v>433</v>
      </c>
      <c r="H299" s="126">
        <v>3</v>
      </c>
      <c r="I299" s="127"/>
      <c r="J299" s="128">
        <f>ROUND(I299*H299,2)</f>
        <v>0</v>
      </c>
      <c r="K299" s="124" t="s">
        <v>137</v>
      </c>
      <c r="L299" s="32"/>
      <c r="M299" s="129" t="s">
        <v>19</v>
      </c>
      <c r="N299" s="130" t="s">
        <v>47</v>
      </c>
      <c r="P299" s="131">
        <f>O299*H299</f>
        <v>0</v>
      </c>
      <c r="Q299" s="131">
        <v>1.8079999999999999E-2</v>
      </c>
      <c r="R299" s="131">
        <f>Q299*H299</f>
        <v>5.4239999999999997E-2</v>
      </c>
      <c r="S299" s="131">
        <v>0</v>
      </c>
      <c r="T299" s="132">
        <f>S299*H299</f>
        <v>0</v>
      </c>
      <c r="AR299" s="133" t="s">
        <v>248</v>
      </c>
      <c r="AT299" s="133" t="s">
        <v>133</v>
      </c>
      <c r="AU299" s="133" t="s">
        <v>83</v>
      </c>
      <c r="AY299" s="17" t="s">
        <v>130</v>
      </c>
      <c r="BE299" s="134">
        <f>IF(N299="základní",J299,0)</f>
        <v>0</v>
      </c>
      <c r="BF299" s="134">
        <f>IF(N299="snížená",J299,0)</f>
        <v>0</v>
      </c>
      <c r="BG299" s="134">
        <f>IF(N299="zákl. přenesená",J299,0)</f>
        <v>0</v>
      </c>
      <c r="BH299" s="134">
        <f>IF(N299="sníž. přenesená",J299,0)</f>
        <v>0</v>
      </c>
      <c r="BI299" s="134">
        <f>IF(N299="nulová",J299,0)</f>
        <v>0</v>
      </c>
      <c r="BJ299" s="17" t="s">
        <v>81</v>
      </c>
      <c r="BK299" s="134">
        <f>ROUND(I299*H299,2)</f>
        <v>0</v>
      </c>
      <c r="BL299" s="17" t="s">
        <v>248</v>
      </c>
      <c r="BM299" s="133" t="s">
        <v>453</v>
      </c>
    </row>
    <row r="300" spans="2:65" s="1" customFormat="1">
      <c r="B300" s="32"/>
      <c r="D300" s="135" t="s">
        <v>140</v>
      </c>
      <c r="F300" s="136" t="s">
        <v>454</v>
      </c>
      <c r="I300" s="137"/>
      <c r="L300" s="32"/>
      <c r="M300" s="138"/>
      <c r="T300" s="53"/>
      <c r="AT300" s="17" t="s">
        <v>140</v>
      </c>
      <c r="AU300" s="17" t="s">
        <v>83</v>
      </c>
    </row>
    <row r="301" spans="2:65" s="1" customFormat="1">
      <c r="B301" s="32"/>
      <c r="D301" s="139" t="s">
        <v>142</v>
      </c>
      <c r="F301" s="140" t="s">
        <v>455</v>
      </c>
      <c r="I301" s="137"/>
      <c r="L301" s="32"/>
      <c r="M301" s="138"/>
      <c r="T301" s="53"/>
      <c r="AT301" s="17" t="s">
        <v>142</v>
      </c>
      <c r="AU301" s="17" t="s">
        <v>83</v>
      </c>
    </row>
    <row r="302" spans="2:65" s="1" customFormat="1" ht="16.5" customHeight="1">
      <c r="B302" s="32"/>
      <c r="C302" s="122" t="s">
        <v>456</v>
      </c>
      <c r="D302" s="122" t="s">
        <v>133</v>
      </c>
      <c r="E302" s="123" t="s">
        <v>457</v>
      </c>
      <c r="F302" s="124" t="s">
        <v>458</v>
      </c>
      <c r="G302" s="125" t="s">
        <v>433</v>
      </c>
      <c r="H302" s="126">
        <v>3</v>
      </c>
      <c r="I302" s="127"/>
      <c r="J302" s="128">
        <f>ROUND(I302*H302,2)</f>
        <v>0</v>
      </c>
      <c r="K302" s="124" t="s">
        <v>137</v>
      </c>
      <c r="L302" s="32"/>
      <c r="M302" s="129" t="s">
        <v>19</v>
      </c>
      <c r="N302" s="130" t="s">
        <v>47</v>
      </c>
      <c r="P302" s="131">
        <f>O302*H302</f>
        <v>0</v>
      </c>
      <c r="Q302" s="131">
        <v>0</v>
      </c>
      <c r="R302" s="131">
        <f>Q302*H302</f>
        <v>0</v>
      </c>
      <c r="S302" s="131">
        <v>1.72E-2</v>
      </c>
      <c r="T302" s="132">
        <f>S302*H302</f>
        <v>5.16E-2</v>
      </c>
      <c r="AR302" s="133" t="s">
        <v>248</v>
      </c>
      <c r="AT302" s="133" t="s">
        <v>133</v>
      </c>
      <c r="AU302" s="133" t="s">
        <v>83</v>
      </c>
      <c r="AY302" s="17" t="s">
        <v>130</v>
      </c>
      <c r="BE302" s="134">
        <f>IF(N302="základní",J302,0)</f>
        <v>0</v>
      </c>
      <c r="BF302" s="134">
        <f>IF(N302="snížená",J302,0)</f>
        <v>0</v>
      </c>
      <c r="BG302" s="134">
        <f>IF(N302="zákl. přenesená",J302,0)</f>
        <v>0</v>
      </c>
      <c r="BH302" s="134">
        <f>IF(N302="sníž. přenesená",J302,0)</f>
        <v>0</v>
      </c>
      <c r="BI302" s="134">
        <f>IF(N302="nulová",J302,0)</f>
        <v>0</v>
      </c>
      <c r="BJ302" s="17" t="s">
        <v>81</v>
      </c>
      <c r="BK302" s="134">
        <f>ROUND(I302*H302,2)</f>
        <v>0</v>
      </c>
      <c r="BL302" s="17" t="s">
        <v>248</v>
      </c>
      <c r="BM302" s="133" t="s">
        <v>459</v>
      </c>
    </row>
    <row r="303" spans="2:65" s="1" customFormat="1">
      <c r="B303" s="32"/>
      <c r="D303" s="135" t="s">
        <v>140</v>
      </c>
      <c r="F303" s="136" t="s">
        <v>460</v>
      </c>
      <c r="I303" s="137"/>
      <c r="L303" s="32"/>
      <c r="M303" s="138"/>
      <c r="T303" s="53"/>
      <c r="AT303" s="17" t="s">
        <v>140</v>
      </c>
      <c r="AU303" s="17" t="s">
        <v>83</v>
      </c>
    </row>
    <row r="304" spans="2:65" s="1" customFormat="1">
      <c r="B304" s="32"/>
      <c r="D304" s="139" t="s">
        <v>142</v>
      </c>
      <c r="F304" s="140" t="s">
        <v>461</v>
      </c>
      <c r="I304" s="137"/>
      <c r="L304" s="32"/>
      <c r="M304" s="138"/>
      <c r="T304" s="53"/>
      <c r="AT304" s="17" t="s">
        <v>142</v>
      </c>
      <c r="AU304" s="17" t="s">
        <v>83</v>
      </c>
    </row>
    <row r="305" spans="2:65" s="1" customFormat="1" ht="16.5" customHeight="1">
      <c r="B305" s="32"/>
      <c r="C305" s="122" t="s">
        <v>462</v>
      </c>
      <c r="D305" s="122" t="s">
        <v>133</v>
      </c>
      <c r="E305" s="123" t="s">
        <v>463</v>
      </c>
      <c r="F305" s="124" t="s">
        <v>464</v>
      </c>
      <c r="G305" s="125" t="s">
        <v>433</v>
      </c>
      <c r="H305" s="126">
        <v>5</v>
      </c>
      <c r="I305" s="127"/>
      <c r="J305" s="128">
        <f>ROUND(I305*H305,2)</f>
        <v>0</v>
      </c>
      <c r="K305" s="124" t="s">
        <v>137</v>
      </c>
      <c r="L305" s="32"/>
      <c r="M305" s="129" t="s">
        <v>19</v>
      </c>
      <c r="N305" s="130" t="s">
        <v>47</v>
      </c>
      <c r="P305" s="131">
        <f>O305*H305</f>
        <v>0</v>
      </c>
      <c r="Q305" s="131">
        <v>0</v>
      </c>
      <c r="R305" s="131">
        <f>Q305*H305</f>
        <v>0</v>
      </c>
      <c r="S305" s="131">
        <v>1.9460000000000002E-2</v>
      </c>
      <c r="T305" s="132">
        <f>S305*H305</f>
        <v>9.7300000000000011E-2</v>
      </c>
      <c r="AR305" s="133" t="s">
        <v>248</v>
      </c>
      <c r="AT305" s="133" t="s">
        <v>133</v>
      </c>
      <c r="AU305" s="133" t="s">
        <v>83</v>
      </c>
      <c r="AY305" s="17" t="s">
        <v>130</v>
      </c>
      <c r="BE305" s="134">
        <f>IF(N305="základní",J305,0)</f>
        <v>0</v>
      </c>
      <c r="BF305" s="134">
        <f>IF(N305="snížená",J305,0)</f>
        <v>0</v>
      </c>
      <c r="BG305" s="134">
        <f>IF(N305="zákl. přenesená",J305,0)</f>
        <v>0</v>
      </c>
      <c r="BH305" s="134">
        <f>IF(N305="sníž. přenesená",J305,0)</f>
        <v>0</v>
      </c>
      <c r="BI305" s="134">
        <f>IF(N305="nulová",J305,0)</f>
        <v>0</v>
      </c>
      <c r="BJ305" s="17" t="s">
        <v>81</v>
      </c>
      <c r="BK305" s="134">
        <f>ROUND(I305*H305,2)</f>
        <v>0</v>
      </c>
      <c r="BL305" s="17" t="s">
        <v>248</v>
      </c>
      <c r="BM305" s="133" t="s">
        <v>465</v>
      </c>
    </row>
    <row r="306" spans="2:65" s="1" customFormat="1">
      <c r="B306" s="32"/>
      <c r="D306" s="135" t="s">
        <v>140</v>
      </c>
      <c r="F306" s="136" t="s">
        <v>466</v>
      </c>
      <c r="I306" s="137"/>
      <c r="L306" s="32"/>
      <c r="M306" s="138"/>
      <c r="T306" s="53"/>
      <c r="AT306" s="17" t="s">
        <v>140</v>
      </c>
      <c r="AU306" s="17" t="s">
        <v>83</v>
      </c>
    </row>
    <row r="307" spans="2:65" s="1" customFormat="1">
      <c r="B307" s="32"/>
      <c r="D307" s="139" t="s">
        <v>142</v>
      </c>
      <c r="F307" s="140" t="s">
        <v>467</v>
      </c>
      <c r="I307" s="137"/>
      <c r="L307" s="32"/>
      <c r="M307" s="138"/>
      <c r="T307" s="53"/>
      <c r="AT307" s="17" t="s">
        <v>142</v>
      </c>
      <c r="AU307" s="17" t="s">
        <v>83</v>
      </c>
    </row>
    <row r="308" spans="2:65" s="1" customFormat="1" ht="16.5" customHeight="1">
      <c r="B308" s="32"/>
      <c r="C308" s="122" t="s">
        <v>468</v>
      </c>
      <c r="D308" s="122" t="s">
        <v>133</v>
      </c>
      <c r="E308" s="123" t="s">
        <v>469</v>
      </c>
      <c r="F308" s="124" t="s">
        <v>470</v>
      </c>
      <c r="G308" s="125" t="s">
        <v>433</v>
      </c>
      <c r="H308" s="126">
        <v>1</v>
      </c>
      <c r="I308" s="127"/>
      <c r="J308" s="128">
        <f>ROUND(I308*H308,2)</f>
        <v>0</v>
      </c>
      <c r="K308" s="124" t="s">
        <v>137</v>
      </c>
      <c r="L308" s="32"/>
      <c r="M308" s="129" t="s">
        <v>19</v>
      </c>
      <c r="N308" s="130" t="s">
        <v>47</v>
      </c>
      <c r="P308" s="131">
        <f>O308*H308</f>
        <v>0</v>
      </c>
      <c r="Q308" s="131">
        <v>0</v>
      </c>
      <c r="R308" s="131">
        <f>Q308*H308</f>
        <v>0</v>
      </c>
      <c r="S308" s="131">
        <v>6.6E-3</v>
      </c>
      <c r="T308" s="132">
        <f>S308*H308</f>
        <v>6.6E-3</v>
      </c>
      <c r="AR308" s="133" t="s">
        <v>248</v>
      </c>
      <c r="AT308" s="133" t="s">
        <v>133</v>
      </c>
      <c r="AU308" s="133" t="s">
        <v>83</v>
      </c>
      <c r="AY308" s="17" t="s">
        <v>130</v>
      </c>
      <c r="BE308" s="134">
        <f>IF(N308="základní",J308,0)</f>
        <v>0</v>
      </c>
      <c r="BF308" s="134">
        <f>IF(N308="snížená",J308,0)</f>
        <v>0</v>
      </c>
      <c r="BG308" s="134">
        <f>IF(N308="zákl. přenesená",J308,0)</f>
        <v>0</v>
      </c>
      <c r="BH308" s="134">
        <f>IF(N308="sníž. přenesená",J308,0)</f>
        <v>0</v>
      </c>
      <c r="BI308" s="134">
        <f>IF(N308="nulová",J308,0)</f>
        <v>0</v>
      </c>
      <c r="BJ308" s="17" t="s">
        <v>81</v>
      </c>
      <c r="BK308" s="134">
        <f>ROUND(I308*H308,2)</f>
        <v>0</v>
      </c>
      <c r="BL308" s="17" t="s">
        <v>248</v>
      </c>
      <c r="BM308" s="133" t="s">
        <v>471</v>
      </c>
    </row>
    <row r="309" spans="2:65" s="1" customFormat="1">
      <c r="B309" s="32"/>
      <c r="D309" s="135" t="s">
        <v>140</v>
      </c>
      <c r="F309" s="136" t="s">
        <v>472</v>
      </c>
      <c r="I309" s="137"/>
      <c r="L309" s="32"/>
      <c r="M309" s="138"/>
      <c r="T309" s="53"/>
      <c r="AT309" s="17" t="s">
        <v>140</v>
      </c>
      <c r="AU309" s="17" t="s">
        <v>83</v>
      </c>
    </row>
    <row r="310" spans="2:65" s="1" customFormat="1">
      <c r="B310" s="32"/>
      <c r="D310" s="139" t="s">
        <v>142</v>
      </c>
      <c r="F310" s="140" t="s">
        <v>473</v>
      </c>
      <c r="I310" s="137"/>
      <c r="L310" s="32"/>
      <c r="M310" s="138"/>
      <c r="T310" s="53"/>
      <c r="AT310" s="17" t="s">
        <v>142</v>
      </c>
      <c r="AU310" s="17" t="s">
        <v>83</v>
      </c>
    </row>
    <row r="311" spans="2:65" s="1" customFormat="1" ht="16.5" customHeight="1">
      <c r="B311" s="32"/>
      <c r="C311" s="122" t="s">
        <v>474</v>
      </c>
      <c r="D311" s="122" t="s">
        <v>133</v>
      </c>
      <c r="E311" s="123" t="s">
        <v>475</v>
      </c>
      <c r="F311" s="124" t="s">
        <v>476</v>
      </c>
      <c r="G311" s="125" t="s">
        <v>433</v>
      </c>
      <c r="H311" s="126">
        <v>2</v>
      </c>
      <c r="I311" s="127"/>
      <c r="J311" s="128">
        <f>ROUND(I311*H311,2)</f>
        <v>0</v>
      </c>
      <c r="K311" s="124" t="s">
        <v>137</v>
      </c>
      <c r="L311" s="32"/>
      <c r="M311" s="129" t="s">
        <v>19</v>
      </c>
      <c r="N311" s="130" t="s">
        <v>47</v>
      </c>
      <c r="P311" s="131">
        <f>O311*H311</f>
        <v>0</v>
      </c>
      <c r="Q311" s="131">
        <v>1.247E-2</v>
      </c>
      <c r="R311" s="131">
        <f>Q311*H311</f>
        <v>2.494E-2</v>
      </c>
      <c r="S311" s="131">
        <v>0</v>
      </c>
      <c r="T311" s="132">
        <f>S311*H311</f>
        <v>0</v>
      </c>
      <c r="AR311" s="133" t="s">
        <v>248</v>
      </c>
      <c r="AT311" s="133" t="s">
        <v>133</v>
      </c>
      <c r="AU311" s="133" t="s">
        <v>83</v>
      </c>
      <c r="AY311" s="17" t="s">
        <v>130</v>
      </c>
      <c r="BE311" s="134">
        <f>IF(N311="základní",J311,0)</f>
        <v>0</v>
      </c>
      <c r="BF311" s="134">
        <f>IF(N311="snížená",J311,0)</f>
        <v>0</v>
      </c>
      <c r="BG311" s="134">
        <f>IF(N311="zákl. přenesená",J311,0)</f>
        <v>0</v>
      </c>
      <c r="BH311" s="134">
        <f>IF(N311="sníž. přenesená",J311,0)</f>
        <v>0</v>
      </c>
      <c r="BI311" s="134">
        <f>IF(N311="nulová",J311,0)</f>
        <v>0</v>
      </c>
      <c r="BJ311" s="17" t="s">
        <v>81</v>
      </c>
      <c r="BK311" s="134">
        <f>ROUND(I311*H311,2)</f>
        <v>0</v>
      </c>
      <c r="BL311" s="17" t="s">
        <v>248</v>
      </c>
      <c r="BM311" s="133" t="s">
        <v>477</v>
      </c>
    </row>
    <row r="312" spans="2:65" s="1" customFormat="1">
      <c r="B312" s="32"/>
      <c r="D312" s="135" t="s">
        <v>140</v>
      </c>
      <c r="F312" s="136" t="s">
        <v>478</v>
      </c>
      <c r="I312" s="137"/>
      <c r="L312" s="32"/>
      <c r="M312" s="138"/>
      <c r="T312" s="53"/>
      <c r="AT312" s="17" t="s">
        <v>140</v>
      </c>
      <c r="AU312" s="17" t="s">
        <v>83</v>
      </c>
    </row>
    <row r="313" spans="2:65" s="1" customFormat="1">
      <c r="B313" s="32"/>
      <c r="D313" s="139" t="s">
        <v>142</v>
      </c>
      <c r="F313" s="140" t="s">
        <v>479</v>
      </c>
      <c r="I313" s="137"/>
      <c r="L313" s="32"/>
      <c r="M313" s="138"/>
      <c r="T313" s="53"/>
      <c r="AT313" s="17" t="s">
        <v>142</v>
      </c>
      <c r="AU313" s="17" t="s">
        <v>83</v>
      </c>
    </row>
    <row r="314" spans="2:65" s="12" customFormat="1">
      <c r="B314" s="141"/>
      <c r="D314" s="135" t="s">
        <v>144</v>
      </c>
      <c r="E314" s="142" t="s">
        <v>19</v>
      </c>
      <c r="F314" s="143" t="s">
        <v>480</v>
      </c>
      <c r="H314" s="142" t="s">
        <v>19</v>
      </c>
      <c r="I314" s="144"/>
      <c r="L314" s="141"/>
      <c r="M314" s="145"/>
      <c r="T314" s="146"/>
      <c r="AT314" s="142" t="s">
        <v>144</v>
      </c>
      <c r="AU314" s="142" t="s">
        <v>83</v>
      </c>
      <c r="AV314" s="12" t="s">
        <v>81</v>
      </c>
      <c r="AW314" s="12" t="s">
        <v>37</v>
      </c>
      <c r="AX314" s="12" t="s">
        <v>76</v>
      </c>
      <c r="AY314" s="142" t="s">
        <v>130</v>
      </c>
    </row>
    <row r="315" spans="2:65" s="13" customFormat="1">
      <c r="B315" s="147"/>
      <c r="D315" s="135" t="s">
        <v>144</v>
      </c>
      <c r="E315" s="148" t="s">
        <v>19</v>
      </c>
      <c r="F315" s="149" t="s">
        <v>83</v>
      </c>
      <c r="H315" s="150">
        <v>2</v>
      </c>
      <c r="I315" s="151"/>
      <c r="L315" s="147"/>
      <c r="M315" s="152"/>
      <c r="T315" s="153"/>
      <c r="AT315" s="148" t="s">
        <v>144</v>
      </c>
      <c r="AU315" s="148" t="s">
        <v>83</v>
      </c>
      <c r="AV315" s="13" t="s">
        <v>83</v>
      </c>
      <c r="AW315" s="13" t="s">
        <v>37</v>
      </c>
      <c r="AX315" s="13" t="s">
        <v>81</v>
      </c>
      <c r="AY315" s="148" t="s">
        <v>130</v>
      </c>
    </row>
    <row r="316" spans="2:65" s="1" customFormat="1" ht="16.5" customHeight="1">
      <c r="B316" s="32"/>
      <c r="C316" s="122" t="s">
        <v>481</v>
      </c>
      <c r="D316" s="122" t="s">
        <v>133</v>
      </c>
      <c r="E316" s="123" t="s">
        <v>482</v>
      </c>
      <c r="F316" s="124" t="s">
        <v>483</v>
      </c>
      <c r="G316" s="125" t="s">
        <v>433</v>
      </c>
      <c r="H316" s="126">
        <v>2</v>
      </c>
      <c r="I316" s="127"/>
      <c r="J316" s="128">
        <f>ROUND(I316*H316,2)</f>
        <v>0</v>
      </c>
      <c r="K316" s="124" t="s">
        <v>137</v>
      </c>
      <c r="L316" s="32"/>
      <c r="M316" s="129" t="s">
        <v>19</v>
      </c>
      <c r="N316" s="130" t="s">
        <v>47</v>
      </c>
      <c r="P316" s="131">
        <f>O316*H316</f>
        <v>0</v>
      </c>
      <c r="Q316" s="131">
        <v>1.6969999999999999E-2</v>
      </c>
      <c r="R316" s="131">
        <f>Q316*H316</f>
        <v>3.3939999999999998E-2</v>
      </c>
      <c r="S316" s="131">
        <v>0</v>
      </c>
      <c r="T316" s="132">
        <f>S316*H316</f>
        <v>0</v>
      </c>
      <c r="AR316" s="133" t="s">
        <v>248</v>
      </c>
      <c r="AT316" s="133" t="s">
        <v>133</v>
      </c>
      <c r="AU316" s="133" t="s">
        <v>83</v>
      </c>
      <c r="AY316" s="17" t="s">
        <v>130</v>
      </c>
      <c r="BE316" s="134">
        <f>IF(N316="základní",J316,0)</f>
        <v>0</v>
      </c>
      <c r="BF316" s="134">
        <f>IF(N316="snížená",J316,0)</f>
        <v>0</v>
      </c>
      <c r="BG316" s="134">
        <f>IF(N316="zákl. přenesená",J316,0)</f>
        <v>0</v>
      </c>
      <c r="BH316" s="134">
        <f>IF(N316="sníž. přenesená",J316,0)</f>
        <v>0</v>
      </c>
      <c r="BI316" s="134">
        <f>IF(N316="nulová",J316,0)</f>
        <v>0</v>
      </c>
      <c r="BJ316" s="17" t="s">
        <v>81</v>
      </c>
      <c r="BK316" s="134">
        <f>ROUND(I316*H316,2)</f>
        <v>0</v>
      </c>
      <c r="BL316" s="17" t="s">
        <v>248</v>
      </c>
      <c r="BM316" s="133" t="s">
        <v>484</v>
      </c>
    </row>
    <row r="317" spans="2:65" s="1" customFormat="1">
      <c r="B317" s="32"/>
      <c r="D317" s="135" t="s">
        <v>140</v>
      </c>
      <c r="F317" s="136" t="s">
        <v>485</v>
      </c>
      <c r="I317" s="137"/>
      <c r="L317" s="32"/>
      <c r="M317" s="138"/>
      <c r="T317" s="53"/>
      <c r="AT317" s="17" t="s">
        <v>140</v>
      </c>
      <c r="AU317" s="17" t="s">
        <v>83</v>
      </c>
    </row>
    <row r="318" spans="2:65" s="1" customFormat="1">
      <c r="B318" s="32"/>
      <c r="D318" s="139" t="s">
        <v>142</v>
      </c>
      <c r="F318" s="140" t="s">
        <v>486</v>
      </c>
      <c r="I318" s="137"/>
      <c r="L318" s="32"/>
      <c r="M318" s="138"/>
      <c r="T318" s="53"/>
      <c r="AT318" s="17" t="s">
        <v>142</v>
      </c>
      <c r="AU318" s="17" t="s">
        <v>83</v>
      </c>
    </row>
    <row r="319" spans="2:65" s="12" customFormat="1">
      <c r="B319" s="141"/>
      <c r="D319" s="135" t="s">
        <v>144</v>
      </c>
      <c r="E319" s="142" t="s">
        <v>19</v>
      </c>
      <c r="F319" s="143" t="s">
        <v>487</v>
      </c>
      <c r="H319" s="142" t="s">
        <v>19</v>
      </c>
      <c r="I319" s="144"/>
      <c r="L319" s="141"/>
      <c r="M319" s="145"/>
      <c r="T319" s="146"/>
      <c r="AT319" s="142" t="s">
        <v>144</v>
      </c>
      <c r="AU319" s="142" t="s">
        <v>83</v>
      </c>
      <c r="AV319" s="12" t="s">
        <v>81</v>
      </c>
      <c r="AW319" s="12" t="s">
        <v>37</v>
      </c>
      <c r="AX319" s="12" t="s">
        <v>76</v>
      </c>
      <c r="AY319" s="142" t="s">
        <v>130</v>
      </c>
    </row>
    <row r="320" spans="2:65" s="13" customFormat="1">
      <c r="B320" s="147"/>
      <c r="D320" s="135" t="s">
        <v>144</v>
      </c>
      <c r="E320" s="148" t="s">
        <v>19</v>
      </c>
      <c r="F320" s="149" t="s">
        <v>83</v>
      </c>
      <c r="H320" s="150">
        <v>2</v>
      </c>
      <c r="I320" s="151"/>
      <c r="L320" s="147"/>
      <c r="M320" s="152"/>
      <c r="T320" s="153"/>
      <c r="AT320" s="148" t="s">
        <v>144</v>
      </c>
      <c r="AU320" s="148" t="s">
        <v>83</v>
      </c>
      <c r="AV320" s="13" t="s">
        <v>83</v>
      </c>
      <c r="AW320" s="13" t="s">
        <v>37</v>
      </c>
      <c r="AX320" s="13" t="s">
        <v>81</v>
      </c>
      <c r="AY320" s="148" t="s">
        <v>130</v>
      </c>
    </row>
    <row r="321" spans="2:65" s="1" customFormat="1" ht="16.5" customHeight="1">
      <c r="B321" s="32"/>
      <c r="C321" s="122" t="s">
        <v>488</v>
      </c>
      <c r="D321" s="122" t="s">
        <v>133</v>
      </c>
      <c r="E321" s="123" t="s">
        <v>489</v>
      </c>
      <c r="F321" s="124" t="s">
        <v>490</v>
      </c>
      <c r="G321" s="125" t="s">
        <v>433</v>
      </c>
      <c r="H321" s="126">
        <v>1</v>
      </c>
      <c r="I321" s="127"/>
      <c r="J321" s="128">
        <f>ROUND(I321*H321,2)</f>
        <v>0</v>
      </c>
      <c r="K321" s="124" t="s">
        <v>137</v>
      </c>
      <c r="L321" s="32"/>
      <c r="M321" s="129" t="s">
        <v>19</v>
      </c>
      <c r="N321" s="130" t="s">
        <v>47</v>
      </c>
      <c r="P321" s="131">
        <f>O321*H321</f>
        <v>0</v>
      </c>
      <c r="Q321" s="131">
        <v>1.9709999999999998E-2</v>
      </c>
      <c r="R321" s="131">
        <f>Q321*H321</f>
        <v>1.9709999999999998E-2</v>
      </c>
      <c r="S321" s="131">
        <v>0</v>
      </c>
      <c r="T321" s="132">
        <f>S321*H321</f>
        <v>0</v>
      </c>
      <c r="AR321" s="133" t="s">
        <v>248</v>
      </c>
      <c r="AT321" s="133" t="s">
        <v>133</v>
      </c>
      <c r="AU321" s="133" t="s">
        <v>83</v>
      </c>
      <c r="AY321" s="17" t="s">
        <v>130</v>
      </c>
      <c r="BE321" s="134">
        <f>IF(N321="základní",J321,0)</f>
        <v>0</v>
      </c>
      <c r="BF321" s="134">
        <f>IF(N321="snížená",J321,0)</f>
        <v>0</v>
      </c>
      <c r="BG321" s="134">
        <f>IF(N321="zákl. přenesená",J321,0)</f>
        <v>0</v>
      </c>
      <c r="BH321" s="134">
        <f>IF(N321="sníž. přenesená",J321,0)</f>
        <v>0</v>
      </c>
      <c r="BI321" s="134">
        <f>IF(N321="nulová",J321,0)</f>
        <v>0</v>
      </c>
      <c r="BJ321" s="17" t="s">
        <v>81</v>
      </c>
      <c r="BK321" s="134">
        <f>ROUND(I321*H321,2)</f>
        <v>0</v>
      </c>
      <c r="BL321" s="17" t="s">
        <v>248</v>
      </c>
      <c r="BM321" s="133" t="s">
        <v>491</v>
      </c>
    </row>
    <row r="322" spans="2:65" s="1" customFormat="1">
      <c r="B322" s="32"/>
      <c r="D322" s="135" t="s">
        <v>140</v>
      </c>
      <c r="F322" s="136" t="s">
        <v>492</v>
      </c>
      <c r="I322" s="137"/>
      <c r="L322" s="32"/>
      <c r="M322" s="138"/>
      <c r="T322" s="53"/>
      <c r="AT322" s="17" t="s">
        <v>140</v>
      </c>
      <c r="AU322" s="17" t="s">
        <v>83</v>
      </c>
    </row>
    <row r="323" spans="2:65" s="1" customFormat="1">
      <c r="B323" s="32"/>
      <c r="D323" s="139" t="s">
        <v>142</v>
      </c>
      <c r="F323" s="140" t="s">
        <v>493</v>
      </c>
      <c r="I323" s="137"/>
      <c r="L323" s="32"/>
      <c r="M323" s="138"/>
      <c r="T323" s="53"/>
      <c r="AT323" s="17" t="s">
        <v>142</v>
      </c>
      <c r="AU323" s="17" t="s">
        <v>83</v>
      </c>
    </row>
    <row r="324" spans="2:65" s="12" customFormat="1">
      <c r="B324" s="141"/>
      <c r="D324" s="135" t="s">
        <v>144</v>
      </c>
      <c r="E324" s="142" t="s">
        <v>19</v>
      </c>
      <c r="F324" s="143" t="s">
        <v>494</v>
      </c>
      <c r="H324" s="142" t="s">
        <v>19</v>
      </c>
      <c r="I324" s="144"/>
      <c r="L324" s="141"/>
      <c r="M324" s="145"/>
      <c r="T324" s="146"/>
      <c r="AT324" s="142" t="s">
        <v>144</v>
      </c>
      <c r="AU324" s="142" t="s">
        <v>83</v>
      </c>
      <c r="AV324" s="12" t="s">
        <v>81</v>
      </c>
      <c r="AW324" s="12" t="s">
        <v>37</v>
      </c>
      <c r="AX324" s="12" t="s">
        <v>76</v>
      </c>
      <c r="AY324" s="142" t="s">
        <v>130</v>
      </c>
    </row>
    <row r="325" spans="2:65" s="13" customFormat="1">
      <c r="B325" s="147"/>
      <c r="D325" s="135" t="s">
        <v>144</v>
      </c>
      <c r="E325" s="148" t="s">
        <v>19</v>
      </c>
      <c r="F325" s="149" t="s">
        <v>81</v>
      </c>
      <c r="H325" s="150">
        <v>1</v>
      </c>
      <c r="I325" s="151"/>
      <c r="L325" s="147"/>
      <c r="M325" s="152"/>
      <c r="T325" s="153"/>
      <c r="AT325" s="148" t="s">
        <v>144</v>
      </c>
      <c r="AU325" s="148" t="s">
        <v>83</v>
      </c>
      <c r="AV325" s="13" t="s">
        <v>83</v>
      </c>
      <c r="AW325" s="13" t="s">
        <v>37</v>
      </c>
      <c r="AX325" s="13" t="s">
        <v>81</v>
      </c>
      <c r="AY325" s="148" t="s">
        <v>130</v>
      </c>
    </row>
    <row r="326" spans="2:65" s="1" customFormat="1" ht="16.5" customHeight="1">
      <c r="B326" s="32"/>
      <c r="C326" s="122" t="s">
        <v>495</v>
      </c>
      <c r="D326" s="122" t="s">
        <v>133</v>
      </c>
      <c r="E326" s="123" t="s">
        <v>496</v>
      </c>
      <c r="F326" s="124" t="s">
        <v>497</v>
      </c>
      <c r="G326" s="125" t="s">
        <v>433</v>
      </c>
      <c r="H326" s="126">
        <v>1</v>
      </c>
      <c r="I326" s="127"/>
      <c r="J326" s="128">
        <f>ROUND(I326*H326,2)</f>
        <v>0</v>
      </c>
      <c r="K326" s="124" t="s">
        <v>137</v>
      </c>
      <c r="L326" s="32"/>
      <c r="M326" s="129" t="s">
        <v>19</v>
      </c>
      <c r="N326" s="130" t="s">
        <v>47</v>
      </c>
      <c r="P326" s="131">
        <f>O326*H326</f>
        <v>0</v>
      </c>
      <c r="Q326" s="131">
        <v>1.447E-2</v>
      </c>
      <c r="R326" s="131">
        <f>Q326*H326</f>
        <v>1.447E-2</v>
      </c>
      <c r="S326" s="131">
        <v>0</v>
      </c>
      <c r="T326" s="132">
        <f>S326*H326</f>
        <v>0</v>
      </c>
      <c r="AR326" s="133" t="s">
        <v>248</v>
      </c>
      <c r="AT326" s="133" t="s">
        <v>133</v>
      </c>
      <c r="AU326" s="133" t="s">
        <v>83</v>
      </c>
      <c r="AY326" s="17" t="s">
        <v>130</v>
      </c>
      <c r="BE326" s="134">
        <f>IF(N326="základní",J326,0)</f>
        <v>0</v>
      </c>
      <c r="BF326" s="134">
        <f>IF(N326="snížená",J326,0)</f>
        <v>0</v>
      </c>
      <c r="BG326" s="134">
        <f>IF(N326="zákl. přenesená",J326,0)</f>
        <v>0</v>
      </c>
      <c r="BH326" s="134">
        <f>IF(N326="sníž. přenesená",J326,0)</f>
        <v>0</v>
      </c>
      <c r="BI326" s="134">
        <f>IF(N326="nulová",J326,0)</f>
        <v>0</v>
      </c>
      <c r="BJ326" s="17" t="s">
        <v>81</v>
      </c>
      <c r="BK326" s="134">
        <f>ROUND(I326*H326,2)</f>
        <v>0</v>
      </c>
      <c r="BL326" s="17" t="s">
        <v>248</v>
      </c>
      <c r="BM326" s="133" t="s">
        <v>498</v>
      </c>
    </row>
    <row r="327" spans="2:65" s="1" customFormat="1">
      <c r="B327" s="32"/>
      <c r="D327" s="135" t="s">
        <v>140</v>
      </c>
      <c r="F327" s="136" t="s">
        <v>499</v>
      </c>
      <c r="I327" s="137"/>
      <c r="L327" s="32"/>
      <c r="M327" s="138"/>
      <c r="T327" s="53"/>
      <c r="AT327" s="17" t="s">
        <v>140</v>
      </c>
      <c r="AU327" s="17" t="s">
        <v>83</v>
      </c>
    </row>
    <row r="328" spans="2:65" s="1" customFormat="1">
      <c r="B328" s="32"/>
      <c r="D328" s="139" t="s">
        <v>142</v>
      </c>
      <c r="F328" s="140" t="s">
        <v>500</v>
      </c>
      <c r="I328" s="137"/>
      <c r="L328" s="32"/>
      <c r="M328" s="138"/>
      <c r="T328" s="53"/>
      <c r="AT328" s="17" t="s">
        <v>142</v>
      </c>
      <c r="AU328" s="17" t="s">
        <v>83</v>
      </c>
    </row>
    <row r="329" spans="2:65" s="12" customFormat="1">
      <c r="B329" s="141"/>
      <c r="D329" s="135" t="s">
        <v>144</v>
      </c>
      <c r="E329" s="142" t="s">
        <v>19</v>
      </c>
      <c r="F329" s="143" t="s">
        <v>501</v>
      </c>
      <c r="H329" s="142" t="s">
        <v>19</v>
      </c>
      <c r="I329" s="144"/>
      <c r="L329" s="141"/>
      <c r="M329" s="145"/>
      <c r="T329" s="146"/>
      <c r="AT329" s="142" t="s">
        <v>144</v>
      </c>
      <c r="AU329" s="142" t="s">
        <v>83</v>
      </c>
      <c r="AV329" s="12" t="s">
        <v>81</v>
      </c>
      <c r="AW329" s="12" t="s">
        <v>37</v>
      </c>
      <c r="AX329" s="12" t="s">
        <v>76</v>
      </c>
      <c r="AY329" s="142" t="s">
        <v>130</v>
      </c>
    </row>
    <row r="330" spans="2:65" s="13" customFormat="1">
      <c r="B330" s="147"/>
      <c r="D330" s="135" t="s">
        <v>144</v>
      </c>
      <c r="E330" s="148" t="s">
        <v>19</v>
      </c>
      <c r="F330" s="149" t="s">
        <v>81</v>
      </c>
      <c r="H330" s="150">
        <v>1</v>
      </c>
      <c r="I330" s="151"/>
      <c r="L330" s="147"/>
      <c r="M330" s="152"/>
      <c r="T330" s="153"/>
      <c r="AT330" s="148" t="s">
        <v>144</v>
      </c>
      <c r="AU330" s="148" t="s">
        <v>83</v>
      </c>
      <c r="AV330" s="13" t="s">
        <v>83</v>
      </c>
      <c r="AW330" s="13" t="s">
        <v>37</v>
      </c>
      <c r="AX330" s="13" t="s">
        <v>81</v>
      </c>
      <c r="AY330" s="148" t="s">
        <v>130</v>
      </c>
    </row>
    <row r="331" spans="2:65" s="1" customFormat="1" ht="16.5" customHeight="1">
      <c r="B331" s="32"/>
      <c r="C331" s="122" t="s">
        <v>502</v>
      </c>
      <c r="D331" s="122" t="s">
        <v>133</v>
      </c>
      <c r="E331" s="123" t="s">
        <v>503</v>
      </c>
      <c r="F331" s="124" t="s">
        <v>504</v>
      </c>
      <c r="G331" s="125" t="s">
        <v>217</v>
      </c>
      <c r="H331" s="126">
        <v>6</v>
      </c>
      <c r="I331" s="127"/>
      <c r="J331" s="128">
        <f>ROUND(I331*H331,2)</f>
        <v>0</v>
      </c>
      <c r="K331" s="124" t="s">
        <v>137</v>
      </c>
      <c r="L331" s="32"/>
      <c r="M331" s="129" t="s">
        <v>19</v>
      </c>
      <c r="N331" s="130" t="s">
        <v>47</v>
      </c>
      <c r="P331" s="131">
        <f>O331*H331</f>
        <v>0</v>
      </c>
      <c r="Q331" s="131">
        <v>0</v>
      </c>
      <c r="R331" s="131">
        <f>Q331*H331</f>
        <v>0</v>
      </c>
      <c r="S331" s="131">
        <v>0</v>
      </c>
      <c r="T331" s="132">
        <f>S331*H331</f>
        <v>0</v>
      </c>
      <c r="AR331" s="133" t="s">
        <v>248</v>
      </c>
      <c r="AT331" s="133" t="s">
        <v>133</v>
      </c>
      <c r="AU331" s="133" t="s">
        <v>83</v>
      </c>
      <c r="AY331" s="17" t="s">
        <v>130</v>
      </c>
      <c r="BE331" s="134">
        <f>IF(N331="základní",J331,0)</f>
        <v>0</v>
      </c>
      <c r="BF331" s="134">
        <f>IF(N331="snížená",J331,0)</f>
        <v>0</v>
      </c>
      <c r="BG331" s="134">
        <f>IF(N331="zákl. přenesená",J331,0)</f>
        <v>0</v>
      </c>
      <c r="BH331" s="134">
        <f>IF(N331="sníž. přenesená",J331,0)</f>
        <v>0</v>
      </c>
      <c r="BI331" s="134">
        <f>IF(N331="nulová",J331,0)</f>
        <v>0</v>
      </c>
      <c r="BJ331" s="17" t="s">
        <v>81</v>
      </c>
      <c r="BK331" s="134">
        <f>ROUND(I331*H331,2)</f>
        <v>0</v>
      </c>
      <c r="BL331" s="17" t="s">
        <v>248</v>
      </c>
      <c r="BM331" s="133" t="s">
        <v>505</v>
      </c>
    </row>
    <row r="332" spans="2:65" s="1" customFormat="1">
      <c r="B332" s="32"/>
      <c r="D332" s="135" t="s">
        <v>140</v>
      </c>
      <c r="F332" s="136" t="s">
        <v>506</v>
      </c>
      <c r="I332" s="137"/>
      <c r="L332" s="32"/>
      <c r="M332" s="138"/>
      <c r="T332" s="53"/>
      <c r="AT332" s="17" t="s">
        <v>140</v>
      </c>
      <c r="AU332" s="17" t="s">
        <v>83</v>
      </c>
    </row>
    <row r="333" spans="2:65" s="1" customFormat="1">
      <c r="B333" s="32"/>
      <c r="D333" s="139" t="s">
        <v>142</v>
      </c>
      <c r="F333" s="140" t="s">
        <v>507</v>
      </c>
      <c r="I333" s="137"/>
      <c r="L333" s="32"/>
      <c r="M333" s="138"/>
      <c r="T333" s="53"/>
      <c r="AT333" s="17" t="s">
        <v>142</v>
      </c>
      <c r="AU333" s="17" t="s">
        <v>83</v>
      </c>
    </row>
    <row r="334" spans="2:65" s="1" customFormat="1" ht="16.5" customHeight="1">
      <c r="B334" s="32"/>
      <c r="C334" s="122" t="s">
        <v>508</v>
      </c>
      <c r="D334" s="122" t="s">
        <v>133</v>
      </c>
      <c r="E334" s="123" t="s">
        <v>509</v>
      </c>
      <c r="F334" s="124" t="s">
        <v>510</v>
      </c>
      <c r="G334" s="125" t="s">
        <v>217</v>
      </c>
      <c r="H334" s="126">
        <v>6</v>
      </c>
      <c r="I334" s="127"/>
      <c r="J334" s="128">
        <f>ROUND(I334*H334,2)</f>
        <v>0</v>
      </c>
      <c r="K334" s="124" t="s">
        <v>19</v>
      </c>
      <c r="L334" s="32"/>
      <c r="M334" s="129" t="s">
        <v>19</v>
      </c>
      <c r="N334" s="130" t="s">
        <v>47</v>
      </c>
      <c r="P334" s="131">
        <f>O334*H334</f>
        <v>0</v>
      </c>
      <c r="Q334" s="131">
        <v>0</v>
      </c>
      <c r="R334" s="131">
        <f>Q334*H334</f>
        <v>0</v>
      </c>
      <c r="S334" s="131">
        <v>0</v>
      </c>
      <c r="T334" s="132">
        <f>S334*H334</f>
        <v>0</v>
      </c>
      <c r="AR334" s="133" t="s">
        <v>248</v>
      </c>
      <c r="AT334" s="133" t="s">
        <v>133</v>
      </c>
      <c r="AU334" s="133" t="s">
        <v>83</v>
      </c>
      <c r="AY334" s="17" t="s">
        <v>130</v>
      </c>
      <c r="BE334" s="134">
        <f>IF(N334="základní",J334,0)</f>
        <v>0</v>
      </c>
      <c r="BF334" s="134">
        <f>IF(N334="snížená",J334,0)</f>
        <v>0</v>
      </c>
      <c r="BG334" s="134">
        <f>IF(N334="zákl. přenesená",J334,0)</f>
        <v>0</v>
      </c>
      <c r="BH334" s="134">
        <f>IF(N334="sníž. přenesená",J334,0)</f>
        <v>0</v>
      </c>
      <c r="BI334" s="134">
        <f>IF(N334="nulová",J334,0)</f>
        <v>0</v>
      </c>
      <c r="BJ334" s="17" t="s">
        <v>81</v>
      </c>
      <c r="BK334" s="134">
        <f>ROUND(I334*H334,2)</f>
        <v>0</v>
      </c>
      <c r="BL334" s="17" t="s">
        <v>248</v>
      </c>
      <c r="BM334" s="133" t="s">
        <v>511</v>
      </c>
    </row>
    <row r="335" spans="2:65" s="1" customFormat="1">
      <c r="B335" s="32"/>
      <c r="D335" s="135" t="s">
        <v>140</v>
      </c>
      <c r="F335" s="136" t="s">
        <v>510</v>
      </c>
      <c r="I335" s="137"/>
      <c r="L335" s="32"/>
      <c r="M335" s="138"/>
      <c r="T335" s="53"/>
      <c r="AT335" s="17" t="s">
        <v>140</v>
      </c>
      <c r="AU335" s="17" t="s">
        <v>83</v>
      </c>
    </row>
    <row r="336" spans="2:65" s="12" customFormat="1">
      <c r="B336" s="141"/>
      <c r="D336" s="135" t="s">
        <v>144</v>
      </c>
      <c r="E336" s="142" t="s">
        <v>19</v>
      </c>
      <c r="F336" s="143" t="s">
        <v>512</v>
      </c>
      <c r="H336" s="142" t="s">
        <v>19</v>
      </c>
      <c r="I336" s="144"/>
      <c r="L336" s="141"/>
      <c r="M336" s="145"/>
      <c r="T336" s="146"/>
      <c r="AT336" s="142" t="s">
        <v>144</v>
      </c>
      <c r="AU336" s="142" t="s">
        <v>83</v>
      </c>
      <c r="AV336" s="12" t="s">
        <v>81</v>
      </c>
      <c r="AW336" s="12" t="s">
        <v>37</v>
      </c>
      <c r="AX336" s="12" t="s">
        <v>76</v>
      </c>
      <c r="AY336" s="142" t="s">
        <v>130</v>
      </c>
    </row>
    <row r="337" spans="2:65" s="13" customFormat="1">
      <c r="B337" s="147"/>
      <c r="D337" s="135" t="s">
        <v>144</v>
      </c>
      <c r="E337" s="148" t="s">
        <v>19</v>
      </c>
      <c r="F337" s="149" t="s">
        <v>147</v>
      </c>
      <c r="H337" s="150">
        <v>6</v>
      </c>
      <c r="I337" s="151"/>
      <c r="L337" s="147"/>
      <c r="M337" s="152"/>
      <c r="T337" s="153"/>
      <c r="AT337" s="148" t="s">
        <v>144</v>
      </c>
      <c r="AU337" s="148" t="s">
        <v>83</v>
      </c>
      <c r="AV337" s="13" t="s">
        <v>83</v>
      </c>
      <c r="AW337" s="13" t="s">
        <v>37</v>
      </c>
      <c r="AX337" s="13" t="s">
        <v>81</v>
      </c>
      <c r="AY337" s="148" t="s">
        <v>130</v>
      </c>
    </row>
    <row r="338" spans="2:65" s="1" customFormat="1" ht="16.5" customHeight="1">
      <c r="B338" s="32"/>
      <c r="C338" s="122" t="s">
        <v>513</v>
      </c>
      <c r="D338" s="122" t="s">
        <v>133</v>
      </c>
      <c r="E338" s="123" t="s">
        <v>514</v>
      </c>
      <c r="F338" s="124" t="s">
        <v>515</v>
      </c>
      <c r="G338" s="125" t="s">
        <v>217</v>
      </c>
      <c r="H338" s="126">
        <v>1</v>
      </c>
      <c r="I338" s="127"/>
      <c r="J338" s="128">
        <f>ROUND(I338*H338,2)</f>
        <v>0</v>
      </c>
      <c r="K338" s="124" t="s">
        <v>137</v>
      </c>
      <c r="L338" s="32"/>
      <c r="M338" s="129" t="s">
        <v>19</v>
      </c>
      <c r="N338" s="130" t="s">
        <v>47</v>
      </c>
      <c r="P338" s="131">
        <f>O338*H338</f>
        <v>0</v>
      </c>
      <c r="Q338" s="131">
        <v>0</v>
      </c>
      <c r="R338" s="131">
        <f>Q338*H338</f>
        <v>0</v>
      </c>
      <c r="S338" s="131">
        <v>0</v>
      </c>
      <c r="T338" s="132">
        <f>S338*H338</f>
        <v>0</v>
      </c>
      <c r="AR338" s="133" t="s">
        <v>248</v>
      </c>
      <c r="AT338" s="133" t="s">
        <v>133</v>
      </c>
      <c r="AU338" s="133" t="s">
        <v>83</v>
      </c>
      <c r="AY338" s="17" t="s">
        <v>130</v>
      </c>
      <c r="BE338" s="134">
        <f>IF(N338="základní",J338,0)</f>
        <v>0</v>
      </c>
      <c r="BF338" s="134">
        <f>IF(N338="snížená",J338,0)</f>
        <v>0</v>
      </c>
      <c r="BG338" s="134">
        <f>IF(N338="zákl. přenesená",J338,0)</f>
        <v>0</v>
      </c>
      <c r="BH338" s="134">
        <f>IF(N338="sníž. přenesená",J338,0)</f>
        <v>0</v>
      </c>
      <c r="BI338" s="134">
        <f>IF(N338="nulová",J338,0)</f>
        <v>0</v>
      </c>
      <c r="BJ338" s="17" t="s">
        <v>81</v>
      </c>
      <c r="BK338" s="134">
        <f>ROUND(I338*H338,2)</f>
        <v>0</v>
      </c>
      <c r="BL338" s="17" t="s">
        <v>248</v>
      </c>
      <c r="BM338" s="133" t="s">
        <v>516</v>
      </c>
    </row>
    <row r="339" spans="2:65" s="1" customFormat="1">
      <c r="B339" s="32"/>
      <c r="D339" s="135" t="s">
        <v>140</v>
      </c>
      <c r="F339" s="136" t="s">
        <v>517</v>
      </c>
      <c r="I339" s="137"/>
      <c r="L339" s="32"/>
      <c r="M339" s="138"/>
      <c r="T339" s="53"/>
      <c r="AT339" s="17" t="s">
        <v>140</v>
      </c>
      <c r="AU339" s="17" t="s">
        <v>83</v>
      </c>
    </row>
    <row r="340" spans="2:65" s="1" customFormat="1">
      <c r="B340" s="32"/>
      <c r="D340" s="139" t="s">
        <v>142</v>
      </c>
      <c r="F340" s="140" t="s">
        <v>518</v>
      </c>
      <c r="I340" s="137"/>
      <c r="L340" s="32"/>
      <c r="M340" s="138"/>
      <c r="T340" s="53"/>
      <c r="AT340" s="17" t="s">
        <v>142</v>
      </c>
      <c r="AU340" s="17" t="s">
        <v>83</v>
      </c>
    </row>
    <row r="341" spans="2:65" s="12" customFormat="1">
      <c r="B341" s="141"/>
      <c r="D341" s="135" t="s">
        <v>144</v>
      </c>
      <c r="E341" s="142" t="s">
        <v>19</v>
      </c>
      <c r="F341" s="143" t="s">
        <v>519</v>
      </c>
      <c r="H341" s="142" t="s">
        <v>19</v>
      </c>
      <c r="I341" s="144"/>
      <c r="L341" s="141"/>
      <c r="M341" s="145"/>
      <c r="T341" s="146"/>
      <c r="AT341" s="142" t="s">
        <v>144</v>
      </c>
      <c r="AU341" s="142" t="s">
        <v>83</v>
      </c>
      <c r="AV341" s="12" t="s">
        <v>81</v>
      </c>
      <c r="AW341" s="12" t="s">
        <v>37</v>
      </c>
      <c r="AX341" s="12" t="s">
        <v>76</v>
      </c>
      <c r="AY341" s="142" t="s">
        <v>130</v>
      </c>
    </row>
    <row r="342" spans="2:65" s="13" customFormat="1">
      <c r="B342" s="147"/>
      <c r="D342" s="135" t="s">
        <v>144</v>
      </c>
      <c r="E342" s="148" t="s">
        <v>19</v>
      </c>
      <c r="F342" s="149" t="s">
        <v>81</v>
      </c>
      <c r="H342" s="150">
        <v>1</v>
      </c>
      <c r="I342" s="151"/>
      <c r="L342" s="147"/>
      <c r="M342" s="152"/>
      <c r="T342" s="153"/>
      <c r="AT342" s="148" t="s">
        <v>144</v>
      </c>
      <c r="AU342" s="148" t="s">
        <v>83</v>
      </c>
      <c r="AV342" s="13" t="s">
        <v>83</v>
      </c>
      <c r="AW342" s="13" t="s">
        <v>37</v>
      </c>
      <c r="AX342" s="13" t="s">
        <v>81</v>
      </c>
      <c r="AY342" s="148" t="s">
        <v>130</v>
      </c>
    </row>
    <row r="343" spans="2:65" s="1" customFormat="1" ht="16.5" customHeight="1">
      <c r="B343" s="32"/>
      <c r="C343" s="154" t="s">
        <v>520</v>
      </c>
      <c r="D343" s="154" t="s">
        <v>222</v>
      </c>
      <c r="E343" s="155" t="s">
        <v>521</v>
      </c>
      <c r="F343" s="156" t="s">
        <v>522</v>
      </c>
      <c r="G343" s="157" t="s">
        <v>217</v>
      </c>
      <c r="H343" s="158">
        <v>1</v>
      </c>
      <c r="I343" s="159"/>
      <c r="J343" s="160">
        <f>ROUND(I343*H343,2)</f>
        <v>0</v>
      </c>
      <c r="K343" s="156" t="s">
        <v>137</v>
      </c>
      <c r="L343" s="161"/>
      <c r="M343" s="162" t="s">
        <v>19</v>
      </c>
      <c r="N343" s="163" t="s">
        <v>47</v>
      </c>
      <c r="P343" s="131">
        <f>O343*H343</f>
        <v>0</v>
      </c>
      <c r="Q343" s="131">
        <v>1.5E-3</v>
      </c>
      <c r="R343" s="131">
        <f>Q343*H343</f>
        <v>1.5E-3</v>
      </c>
      <c r="S343" s="131">
        <v>0</v>
      </c>
      <c r="T343" s="132">
        <f>S343*H343</f>
        <v>0</v>
      </c>
      <c r="AR343" s="133" t="s">
        <v>375</v>
      </c>
      <c r="AT343" s="133" t="s">
        <v>222</v>
      </c>
      <c r="AU343" s="133" t="s">
        <v>83</v>
      </c>
      <c r="AY343" s="17" t="s">
        <v>130</v>
      </c>
      <c r="BE343" s="134">
        <f>IF(N343="základní",J343,0)</f>
        <v>0</v>
      </c>
      <c r="BF343" s="134">
        <f>IF(N343="snížená",J343,0)</f>
        <v>0</v>
      </c>
      <c r="BG343" s="134">
        <f>IF(N343="zákl. přenesená",J343,0)</f>
        <v>0</v>
      </c>
      <c r="BH343" s="134">
        <f>IF(N343="sníž. přenesená",J343,0)</f>
        <v>0</v>
      </c>
      <c r="BI343" s="134">
        <f>IF(N343="nulová",J343,0)</f>
        <v>0</v>
      </c>
      <c r="BJ343" s="17" t="s">
        <v>81</v>
      </c>
      <c r="BK343" s="134">
        <f>ROUND(I343*H343,2)</f>
        <v>0</v>
      </c>
      <c r="BL343" s="17" t="s">
        <v>248</v>
      </c>
      <c r="BM343" s="133" t="s">
        <v>523</v>
      </c>
    </row>
    <row r="344" spans="2:65" s="1" customFormat="1">
      <c r="B344" s="32"/>
      <c r="D344" s="135" t="s">
        <v>140</v>
      </c>
      <c r="F344" s="136" t="s">
        <v>522</v>
      </c>
      <c r="I344" s="137"/>
      <c r="L344" s="32"/>
      <c r="M344" s="138"/>
      <c r="T344" s="53"/>
      <c r="AT344" s="17" t="s">
        <v>140</v>
      </c>
      <c r="AU344" s="17" t="s">
        <v>83</v>
      </c>
    </row>
    <row r="345" spans="2:65" s="1" customFormat="1" ht="16.5" customHeight="1">
      <c r="B345" s="32"/>
      <c r="C345" s="122" t="s">
        <v>524</v>
      </c>
      <c r="D345" s="122" t="s">
        <v>133</v>
      </c>
      <c r="E345" s="123" t="s">
        <v>525</v>
      </c>
      <c r="F345" s="124" t="s">
        <v>526</v>
      </c>
      <c r="G345" s="125" t="s">
        <v>217</v>
      </c>
      <c r="H345" s="126">
        <v>1</v>
      </c>
      <c r="I345" s="127"/>
      <c r="J345" s="128">
        <f>ROUND(I345*H345,2)</f>
        <v>0</v>
      </c>
      <c r="K345" s="124" t="s">
        <v>137</v>
      </c>
      <c r="L345" s="32"/>
      <c r="M345" s="129" t="s">
        <v>19</v>
      </c>
      <c r="N345" s="130" t="s">
        <v>47</v>
      </c>
      <c r="P345" s="131">
        <f>O345*H345</f>
        <v>0</v>
      </c>
      <c r="Q345" s="131">
        <v>0</v>
      </c>
      <c r="R345" s="131">
        <f>Q345*H345</f>
        <v>0</v>
      </c>
      <c r="S345" s="131">
        <v>0</v>
      </c>
      <c r="T345" s="132">
        <f>S345*H345</f>
        <v>0</v>
      </c>
      <c r="AR345" s="133" t="s">
        <v>248</v>
      </c>
      <c r="AT345" s="133" t="s">
        <v>133</v>
      </c>
      <c r="AU345" s="133" t="s">
        <v>83</v>
      </c>
      <c r="AY345" s="17" t="s">
        <v>130</v>
      </c>
      <c r="BE345" s="134">
        <f>IF(N345="základní",J345,0)</f>
        <v>0</v>
      </c>
      <c r="BF345" s="134">
        <f>IF(N345="snížená",J345,0)</f>
        <v>0</v>
      </c>
      <c r="BG345" s="134">
        <f>IF(N345="zákl. přenesená",J345,0)</f>
        <v>0</v>
      </c>
      <c r="BH345" s="134">
        <f>IF(N345="sníž. přenesená",J345,0)</f>
        <v>0</v>
      </c>
      <c r="BI345" s="134">
        <f>IF(N345="nulová",J345,0)</f>
        <v>0</v>
      </c>
      <c r="BJ345" s="17" t="s">
        <v>81</v>
      </c>
      <c r="BK345" s="134">
        <f>ROUND(I345*H345,2)</f>
        <v>0</v>
      </c>
      <c r="BL345" s="17" t="s">
        <v>248</v>
      </c>
      <c r="BM345" s="133" t="s">
        <v>527</v>
      </c>
    </row>
    <row r="346" spans="2:65" s="1" customFormat="1">
      <c r="B346" s="32"/>
      <c r="D346" s="135" t="s">
        <v>140</v>
      </c>
      <c r="F346" s="136" t="s">
        <v>528</v>
      </c>
      <c r="I346" s="137"/>
      <c r="L346" s="32"/>
      <c r="M346" s="138"/>
      <c r="T346" s="53"/>
      <c r="AT346" s="17" t="s">
        <v>140</v>
      </c>
      <c r="AU346" s="17" t="s">
        <v>83</v>
      </c>
    </row>
    <row r="347" spans="2:65" s="1" customFormat="1">
      <c r="B347" s="32"/>
      <c r="D347" s="139" t="s">
        <v>142</v>
      </c>
      <c r="F347" s="140" t="s">
        <v>529</v>
      </c>
      <c r="I347" s="137"/>
      <c r="L347" s="32"/>
      <c r="M347" s="138"/>
      <c r="T347" s="53"/>
      <c r="AT347" s="17" t="s">
        <v>142</v>
      </c>
      <c r="AU347" s="17" t="s">
        <v>83</v>
      </c>
    </row>
    <row r="348" spans="2:65" s="12" customFormat="1">
      <c r="B348" s="141"/>
      <c r="D348" s="135" t="s">
        <v>144</v>
      </c>
      <c r="E348" s="142" t="s">
        <v>19</v>
      </c>
      <c r="F348" s="143" t="s">
        <v>519</v>
      </c>
      <c r="H348" s="142" t="s">
        <v>19</v>
      </c>
      <c r="I348" s="144"/>
      <c r="L348" s="141"/>
      <c r="M348" s="145"/>
      <c r="T348" s="146"/>
      <c r="AT348" s="142" t="s">
        <v>144</v>
      </c>
      <c r="AU348" s="142" t="s">
        <v>83</v>
      </c>
      <c r="AV348" s="12" t="s">
        <v>81</v>
      </c>
      <c r="AW348" s="12" t="s">
        <v>37</v>
      </c>
      <c r="AX348" s="12" t="s">
        <v>76</v>
      </c>
      <c r="AY348" s="142" t="s">
        <v>130</v>
      </c>
    </row>
    <row r="349" spans="2:65" s="13" customFormat="1">
      <c r="B349" s="147"/>
      <c r="D349" s="135" t="s">
        <v>144</v>
      </c>
      <c r="E349" s="148" t="s">
        <v>19</v>
      </c>
      <c r="F349" s="149" t="s">
        <v>81</v>
      </c>
      <c r="H349" s="150">
        <v>1</v>
      </c>
      <c r="I349" s="151"/>
      <c r="L349" s="147"/>
      <c r="M349" s="152"/>
      <c r="T349" s="153"/>
      <c r="AT349" s="148" t="s">
        <v>144</v>
      </c>
      <c r="AU349" s="148" t="s">
        <v>83</v>
      </c>
      <c r="AV349" s="13" t="s">
        <v>83</v>
      </c>
      <c r="AW349" s="13" t="s">
        <v>37</v>
      </c>
      <c r="AX349" s="13" t="s">
        <v>81</v>
      </c>
      <c r="AY349" s="148" t="s">
        <v>130</v>
      </c>
    </row>
    <row r="350" spans="2:65" s="1" customFormat="1" ht="16.5" customHeight="1">
      <c r="B350" s="32"/>
      <c r="C350" s="154" t="s">
        <v>530</v>
      </c>
      <c r="D350" s="154" t="s">
        <v>222</v>
      </c>
      <c r="E350" s="155" t="s">
        <v>531</v>
      </c>
      <c r="F350" s="156" t="s">
        <v>532</v>
      </c>
      <c r="G350" s="157" t="s">
        <v>217</v>
      </c>
      <c r="H350" s="158">
        <v>1</v>
      </c>
      <c r="I350" s="159"/>
      <c r="J350" s="160">
        <f>ROUND(I350*H350,2)</f>
        <v>0</v>
      </c>
      <c r="K350" s="156" t="s">
        <v>137</v>
      </c>
      <c r="L350" s="161"/>
      <c r="M350" s="162" t="s">
        <v>19</v>
      </c>
      <c r="N350" s="163" t="s">
        <v>47</v>
      </c>
      <c r="P350" s="131">
        <f>O350*H350</f>
        <v>0</v>
      </c>
      <c r="Q350" s="131">
        <v>8.4999999999999995E-4</v>
      </c>
      <c r="R350" s="131">
        <f>Q350*H350</f>
        <v>8.4999999999999995E-4</v>
      </c>
      <c r="S350" s="131">
        <v>0</v>
      </c>
      <c r="T350" s="132">
        <f>S350*H350</f>
        <v>0</v>
      </c>
      <c r="AR350" s="133" t="s">
        <v>375</v>
      </c>
      <c r="AT350" s="133" t="s">
        <v>222</v>
      </c>
      <c r="AU350" s="133" t="s">
        <v>83</v>
      </c>
      <c r="AY350" s="17" t="s">
        <v>130</v>
      </c>
      <c r="BE350" s="134">
        <f>IF(N350="základní",J350,0)</f>
        <v>0</v>
      </c>
      <c r="BF350" s="134">
        <f>IF(N350="snížená",J350,0)</f>
        <v>0</v>
      </c>
      <c r="BG350" s="134">
        <f>IF(N350="zákl. přenesená",J350,0)</f>
        <v>0</v>
      </c>
      <c r="BH350" s="134">
        <f>IF(N350="sníž. přenesená",J350,0)</f>
        <v>0</v>
      </c>
      <c r="BI350" s="134">
        <f>IF(N350="nulová",J350,0)</f>
        <v>0</v>
      </c>
      <c r="BJ350" s="17" t="s">
        <v>81</v>
      </c>
      <c r="BK350" s="134">
        <f>ROUND(I350*H350,2)</f>
        <v>0</v>
      </c>
      <c r="BL350" s="17" t="s">
        <v>248</v>
      </c>
      <c r="BM350" s="133" t="s">
        <v>533</v>
      </c>
    </row>
    <row r="351" spans="2:65" s="1" customFormat="1">
      <c r="B351" s="32"/>
      <c r="D351" s="135" t="s">
        <v>140</v>
      </c>
      <c r="F351" s="136" t="s">
        <v>532</v>
      </c>
      <c r="I351" s="137"/>
      <c r="L351" s="32"/>
      <c r="M351" s="138"/>
      <c r="T351" s="53"/>
      <c r="AT351" s="17" t="s">
        <v>140</v>
      </c>
      <c r="AU351" s="17" t="s">
        <v>83</v>
      </c>
    </row>
    <row r="352" spans="2:65" s="1" customFormat="1" ht="16.5" customHeight="1">
      <c r="B352" s="32"/>
      <c r="C352" s="122" t="s">
        <v>534</v>
      </c>
      <c r="D352" s="122" t="s">
        <v>133</v>
      </c>
      <c r="E352" s="123" t="s">
        <v>535</v>
      </c>
      <c r="F352" s="124" t="s">
        <v>536</v>
      </c>
      <c r="G352" s="125" t="s">
        <v>217</v>
      </c>
      <c r="H352" s="126">
        <v>6</v>
      </c>
      <c r="I352" s="127"/>
      <c r="J352" s="128">
        <f>ROUND(I352*H352,2)</f>
        <v>0</v>
      </c>
      <c r="K352" s="124" t="s">
        <v>137</v>
      </c>
      <c r="L352" s="32"/>
      <c r="M352" s="129" t="s">
        <v>19</v>
      </c>
      <c r="N352" s="130" t="s">
        <v>47</v>
      </c>
      <c r="P352" s="131">
        <f>O352*H352</f>
        <v>0</v>
      </c>
      <c r="Q352" s="131">
        <v>0</v>
      </c>
      <c r="R352" s="131">
        <f>Q352*H352</f>
        <v>0</v>
      </c>
      <c r="S352" s="131">
        <v>0</v>
      </c>
      <c r="T352" s="132">
        <f>S352*H352</f>
        <v>0</v>
      </c>
      <c r="AR352" s="133" t="s">
        <v>248</v>
      </c>
      <c r="AT352" s="133" t="s">
        <v>133</v>
      </c>
      <c r="AU352" s="133" t="s">
        <v>83</v>
      </c>
      <c r="AY352" s="17" t="s">
        <v>130</v>
      </c>
      <c r="BE352" s="134">
        <f>IF(N352="základní",J352,0)</f>
        <v>0</v>
      </c>
      <c r="BF352" s="134">
        <f>IF(N352="snížená",J352,0)</f>
        <v>0</v>
      </c>
      <c r="BG352" s="134">
        <f>IF(N352="zákl. přenesená",J352,0)</f>
        <v>0</v>
      </c>
      <c r="BH352" s="134">
        <f>IF(N352="sníž. přenesená",J352,0)</f>
        <v>0</v>
      </c>
      <c r="BI352" s="134">
        <f>IF(N352="nulová",J352,0)</f>
        <v>0</v>
      </c>
      <c r="BJ352" s="17" t="s">
        <v>81</v>
      </c>
      <c r="BK352" s="134">
        <f>ROUND(I352*H352,2)</f>
        <v>0</v>
      </c>
      <c r="BL352" s="17" t="s">
        <v>248</v>
      </c>
      <c r="BM352" s="133" t="s">
        <v>537</v>
      </c>
    </row>
    <row r="353" spans="2:65" s="1" customFormat="1">
      <c r="B353" s="32"/>
      <c r="D353" s="135" t="s">
        <v>140</v>
      </c>
      <c r="F353" s="136" t="s">
        <v>538</v>
      </c>
      <c r="I353" s="137"/>
      <c r="L353" s="32"/>
      <c r="M353" s="138"/>
      <c r="T353" s="53"/>
      <c r="AT353" s="17" t="s">
        <v>140</v>
      </c>
      <c r="AU353" s="17" t="s">
        <v>83</v>
      </c>
    </row>
    <row r="354" spans="2:65" s="1" customFormat="1">
      <c r="B354" s="32"/>
      <c r="D354" s="139" t="s">
        <v>142</v>
      </c>
      <c r="F354" s="140" t="s">
        <v>539</v>
      </c>
      <c r="I354" s="137"/>
      <c r="L354" s="32"/>
      <c r="M354" s="138"/>
      <c r="T354" s="53"/>
      <c r="AT354" s="17" t="s">
        <v>142</v>
      </c>
      <c r="AU354" s="17" t="s">
        <v>83</v>
      </c>
    </row>
    <row r="355" spans="2:65" s="1" customFormat="1" ht="16.5" customHeight="1">
      <c r="B355" s="32"/>
      <c r="C355" s="154" t="s">
        <v>540</v>
      </c>
      <c r="D355" s="154" t="s">
        <v>222</v>
      </c>
      <c r="E355" s="155" t="s">
        <v>541</v>
      </c>
      <c r="F355" s="156" t="s">
        <v>542</v>
      </c>
      <c r="G355" s="157" t="s">
        <v>217</v>
      </c>
      <c r="H355" s="158">
        <v>6</v>
      </c>
      <c r="I355" s="159"/>
      <c r="J355" s="160">
        <f>ROUND(I355*H355,2)</f>
        <v>0</v>
      </c>
      <c r="K355" s="156" t="s">
        <v>137</v>
      </c>
      <c r="L355" s="161"/>
      <c r="M355" s="162" t="s">
        <v>19</v>
      </c>
      <c r="N355" s="163" t="s">
        <v>47</v>
      </c>
      <c r="P355" s="131">
        <f>O355*H355</f>
        <v>0</v>
      </c>
      <c r="Q355" s="131">
        <v>1.2999999999999999E-3</v>
      </c>
      <c r="R355" s="131">
        <f>Q355*H355</f>
        <v>7.7999999999999996E-3</v>
      </c>
      <c r="S355" s="131">
        <v>0</v>
      </c>
      <c r="T355" s="132">
        <f>S355*H355</f>
        <v>0</v>
      </c>
      <c r="AR355" s="133" t="s">
        <v>375</v>
      </c>
      <c r="AT355" s="133" t="s">
        <v>222</v>
      </c>
      <c r="AU355" s="133" t="s">
        <v>83</v>
      </c>
      <c r="AY355" s="17" t="s">
        <v>130</v>
      </c>
      <c r="BE355" s="134">
        <f>IF(N355="základní",J355,0)</f>
        <v>0</v>
      </c>
      <c r="BF355" s="134">
        <f>IF(N355="snížená",J355,0)</f>
        <v>0</v>
      </c>
      <c r="BG355" s="134">
        <f>IF(N355="zákl. přenesená",J355,0)</f>
        <v>0</v>
      </c>
      <c r="BH355" s="134">
        <f>IF(N355="sníž. přenesená",J355,0)</f>
        <v>0</v>
      </c>
      <c r="BI355" s="134">
        <f>IF(N355="nulová",J355,0)</f>
        <v>0</v>
      </c>
      <c r="BJ355" s="17" t="s">
        <v>81</v>
      </c>
      <c r="BK355" s="134">
        <f>ROUND(I355*H355,2)</f>
        <v>0</v>
      </c>
      <c r="BL355" s="17" t="s">
        <v>248</v>
      </c>
      <c r="BM355" s="133" t="s">
        <v>543</v>
      </c>
    </row>
    <row r="356" spans="2:65" s="1" customFormat="1">
      <c r="B356" s="32"/>
      <c r="D356" s="135" t="s">
        <v>140</v>
      </c>
      <c r="F356" s="136" t="s">
        <v>542</v>
      </c>
      <c r="I356" s="137"/>
      <c r="L356" s="32"/>
      <c r="M356" s="138"/>
      <c r="T356" s="53"/>
      <c r="AT356" s="17" t="s">
        <v>140</v>
      </c>
      <c r="AU356" s="17" t="s">
        <v>83</v>
      </c>
    </row>
    <row r="357" spans="2:65" s="1" customFormat="1" ht="16.5" customHeight="1">
      <c r="B357" s="32"/>
      <c r="C357" s="122" t="s">
        <v>544</v>
      </c>
      <c r="D357" s="122" t="s">
        <v>133</v>
      </c>
      <c r="E357" s="123" t="s">
        <v>545</v>
      </c>
      <c r="F357" s="124" t="s">
        <v>546</v>
      </c>
      <c r="G357" s="125" t="s">
        <v>217</v>
      </c>
      <c r="H357" s="126">
        <v>1</v>
      </c>
      <c r="I357" s="127"/>
      <c r="J357" s="128">
        <f>ROUND(I357*H357,2)</f>
        <v>0</v>
      </c>
      <c r="K357" s="124" t="s">
        <v>137</v>
      </c>
      <c r="L357" s="32"/>
      <c r="M357" s="129" t="s">
        <v>19</v>
      </c>
      <c r="N357" s="130" t="s">
        <v>47</v>
      </c>
      <c r="P357" s="131">
        <f>O357*H357</f>
        <v>0</v>
      </c>
      <c r="Q357" s="131">
        <v>0</v>
      </c>
      <c r="R357" s="131">
        <f>Q357*H357</f>
        <v>0</v>
      </c>
      <c r="S357" s="131">
        <v>0</v>
      </c>
      <c r="T357" s="132">
        <f>S357*H357</f>
        <v>0</v>
      </c>
      <c r="AR357" s="133" t="s">
        <v>248</v>
      </c>
      <c r="AT357" s="133" t="s">
        <v>133</v>
      </c>
      <c r="AU357" s="133" t="s">
        <v>83</v>
      </c>
      <c r="AY357" s="17" t="s">
        <v>130</v>
      </c>
      <c r="BE357" s="134">
        <f>IF(N357="základní",J357,0)</f>
        <v>0</v>
      </c>
      <c r="BF357" s="134">
        <f>IF(N357="snížená",J357,0)</f>
        <v>0</v>
      </c>
      <c r="BG357" s="134">
        <f>IF(N357="zákl. přenesená",J357,0)</f>
        <v>0</v>
      </c>
      <c r="BH357" s="134">
        <f>IF(N357="sníž. přenesená",J357,0)</f>
        <v>0</v>
      </c>
      <c r="BI357" s="134">
        <f>IF(N357="nulová",J357,0)</f>
        <v>0</v>
      </c>
      <c r="BJ357" s="17" t="s">
        <v>81</v>
      </c>
      <c r="BK357" s="134">
        <f>ROUND(I357*H357,2)</f>
        <v>0</v>
      </c>
      <c r="BL357" s="17" t="s">
        <v>248</v>
      </c>
      <c r="BM357" s="133" t="s">
        <v>547</v>
      </c>
    </row>
    <row r="358" spans="2:65" s="1" customFormat="1">
      <c r="B358" s="32"/>
      <c r="D358" s="135" t="s">
        <v>140</v>
      </c>
      <c r="F358" s="136" t="s">
        <v>548</v>
      </c>
      <c r="I358" s="137"/>
      <c r="L358" s="32"/>
      <c r="M358" s="138"/>
      <c r="T358" s="53"/>
      <c r="AT358" s="17" t="s">
        <v>140</v>
      </c>
      <c r="AU358" s="17" t="s">
        <v>83</v>
      </c>
    </row>
    <row r="359" spans="2:65" s="1" customFormat="1">
      <c r="B359" s="32"/>
      <c r="D359" s="139" t="s">
        <v>142</v>
      </c>
      <c r="F359" s="140" t="s">
        <v>549</v>
      </c>
      <c r="I359" s="137"/>
      <c r="L359" s="32"/>
      <c r="M359" s="138"/>
      <c r="T359" s="53"/>
      <c r="AT359" s="17" t="s">
        <v>142</v>
      </c>
      <c r="AU359" s="17" t="s">
        <v>83</v>
      </c>
    </row>
    <row r="360" spans="2:65" s="12" customFormat="1">
      <c r="B360" s="141"/>
      <c r="D360" s="135" t="s">
        <v>144</v>
      </c>
      <c r="E360" s="142" t="s">
        <v>19</v>
      </c>
      <c r="F360" s="143" t="s">
        <v>550</v>
      </c>
      <c r="H360" s="142" t="s">
        <v>19</v>
      </c>
      <c r="I360" s="144"/>
      <c r="L360" s="141"/>
      <c r="M360" s="145"/>
      <c r="T360" s="146"/>
      <c r="AT360" s="142" t="s">
        <v>144</v>
      </c>
      <c r="AU360" s="142" t="s">
        <v>83</v>
      </c>
      <c r="AV360" s="12" t="s">
        <v>81</v>
      </c>
      <c r="AW360" s="12" t="s">
        <v>37</v>
      </c>
      <c r="AX360" s="12" t="s">
        <v>76</v>
      </c>
      <c r="AY360" s="142" t="s">
        <v>130</v>
      </c>
    </row>
    <row r="361" spans="2:65" s="13" customFormat="1">
      <c r="B361" s="147"/>
      <c r="D361" s="135" t="s">
        <v>144</v>
      </c>
      <c r="E361" s="148" t="s">
        <v>19</v>
      </c>
      <c r="F361" s="149" t="s">
        <v>81</v>
      </c>
      <c r="H361" s="150">
        <v>1</v>
      </c>
      <c r="I361" s="151"/>
      <c r="L361" s="147"/>
      <c r="M361" s="152"/>
      <c r="T361" s="153"/>
      <c r="AT361" s="148" t="s">
        <v>144</v>
      </c>
      <c r="AU361" s="148" t="s">
        <v>83</v>
      </c>
      <c r="AV361" s="13" t="s">
        <v>83</v>
      </c>
      <c r="AW361" s="13" t="s">
        <v>37</v>
      </c>
      <c r="AX361" s="13" t="s">
        <v>81</v>
      </c>
      <c r="AY361" s="148" t="s">
        <v>130</v>
      </c>
    </row>
    <row r="362" spans="2:65" s="1" customFormat="1" ht="16.5" customHeight="1">
      <c r="B362" s="32"/>
      <c r="C362" s="154" t="s">
        <v>551</v>
      </c>
      <c r="D362" s="154" t="s">
        <v>222</v>
      </c>
      <c r="E362" s="155" t="s">
        <v>552</v>
      </c>
      <c r="F362" s="156" t="s">
        <v>553</v>
      </c>
      <c r="G362" s="157" t="s">
        <v>217</v>
      </c>
      <c r="H362" s="158">
        <v>1</v>
      </c>
      <c r="I362" s="159"/>
      <c r="J362" s="160">
        <f>ROUND(I362*H362,2)</f>
        <v>0</v>
      </c>
      <c r="K362" s="156" t="s">
        <v>137</v>
      </c>
      <c r="L362" s="161"/>
      <c r="M362" s="162" t="s">
        <v>19</v>
      </c>
      <c r="N362" s="163" t="s">
        <v>47</v>
      </c>
      <c r="P362" s="131">
        <f>O362*H362</f>
        <v>0</v>
      </c>
      <c r="Q362" s="131">
        <v>2.8E-3</v>
      </c>
      <c r="R362" s="131">
        <f>Q362*H362</f>
        <v>2.8E-3</v>
      </c>
      <c r="S362" s="131">
        <v>0</v>
      </c>
      <c r="T362" s="132">
        <f>S362*H362</f>
        <v>0</v>
      </c>
      <c r="AR362" s="133" t="s">
        <v>375</v>
      </c>
      <c r="AT362" s="133" t="s">
        <v>222</v>
      </c>
      <c r="AU362" s="133" t="s">
        <v>83</v>
      </c>
      <c r="AY362" s="17" t="s">
        <v>130</v>
      </c>
      <c r="BE362" s="134">
        <f>IF(N362="základní",J362,0)</f>
        <v>0</v>
      </c>
      <c r="BF362" s="134">
        <f>IF(N362="snížená",J362,0)</f>
        <v>0</v>
      </c>
      <c r="BG362" s="134">
        <f>IF(N362="zákl. přenesená",J362,0)</f>
        <v>0</v>
      </c>
      <c r="BH362" s="134">
        <f>IF(N362="sníž. přenesená",J362,0)</f>
        <v>0</v>
      </c>
      <c r="BI362" s="134">
        <f>IF(N362="nulová",J362,0)</f>
        <v>0</v>
      </c>
      <c r="BJ362" s="17" t="s">
        <v>81</v>
      </c>
      <c r="BK362" s="134">
        <f>ROUND(I362*H362,2)</f>
        <v>0</v>
      </c>
      <c r="BL362" s="17" t="s">
        <v>248</v>
      </c>
      <c r="BM362" s="133" t="s">
        <v>554</v>
      </c>
    </row>
    <row r="363" spans="2:65" s="1" customFormat="1">
      <c r="B363" s="32"/>
      <c r="D363" s="135" t="s">
        <v>140</v>
      </c>
      <c r="F363" s="136" t="s">
        <v>553</v>
      </c>
      <c r="I363" s="137"/>
      <c r="L363" s="32"/>
      <c r="M363" s="138"/>
      <c r="T363" s="53"/>
      <c r="AT363" s="17" t="s">
        <v>140</v>
      </c>
      <c r="AU363" s="17" t="s">
        <v>83</v>
      </c>
    </row>
    <row r="364" spans="2:65" s="1" customFormat="1" ht="16.5" customHeight="1">
      <c r="B364" s="32"/>
      <c r="C364" s="122" t="s">
        <v>555</v>
      </c>
      <c r="D364" s="122" t="s">
        <v>133</v>
      </c>
      <c r="E364" s="123" t="s">
        <v>556</v>
      </c>
      <c r="F364" s="124" t="s">
        <v>557</v>
      </c>
      <c r="G364" s="125" t="s">
        <v>217</v>
      </c>
      <c r="H364" s="126">
        <v>1</v>
      </c>
      <c r="I364" s="127"/>
      <c r="J364" s="128">
        <f>ROUND(I364*H364,2)</f>
        <v>0</v>
      </c>
      <c r="K364" s="124" t="s">
        <v>137</v>
      </c>
      <c r="L364" s="32"/>
      <c r="M364" s="129" t="s">
        <v>19</v>
      </c>
      <c r="N364" s="130" t="s">
        <v>47</v>
      </c>
      <c r="P364" s="131">
        <f>O364*H364</f>
        <v>0</v>
      </c>
      <c r="Q364" s="131">
        <v>0</v>
      </c>
      <c r="R364" s="131">
        <f>Q364*H364</f>
        <v>0</v>
      </c>
      <c r="S364" s="131">
        <v>0</v>
      </c>
      <c r="T364" s="132">
        <f>S364*H364</f>
        <v>0</v>
      </c>
      <c r="AR364" s="133" t="s">
        <v>248</v>
      </c>
      <c r="AT364" s="133" t="s">
        <v>133</v>
      </c>
      <c r="AU364" s="133" t="s">
        <v>83</v>
      </c>
      <c r="AY364" s="17" t="s">
        <v>130</v>
      </c>
      <c r="BE364" s="134">
        <f>IF(N364="základní",J364,0)</f>
        <v>0</v>
      </c>
      <c r="BF364" s="134">
        <f>IF(N364="snížená",J364,0)</f>
        <v>0</v>
      </c>
      <c r="BG364" s="134">
        <f>IF(N364="zákl. přenesená",J364,0)</f>
        <v>0</v>
      </c>
      <c r="BH364" s="134">
        <f>IF(N364="sníž. přenesená",J364,0)</f>
        <v>0</v>
      </c>
      <c r="BI364" s="134">
        <f>IF(N364="nulová",J364,0)</f>
        <v>0</v>
      </c>
      <c r="BJ364" s="17" t="s">
        <v>81</v>
      </c>
      <c r="BK364" s="134">
        <f>ROUND(I364*H364,2)</f>
        <v>0</v>
      </c>
      <c r="BL364" s="17" t="s">
        <v>248</v>
      </c>
      <c r="BM364" s="133" t="s">
        <v>558</v>
      </c>
    </row>
    <row r="365" spans="2:65" s="1" customFormat="1">
      <c r="B365" s="32"/>
      <c r="D365" s="135" t="s">
        <v>140</v>
      </c>
      <c r="F365" s="136" t="s">
        <v>559</v>
      </c>
      <c r="I365" s="137"/>
      <c r="L365" s="32"/>
      <c r="M365" s="138"/>
      <c r="T365" s="53"/>
      <c r="AT365" s="17" t="s">
        <v>140</v>
      </c>
      <c r="AU365" s="17" t="s">
        <v>83</v>
      </c>
    </row>
    <row r="366" spans="2:65" s="1" customFormat="1">
      <c r="B366" s="32"/>
      <c r="D366" s="139" t="s">
        <v>142</v>
      </c>
      <c r="F366" s="140" t="s">
        <v>560</v>
      </c>
      <c r="I366" s="137"/>
      <c r="L366" s="32"/>
      <c r="M366" s="138"/>
      <c r="T366" s="53"/>
      <c r="AT366" s="17" t="s">
        <v>142</v>
      </c>
      <c r="AU366" s="17" t="s">
        <v>83</v>
      </c>
    </row>
    <row r="367" spans="2:65" s="12" customFormat="1">
      <c r="B367" s="141"/>
      <c r="D367" s="135" t="s">
        <v>144</v>
      </c>
      <c r="E367" s="142" t="s">
        <v>19</v>
      </c>
      <c r="F367" s="143" t="s">
        <v>561</v>
      </c>
      <c r="H367" s="142" t="s">
        <v>19</v>
      </c>
      <c r="I367" s="144"/>
      <c r="L367" s="141"/>
      <c r="M367" s="145"/>
      <c r="T367" s="146"/>
      <c r="AT367" s="142" t="s">
        <v>144</v>
      </c>
      <c r="AU367" s="142" t="s">
        <v>83</v>
      </c>
      <c r="AV367" s="12" t="s">
        <v>81</v>
      </c>
      <c r="AW367" s="12" t="s">
        <v>37</v>
      </c>
      <c r="AX367" s="12" t="s">
        <v>76</v>
      </c>
      <c r="AY367" s="142" t="s">
        <v>130</v>
      </c>
    </row>
    <row r="368" spans="2:65" s="13" customFormat="1">
      <c r="B368" s="147"/>
      <c r="D368" s="135" t="s">
        <v>144</v>
      </c>
      <c r="E368" s="148" t="s">
        <v>19</v>
      </c>
      <c r="F368" s="149" t="s">
        <v>81</v>
      </c>
      <c r="H368" s="150">
        <v>1</v>
      </c>
      <c r="I368" s="151"/>
      <c r="L368" s="147"/>
      <c r="M368" s="152"/>
      <c r="T368" s="153"/>
      <c r="AT368" s="148" t="s">
        <v>144</v>
      </c>
      <c r="AU368" s="148" t="s">
        <v>83</v>
      </c>
      <c r="AV368" s="13" t="s">
        <v>83</v>
      </c>
      <c r="AW368" s="13" t="s">
        <v>37</v>
      </c>
      <c r="AX368" s="13" t="s">
        <v>81</v>
      </c>
      <c r="AY368" s="148" t="s">
        <v>130</v>
      </c>
    </row>
    <row r="369" spans="2:65" s="1" customFormat="1" ht="16.5" customHeight="1">
      <c r="B369" s="32"/>
      <c r="C369" s="154" t="s">
        <v>562</v>
      </c>
      <c r="D369" s="154" t="s">
        <v>222</v>
      </c>
      <c r="E369" s="155" t="s">
        <v>563</v>
      </c>
      <c r="F369" s="156" t="s">
        <v>564</v>
      </c>
      <c r="G369" s="157" t="s">
        <v>217</v>
      </c>
      <c r="H369" s="158">
        <v>1</v>
      </c>
      <c r="I369" s="159"/>
      <c r="J369" s="160">
        <f>ROUND(I369*H369,2)</f>
        <v>0</v>
      </c>
      <c r="K369" s="156" t="s">
        <v>137</v>
      </c>
      <c r="L369" s="161"/>
      <c r="M369" s="162" t="s">
        <v>19</v>
      </c>
      <c r="N369" s="163" t="s">
        <v>47</v>
      </c>
      <c r="P369" s="131">
        <f>O369*H369</f>
        <v>0</v>
      </c>
      <c r="Q369" s="131">
        <v>5.0000000000000001E-4</v>
      </c>
      <c r="R369" s="131">
        <f>Q369*H369</f>
        <v>5.0000000000000001E-4</v>
      </c>
      <c r="S369" s="131">
        <v>0</v>
      </c>
      <c r="T369" s="132">
        <f>S369*H369</f>
        <v>0</v>
      </c>
      <c r="AR369" s="133" t="s">
        <v>375</v>
      </c>
      <c r="AT369" s="133" t="s">
        <v>222</v>
      </c>
      <c r="AU369" s="133" t="s">
        <v>83</v>
      </c>
      <c r="AY369" s="17" t="s">
        <v>130</v>
      </c>
      <c r="BE369" s="134">
        <f>IF(N369="základní",J369,0)</f>
        <v>0</v>
      </c>
      <c r="BF369" s="134">
        <f>IF(N369="snížená",J369,0)</f>
        <v>0</v>
      </c>
      <c r="BG369" s="134">
        <f>IF(N369="zákl. přenesená",J369,0)</f>
        <v>0</v>
      </c>
      <c r="BH369" s="134">
        <f>IF(N369="sníž. přenesená",J369,0)</f>
        <v>0</v>
      </c>
      <c r="BI369" s="134">
        <f>IF(N369="nulová",J369,0)</f>
        <v>0</v>
      </c>
      <c r="BJ369" s="17" t="s">
        <v>81</v>
      </c>
      <c r="BK369" s="134">
        <f>ROUND(I369*H369,2)</f>
        <v>0</v>
      </c>
      <c r="BL369" s="17" t="s">
        <v>248</v>
      </c>
      <c r="BM369" s="133" t="s">
        <v>565</v>
      </c>
    </row>
    <row r="370" spans="2:65" s="1" customFormat="1">
      <c r="B370" s="32"/>
      <c r="D370" s="135" t="s">
        <v>140</v>
      </c>
      <c r="F370" s="136" t="s">
        <v>564</v>
      </c>
      <c r="I370" s="137"/>
      <c r="L370" s="32"/>
      <c r="M370" s="138"/>
      <c r="T370" s="53"/>
      <c r="AT370" s="17" t="s">
        <v>140</v>
      </c>
      <c r="AU370" s="17" t="s">
        <v>83</v>
      </c>
    </row>
    <row r="371" spans="2:65" s="1" customFormat="1" ht="16.5" customHeight="1">
      <c r="B371" s="32"/>
      <c r="C371" s="122" t="s">
        <v>566</v>
      </c>
      <c r="D371" s="122" t="s">
        <v>133</v>
      </c>
      <c r="E371" s="123" t="s">
        <v>567</v>
      </c>
      <c r="F371" s="124" t="s">
        <v>568</v>
      </c>
      <c r="G371" s="125" t="s">
        <v>217</v>
      </c>
      <c r="H371" s="126">
        <v>6</v>
      </c>
      <c r="I371" s="127"/>
      <c r="J371" s="128">
        <f>ROUND(I371*H371,2)</f>
        <v>0</v>
      </c>
      <c r="K371" s="124" t="s">
        <v>137</v>
      </c>
      <c r="L371" s="32"/>
      <c r="M371" s="129" t="s">
        <v>19</v>
      </c>
      <c r="N371" s="130" t="s">
        <v>47</v>
      </c>
      <c r="P371" s="131">
        <f>O371*H371</f>
        <v>0</v>
      </c>
      <c r="Q371" s="131">
        <v>0</v>
      </c>
      <c r="R371" s="131">
        <f>Q371*H371</f>
        <v>0</v>
      </c>
      <c r="S371" s="131">
        <v>0</v>
      </c>
      <c r="T371" s="132">
        <f>S371*H371</f>
        <v>0</v>
      </c>
      <c r="AR371" s="133" t="s">
        <v>248</v>
      </c>
      <c r="AT371" s="133" t="s">
        <v>133</v>
      </c>
      <c r="AU371" s="133" t="s">
        <v>83</v>
      </c>
      <c r="AY371" s="17" t="s">
        <v>130</v>
      </c>
      <c r="BE371" s="134">
        <f>IF(N371="základní",J371,0)</f>
        <v>0</v>
      </c>
      <c r="BF371" s="134">
        <f>IF(N371="snížená",J371,0)</f>
        <v>0</v>
      </c>
      <c r="BG371" s="134">
        <f>IF(N371="zákl. přenesená",J371,0)</f>
        <v>0</v>
      </c>
      <c r="BH371" s="134">
        <f>IF(N371="sníž. přenesená",J371,0)</f>
        <v>0</v>
      </c>
      <c r="BI371" s="134">
        <f>IF(N371="nulová",J371,0)</f>
        <v>0</v>
      </c>
      <c r="BJ371" s="17" t="s">
        <v>81</v>
      </c>
      <c r="BK371" s="134">
        <f>ROUND(I371*H371,2)</f>
        <v>0</v>
      </c>
      <c r="BL371" s="17" t="s">
        <v>248</v>
      </c>
      <c r="BM371" s="133" t="s">
        <v>569</v>
      </c>
    </row>
    <row r="372" spans="2:65" s="1" customFormat="1">
      <c r="B372" s="32"/>
      <c r="D372" s="135" t="s">
        <v>140</v>
      </c>
      <c r="F372" s="136" t="s">
        <v>570</v>
      </c>
      <c r="I372" s="137"/>
      <c r="L372" s="32"/>
      <c r="M372" s="138"/>
      <c r="T372" s="53"/>
      <c r="AT372" s="17" t="s">
        <v>140</v>
      </c>
      <c r="AU372" s="17" t="s">
        <v>83</v>
      </c>
    </row>
    <row r="373" spans="2:65" s="1" customFormat="1">
      <c r="B373" s="32"/>
      <c r="D373" s="139" t="s">
        <v>142</v>
      </c>
      <c r="F373" s="140" t="s">
        <v>571</v>
      </c>
      <c r="I373" s="137"/>
      <c r="L373" s="32"/>
      <c r="M373" s="138"/>
      <c r="T373" s="53"/>
      <c r="AT373" s="17" t="s">
        <v>142</v>
      </c>
      <c r="AU373" s="17" t="s">
        <v>83</v>
      </c>
    </row>
    <row r="374" spans="2:65" s="1" customFormat="1" ht="16.5" customHeight="1">
      <c r="B374" s="32"/>
      <c r="C374" s="154" t="s">
        <v>572</v>
      </c>
      <c r="D374" s="154" t="s">
        <v>222</v>
      </c>
      <c r="E374" s="155" t="s">
        <v>573</v>
      </c>
      <c r="F374" s="156" t="s">
        <v>574</v>
      </c>
      <c r="G374" s="157" t="s">
        <v>217</v>
      </c>
      <c r="H374" s="158">
        <v>6</v>
      </c>
      <c r="I374" s="159"/>
      <c r="J374" s="160">
        <f>ROUND(I374*H374,2)</f>
        <v>0</v>
      </c>
      <c r="K374" s="156" t="s">
        <v>137</v>
      </c>
      <c r="L374" s="161"/>
      <c r="M374" s="162" t="s">
        <v>19</v>
      </c>
      <c r="N374" s="163" t="s">
        <v>47</v>
      </c>
      <c r="P374" s="131">
        <f>O374*H374</f>
        <v>0</v>
      </c>
      <c r="Q374" s="131">
        <v>5.0000000000000001E-4</v>
      </c>
      <c r="R374" s="131">
        <f>Q374*H374</f>
        <v>3.0000000000000001E-3</v>
      </c>
      <c r="S374" s="131">
        <v>0</v>
      </c>
      <c r="T374" s="132">
        <f>S374*H374</f>
        <v>0</v>
      </c>
      <c r="AR374" s="133" t="s">
        <v>375</v>
      </c>
      <c r="AT374" s="133" t="s">
        <v>222</v>
      </c>
      <c r="AU374" s="133" t="s">
        <v>83</v>
      </c>
      <c r="AY374" s="17" t="s">
        <v>130</v>
      </c>
      <c r="BE374" s="134">
        <f>IF(N374="základní",J374,0)</f>
        <v>0</v>
      </c>
      <c r="BF374" s="134">
        <f>IF(N374="snížená",J374,0)</f>
        <v>0</v>
      </c>
      <c r="BG374" s="134">
        <f>IF(N374="zákl. přenesená",J374,0)</f>
        <v>0</v>
      </c>
      <c r="BH374" s="134">
        <f>IF(N374="sníž. přenesená",J374,0)</f>
        <v>0</v>
      </c>
      <c r="BI374" s="134">
        <f>IF(N374="nulová",J374,0)</f>
        <v>0</v>
      </c>
      <c r="BJ374" s="17" t="s">
        <v>81</v>
      </c>
      <c r="BK374" s="134">
        <f>ROUND(I374*H374,2)</f>
        <v>0</v>
      </c>
      <c r="BL374" s="17" t="s">
        <v>248</v>
      </c>
      <c r="BM374" s="133" t="s">
        <v>575</v>
      </c>
    </row>
    <row r="375" spans="2:65" s="1" customFormat="1">
      <c r="B375" s="32"/>
      <c r="D375" s="135" t="s">
        <v>140</v>
      </c>
      <c r="F375" s="136" t="s">
        <v>574</v>
      </c>
      <c r="I375" s="137"/>
      <c r="L375" s="32"/>
      <c r="M375" s="138"/>
      <c r="T375" s="53"/>
      <c r="AT375" s="17" t="s">
        <v>140</v>
      </c>
      <c r="AU375" s="17" t="s">
        <v>83</v>
      </c>
    </row>
    <row r="376" spans="2:65" s="1" customFormat="1" ht="16.5" customHeight="1">
      <c r="B376" s="32"/>
      <c r="C376" s="122" t="s">
        <v>576</v>
      </c>
      <c r="D376" s="122" t="s">
        <v>133</v>
      </c>
      <c r="E376" s="123" t="s">
        <v>577</v>
      </c>
      <c r="F376" s="124" t="s">
        <v>578</v>
      </c>
      <c r="G376" s="125" t="s">
        <v>433</v>
      </c>
      <c r="H376" s="126">
        <v>12</v>
      </c>
      <c r="I376" s="127"/>
      <c r="J376" s="128">
        <f>ROUND(I376*H376,2)</f>
        <v>0</v>
      </c>
      <c r="K376" s="124" t="s">
        <v>137</v>
      </c>
      <c r="L376" s="32"/>
      <c r="M376" s="129" t="s">
        <v>19</v>
      </c>
      <c r="N376" s="130" t="s">
        <v>47</v>
      </c>
      <c r="P376" s="131">
        <f>O376*H376</f>
        <v>0</v>
      </c>
      <c r="Q376" s="131">
        <v>2.4000000000000001E-4</v>
      </c>
      <c r="R376" s="131">
        <f>Q376*H376</f>
        <v>2.8800000000000002E-3</v>
      </c>
      <c r="S376" s="131">
        <v>0</v>
      </c>
      <c r="T376" s="132">
        <f>S376*H376</f>
        <v>0</v>
      </c>
      <c r="AR376" s="133" t="s">
        <v>248</v>
      </c>
      <c r="AT376" s="133" t="s">
        <v>133</v>
      </c>
      <c r="AU376" s="133" t="s">
        <v>83</v>
      </c>
      <c r="AY376" s="17" t="s">
        <v>130</v>
      </c>
      <c r="BE376" s="134">
        <f>IF(N376="základní",J376,0)</f>
        <v>0</v>
      </c>
      <c r="BF376" s="134">
        <f>IF(N376="snížená",J376,0)</f>
        <v>0</v>
      </c>
      <c r="BG376" s="134">
        <f>IF(N376="zákl. přenesená",J376,0)</f>
        <v>0</v>
      </c>
      <c r="BH376" s="134">
        <f>IF(N376="sníž. přenesená",J376,0)</f>
        <v>0</v>
      </c>
      <c r="BI376" s="134">
        <f>IF(N376="nulová",J376,0)</f>
        <v>0</v>
      </c>
      <c r="BJ376" s="17" t="s">
        <v>81</v>
      </c>
      <c r="BK376" s="134">
        <f>ROUND(I376*H376,2)</f>
        <v>0</v>
      </c>
      <c r="BL376" s="17" t="s">
        <v>248</v>
      </c>
      <c r="BM376" s="133" t="s">
        <v>579</v>
      </c>
    </row>
    <row r="377" spans="2:65" s="1" customFormat="1">
      <c r="B377" s="32"/>
      <c r="D377" s="135" t="s">
        <v>140</v>
      </c>
      <c r="F377" s="136" t="s">
        <v>580</v>
      </c>
      <c r="I377" s="137"/>
      <c r="L377" s="32"/>
      <c r="M377" s="138"/>
      <c r="T377" s="53"/>
      <c r="AT377" s="17" t="s">
        <v>140</v>
      </c>
      <c r="AU377" s="17" t="s">
        <v>83</v>
      </c>
    </row>
    <row r="378" spans="2:65" s="1" customFormat="1">
      <c r="B378" s="32"/>
      <c r="D378" s="139" t="s">
        <v>142</v>
      </c>
      <c r="F378" s="140" t="s">
        <v>581</v>
      </c>
      <c r="I378" s="137"/>
      <c r="L378" s="32"/>
      <c r="M378" s="138"/>
      <c r="T378" s="53"/>
      <c r="AT378" s="17" t="s">
        <v>142</v>
      </c>
      <c r="AU378" s="17" t="s">
        <v>83</v>
      </c>
    </row>
    <row r="379" spans="2:65" s="12" customFormat="1">
      <c r="B379" s="141"/>
      <c r="D379" s="135" t="s">
        <v>144</v>
      </c>
      <c r="E379" s="142" t="s">
        <v>19</v>
      </c>
      <c r="F379" s="143" t="s">
        <v>582</v>
      </c>
      <c r="H379" s="142" t="s">
        <v>19</v>
      </c>
      <c r="I379" s="144"/>
      <c r="L379" s="141"/>
      <c r="M379" s="145"/>
      <c r="T379" s="146"/>
      <c r="AT379" s="142" t="s">
        <v>144</v>
      </c>
      <c r="AU379" s="142" t="s">
        <v>83</v>
      </c>
      <c r="AV379" s="12" t="s">
        <v>81</v>
      </c>
      <c r="AW379" s="12" t="s">
        <v>37</v>
      </c>
      <c r="AX379" s="12" t="s">
        <v>76</v>
      </c>
      <c r="AY379" s="142" t="s">
        <v>130</v>
      </c>
    </row>
    <row r="380" spans="2:65" s="13" customFormat="1">
      <c r="B380" s="147"/>
      <c r="D380" s="135" t="s">
        <v>144</v>
      </c>
      <c r="E380" s="148" t="s">
        <v>19</v>
      </c>
      <c r="F380" s="149" t="s">
        <v>8</v>
      </c>
      <c r="H380" s="150">
        <v>12</v>
      </c>
      <c r="I380" s="151"/>
      <c r="L380" s="147"/>
      <c r="M380" s="152"/>
      <c r="T380" s="153"/>
      <c r="AT380" s="148" t="s">
        <v>144</v>
      </c>
      <c r="AU380" s="148" t="s">
        <v>83</v>
      </c>
      <c r="AV380" s="13" t="s">
        <v>83</v>
      </c>
      <c r="AW380" s="13" t="s">
        <v>37</v>
      </c>
      <c r="AX380" s="13" t="s">
        <v>81</v>
      </c>
      <c r="AY380" s="148" t="s">
        <v>130</v>
      </c>
    </row>
    <row r="381" spans="2:65" s="1" customFormat="1" ht="16.5" customHeight="1">
      <c r="B381" s="32"/>
      <c r="C381" s="122" t="s">
        <v>583</v>
      </c>
      <c r="D381" s="122" t="s">
        <v>133</v>
      </c>
      <c r="E381" s="123" t="s">
        <v>584</v>
      </c>
      <c r="F381" s="124" t="s">
        <v>585</v>
      </c>
      <c r="G381" s="125" t="s">
        <v>433</v>
      </c>
      <c r="H381" s="126">
        <v>6</v>
      </c>
      <c r="I381" s="127"/>
      <c r="J381" s="128">
        <f>ROUND(I381*H381,2)</f>
        <v>0</v>
      </c>
      <c r="K381" s="124" t="s">
        <v>137</v>
      </c>
      <c r="L381" s="32"/>
      <c r="M381" s="129" t="s">
        <v>19</v>
      </c>
      <c r="N381" s="130" t="s">
        <v>47</v>
      </c>
      <c r="P381" s="131">
        <f>O381*H381</f>
        <v>0</v>
      </c>
      <c r="Q381" s="131">
        <v>0</v>
      </c>
      <c r="R381" s="131">
        <f>Q381*H381</f>
        <v>0</v>
      </c>
      <c r="S381" s="131">
        <v>8.5999999999999998E-4</v>
      </c>
      <c r="T381" s="132">
        <f>S381*H381</f>
        <v>5.1599999999999997E-3</v>
      </c>
      <c r="AR381" s="133" t="s">
        <v>248</v>
      </c>
      <c r="AT381" s="133" t="s">
        <v>133</v>
      </c>
      <c r="AU381" s="133" t="s">
        <v>83</v>
      </c>
      <c r="AY381" s="17" t="s">
        <v>130</v>
      </c>
      <c r="BE381" s="134">
        <f>IF(N381="základní",J381,0)</f>
        <v>0</v>
      </c>
      <c r="BF381" s="134">
        <f>IF(N381="snížená",J381,0)</f>
        <v>0</v>
      </c>
      <c r="BG381" s="134">
        <f>IF(N381="zákl. přenesená",J381,0)</f>
        <v>0</v>
      </c>
      <c r="BH381" s="134">
        <f>IF(N381="sníž. přenesená",J381,0)</f>
        <v>0</v>
      </c>
      <c r="BI381" s="134">
        <f>IF(N381="nulová",J381,0)</f>
        <v>0</v>
      </c>
      <c r="BJ381" s="17" t="s">
        <v>81</v>
      </c>
      <c r="BK381" s="134">
        <f>ROUND(I381*H381,2)</f>
        <v>0</v>
      </c>
      <c r="BL381" s="17" t="s">
        <v>248</v>
      </c>
      <c r="BM381" s="133" t="s">
        <v>586</v>
      </c>
    </row>
    <row r="382" spans="2:65" s="1" customFormat="1">
      <c r="B382" s="32"/>
      <c r="D382" s="135" t="s">
        <v>140</v>
      </c>
      <c r="F382" s="136" t="s">
        <v>587</v>
      </c>
      <c r="I382" s="137"/>
      <c r="L382" s="32"/>
      <c r="M382" s="138"/>
      <c r="T382" s="53"/>
      <c r="AT382" s="17" t="s">
        <v>140</v>
      </c>
      <c r="AU382" s="17" t="s">
        <v>83</v>
      </c>
    </row>
    <row r="383" spans="2:65" s="1" customFormat="1">
      <c r="B383" s="32"/>
      <c r="D383" s="139" t="s">
        <v>142</v>
      </c>
      <c r="F383" s="140" t="s">
        <v>588</v>
      </c>
      <c r="I383" s="137"/>
      <c r="L383" s="32"/>
      <c r="M383" s="138"/>
      <c r="T383" s="53"/>
      <c r="AT383" s="17" t="s">
        <v>142</v>
      </c>
      <c r="AU383" s="17" t="s">
        <v>83</v>
      </c>
    </row>
    <row r="384" spans="2:65" s="1" customFormat="1" ht="16.5" customHeight="1">
      <c r="B384" s="32"/>
      <c r="C384" s="122" t="s">
        <v>589</v>
      </c>
      <c r="D384" s="122" t="s">
        <v>133</v>
      </c>
      <c r="E384" s="123" t="s">
        <v>590</v>
      </c>
      <c r="F384" s="124" t="s">
        <v>591</v>
      </c>
      <c r="G384" s="125" t="s">
        <v>433</v>
      </c>
      <c r="H384" s="126">
        <v>6</v>
      </c>
      <c r="I384" s="127"/>
      <c r="J384" s="128">
        <f>ROUND(I384*H384,2)</f>
        <v>0</v>
      </c>
      <c r="K384" s="124" t="s">
        <v>137</v>
      </c>
      <c r="L384" s="32"/>
      <c r="M384" s="129" t="s">
        <v>19</v>
      </c>
      <c r="N384" s="130" t="s">
        <v>47</v>
      </c>
      <c r="P384" s="131">
        <f>O384*H384</f>
        <v>0</v>
      </c>
      <c r="Q384" s="131">
        <v>1.8400000000000001E-3</v>
      </c>
      <c r="R384" s="131">
        <f>Q384*H384</f>
        <v>1.1040000000000001E-2</v>
      </c>
      <c r="S384" s="131">
        <v>0</v>
      </c>
      <c r="T384" s="132">
        <f>S384*H384</f>
        <v>0</v>
      </c>
      <c r="AR384" s="133" t="s">
        <v>248</v>
      </c>
      <c r="AT384" s="133" t="s">
        <v>133</v>
      </c>
      <c r="AU384" s="133" t="s">
        <v>83</v>
      </c>
      <c r="AY384" s="17" t="s">
        <v>130</v>
      </c>
      <c r="BE384" s="134">
        <f>IF(N384="základní",J384,0)</f>
        <v>0</v>
      </c>
      <c r="BF384" s="134">
        <f>IF(N384="snížená",J384,0)</f>
        <v>0</v>
      </c>
      <c r="BG384" s="134">
        <f>IF(N384="zákl. přenesená",J384,0)</f>
        <v>0</v>
      </c>
      <c r="BH384" s="134">
        <f>IF(N384="sníž. přenesená",J384,0)</f>
        <v>0</v>
      </c>
      <c r="BI384" s="134">
        <f>IF(N384="nulová",J384,0)</f>
        <v>0</v>
      </c>
      <c r="BJ384" s="17" t="s">
        <v>81</v>
      </c>
      <c r="BK384" s="134">
        <f>ROUND(I384*H384,2)</f>
        <v>0</v>
      </c>
      <c r="BL384" s="17" t="s">
        <v>248</v>
      </c>
      <c r="BM384" s="133" t="s">
        <v>592</v>
      </c>
    </row>
    <row r="385" spans="2:65" s="1" customFormat="1">
      <c r="B385" s="32"/>
      <c r="D385" s="135" t="s">
        <v>140</v>
      </c>
      <c r="F385" s="136" t="s">
        <v>593</v>
      </c>
      <c r="I385" s="137"/>
      <c r="L385" s="32"/>
      <c r="M385" s="138"/>
      <c r="T385" s="53"/>
      <c r="AT385" s="17" t="s">
        <v>140</v>
      </c>
      <c r="AU385" s="17" t="s">
        <v>83</v>
      </c>
    </row>
    <row r="386" spans="2:65" s="1" customFormat="1">
      <c r="B386" s="32"/>
      <c r="D386" s="139" t="s">
        <v>142</v>
      </c>
      <c r="F386" s="140" t="s">
        <v>594</v>
      </c>
      <c r="I386" s="137"/>
      <c r="L386" s="32"/>
      <c r="M386" s="138"/>
      <c r="T386" s="53"/>
      <c r="AT386" s="17" t="s">
        <v>142</v>
      </c>
      <c r="AU386" s="17" t="s">
        <v>83</v>
      </c>
    </row>
    <row r="387" spans="2:65" s="12" customFormat="1">
      <c r="B387" s="141"/>
      <c r="D387" s="135" t="s">
        <v>144</v>
      </c>
      <c r="E387" s="142" t="s">
        <v>19</v>
      </c>
      <c r="F387" s="143" t="s">
        <v>595</v>
      </c>
      <c r="H387" s="142" t="s">
        <v>19</v>
      </c>
      <c r="I387" s="144"/>
      <c r="L387" s="141"/>
      <c r="M387" s="145"/>
      <c r="T387" s="146"/>
      <c r="AT387" s="142" t="s">
        <v>144</v>
      </c>
      <c r="AU387" s="142" t="s">
        <v>83</v>
      </c>
      <c r="AV387" s="12" t="s">
        <v>81</v>
      </c>
      <c r="AW387" s="12" t="s">
        <v>37</v>
      </c>
      <c r="AX387" s="12" t="s">
        <v>76</v>
      </c>
      <c r="AY387" s="142" t="s">
        <v>130</v>
      </c>
    </row>
    <row r="388" spans="2:65" s="13" customFormat="1">
      <c r="B388" s="147"/>
      <c r="D388" s="135" t="s">
        <v>144</v>
      </c>
      <c r="E388" s="148" t="s">
        <v>19</v>
      </c>
      <c r="F388" s="149" t="s">
        <v>147</v>
      </c>
      <c r="H388" s="150">
        <v>6</v>
      </c>
      <c r="I388" s="151"/>
      <c r="L388" s="147"/>
      <c r="M388" s="152"/>
      <c r="T388" s="153"/>
      <c r="AT388" s="148" t="s">
        <v>144</v>
      </c>
      <c r="AU388" s="148" t="s">
        <v>83</v>
      </c>
      <c r="AV388" s="13" t="s">
        <v>83</v>
      </c>
      <c r="AW388" s="13" t="s">
        <v>37</v>
      </c>
      <c r="AX388" s="13" t="s">
        <v>81</v>
      </c>
      <c r="AY388" s="148" t="s">
        <v>130</v>
      </c>
    </row>
    <row r="389" spans="2:65" s="1" customFormat="1" ht="16.5" customHeight="1">
      <c r="B389" s="32"/>
      <c r="C389" s="122" t="s">
        <v>596</v>
      </c>
      <c r="D389" s="122" t="s">
        <v>133</v>
      </c>
      <c r="E389" s="123" t="s">
        <v>597</v>
      </c>
      <c r="F389" s="124" t="s">
        <v>598</v>
      </c>
      <c r="G389" s="125" t="s">
        <v>217</v>
      </c>
      <c r="H389" s="126">
        <v>6</v>
      </c>
      <c r="I389" s="127"/>
      <c r="J389" s="128">
        <f>ROUND(I389*H389,2)</f>
        <v>0</v>
      </c>
      <c r="K389" s="124" t="s">
        <v>137</v>
      </c>
      <c r="L389" s="32"/>
      <c r="M389" s="129" t="s">
        <v>19</v>
      </c>
      <c r="N389" s="130" t="s">
        <v>47</v>
      </c>
      <c r="P389" s="131">
        <f>O389*H389</f>
        <v>0</v>
      </c>
      <c r="Q389" s="131">
        <v>0</v>
      </c>
      <c r="R389" s="131">
        <f>Q389*H389</f>
        <v>0</v>
      </c>
      <c r="S389" s="131">
        <v>8.5999999999999998E-4</v>
      </c>
      <c r="T389" s="132">
        <f>S389*H389</f>
        <v>5.1599999999999997E-3</v>
      </c>
      <c r="AR389" s="133" t="s">
        <v>248</v>
      </c>
      <c r="AT389" s="133" t="s">
        <v>133</v>
      </c>
      <c r="AU389" s="133" t="s">
        <v>83</v>
      </c>
      <c r="AY389" s="17" t="s">
        <v>130</v>
      </c>
      <c r="BE389" s="134">
        <f>IF(N389="základní",J389,0)</f>
        <v>0</v>
      </c>
      <c r="BF389" s="134">
        <f>IF(N389="snížená",J389,0)</f>
        <v>0</v>
      </c>
      <c r="BG389" s="134">
        <f>IF(N389="zákl. přenesená",J389,0)</f>
        <v>0</v>
      </c>
      <c r="BH389" s="134">
        <f>IF(N389="sníž. přenesená",J389,0)</f>
        <v>0</v>
      </c>
      <c r="BI389" s="134">
        <f>IF(N389="nulová",J389,0)</f>
        <v>0</v>
      </c>
      <c r="BJ389" s="17" t="s">
        <v>81</v>
      </c>
      <c r="BK389" s="134">
        <f>ROUND(I389*H389,2)</f>
        <v>0</v>
      </c>
      <c r="BL389" s="17" t="s">
        <v>248</v>
      </c>
      <c r="BM389" s="133" t="s">
        <v>599</v>
      </c>
    </row>
    <row r="390" spans="2:65" s="1" customFormat="1">
      <c r="B390" s="32"/>
      <c r="D390" s="135" t="s">
        <v>140</v>
      </c>
      <c r="F390" s="136" t="s">
        <v>600</v>
      </c>
      <c r="I390" s="137"/>
      <c r="L390" s="32"/>
      <c r="M390" s="138"/>
      <c r="T390" s="53"/>
      <c r="AT390" s="17" t="s">
        <v>140</v>
      </c>
      <c r="AU390" s="17" t="s">
        <v>83</v>
      </c>
    </row>
    <row r="391" spans="2:65" s="1" customFormat="1">
      <c r="B391" s="32"/>
      <c r="D391" s="139" t="s">
        <v>142</v>
      </c>
      <c r="F391" s="140" t="s">
        <v>601</v>
      </c>
      <c r="I391" s="137"/>
      <c r="L391" s="32"/>
      <c r="M391" s="138"/>
      <c r="T391" s="53"/>
      <c r="AT391" s="17" t="s">
        <v>142</v>
      </c>
      <c r="AU391" s="17" t="s">
        <v>83</v>
      </c>
    </row>
    <row r="392" spans="2:65" s="1" customFormat="1" ht="16.5" customHeight="1">
      <c r="B392" s="32"/>
      <c r="C392" s="122" t="s">
        <v>602</v>
      </c>
      <c r="D392" s="122" t="s">
        <v>133</v>
      </c>
      <c r="E392" s="123" t="s">
        <v>603</v>
      </c>
      <c r="F392" s="124" t="s">
        <v>604</v>
      </c>
      <c r="G392" s="125" t="s">
        <v>217</v>
      </c>
      <c r="H392" s="126">
        <v>2</v>
      </c>
      <c r="I392" s="127"/>
      <c r="J392" s="128">
        <f>ROUND(I392*H392,2)</f>
        <v>0</v>
      </c>
      <c r="K392" s="124" t="s">
        <v>19</v>
      </c>
      <c r="L392" s="32"/>
      <c r="M392" s="129" t="s">
        <v>19</v>
      </c>
      <c r="N392" s="130" t="s">
        <v>47</v>
      </c>
      <c r="P392" s="131">
        <f>O392*H392</f>
        <v>0</v>
      </c>
      <c r="Q392" s="131">
        <v>0</v>
      </c>
      <c r="R392" s="131">
        <f>Q392*H392</f>
        <v>0</v>
      </c>
      <c r="S392" s="131">
        <v>0</v>
      </c>
      <c r="T392" s="132">
        <f>S392*H392</f>
        <v>0</v>
      </c>
      <c r="AR392" s="133" t="s">
        <v>248</v>
      </c>
      <c r="AT392" s="133" t="s">
        <v>133</v>
      </c>
      <c r="AU392" s="133" t="s">
        <v>83</v>
      </c>
      <c r="AY392" s="17" t="s">
        <v>130</v>
      </c>
      <c r="BE392" s="134">
        <f>IF(N392="základní",J392,0)</f>
        <v>0</v>
      </c>
      <c r="BF392" s="134">
        <f>IF(N392="snížená",J392,0)</f>
        <v>0</v>
      </c>
      <c r="BG392" s="134">
        <f>IF(N392="zákl. přenesená",J392,0)</f>
        <v>0</v>
      </c>
      <c r="BH392" s="134">
        <f>IF(N392="sníž. přenesená",J392,0)</f>
        <v>0</v>
      </c>
      <c r="BI392" s="134">
        <f>IF(N392="nulová",J392,0)</f>
        <v>0</v>
      </c>
      <c r="BJ392" s="17" t="s">
        <v>81</v>
      </c>
      <c r="BK392" s="134">
        <f>ROUND(I392*H392,2)</f>
        <v>0</v>
      </c>
      <c r="BL392" s="17" t="s">
        <v>248</v>
      </c>
      <c r="BM392" s="133" t="s">
        <v>605</v>
      </c>
    </row>
    <row r="393" spans="2:65" s="1" customFormat="1">
      <c r="B393" s="32"/>
      <c r="D393" s="135" t="s">
        <v>140</v>
      </c>
      <c r="F393" s="136" t="s">
        <v>604</v>
      </c>
      <c r="I393" s="137"/>
      <c r="L393" s="32"/>
      <c r="M393" s="138"/>
      <c r="T393" s="53"/>
      <c r="AT393" s="17" t="s">
        <v>140</v>
      </c>
      <c r="AU393" s="17" t="s">
        <v>83</v>
      </c>
    </row>
    <row r="394" spans="2:65" s="12" customFormat="1">
      <c r="B394" s="141"/>
      <c r="D394" s="135" t="s">
        <v>144</v>
      </c>
      <c r="E394" s="142" t="s">
        <v>19</v>
      </c>
      <c r="F394" s="143" t="s">
        <v>606</v>
      </c>
      <c r="H394" s="142" t="s">
        <v>19</v>
      </c>
      <c r="I394" s="144"/>
      <c r="L394" s="141"/>
      <c r="M394" s="145"/>
      <c r="T394" s="146"/>
      <c r="AT394" s="142" t="s">
        <v>144</v>
      </c>
      <c r="AU394" s="142" t="s">
        <v>83</v>
      </c>
      <c r="AV394" s="12" t="s">
        <v>81</v>
      </c>
      <c r="AW394" s="12" t="s">
        <v>37</v>
      </c>
      <c r="AX394" s="12" t="s">
        <v>76</v>
      </c>
      <c r="AY394" s="142" t="s">
        <v>130</v>
      </c>
    </row>
    <row r="395" spans="2:65" s="13" customFormat="1">
      <c r="B395" s="147"/>
      <c r="D395" s="135" t="s">
        <v>144</v>
      </c>
      <c r="E395" s="148" t="s">
        <v>19</v>
      </c>
      <c r="F395" s="149" t="s">
        <v>83</v>
      </c>
      <c r="H395" s="150">
        <v>2</v>
      </c>
      <c r="I395" s="151"/>
      <c r="L395" s="147"/>
      <c r="M395" s="152"/>
      <c r="T395" s="153"/>
      <c r="AT395" s="148" t="s">
        <v>144</v>
      </c>
      <c r="AU395" s="148" t="s">
        <v>83</v>
      </c>
      <c r="AV395" s="13" t="s">
        <v>83</v>
      </c>
      <c r="AW395" s="13" t="s">
        <v>37</v>
      </c>
      <c r="AX395" s="13" t="s">
        <v>81</v>
      </c>
      <c r="AY395" s="148" t="s">
        <v>130</v>
      </c>
    </row>
    <row r="396" spans="2:65" s="1" customFormat="1" ht="16.5" customHeight="1">
      <c r="B396" s="32"/>
      <c r="C396" s="122" t="s">
        <v>607</v>
      </c>
      <c r="D396" s="122" t="s">
        <v>133</v>
      </c>
      <c r="E396" s="123" t="s">
        <v>608</v>
      </c>
      <c r="F396" s="124" t="s">
        <v>609</v>
      </c>
      <c r="G396" s="125" t="s">
        <v>217</v>
      </c>
      <c r="H396" s="126">
        <v>6</v>
      </c>
      <c r="I396" s="127"/>
      <c r="J396" s="128">
        <f>ROUND(I396*H396,2)</f>
        <v>0</v>
      </c>
      <c r="K396" s="124" t="s">
        <v>19</v>
      </c>
      <c r="L396" s="32"/>
      <c r="M396" s="129" t="s">
        <v>19</v>
      </c>
      <c r="N396" s="130" t="s">
        <v>47</v>
      </c>
      <c r="P396" s="131">
        <f>O396*H396</f>
        <v>0</v>
      </c>
      <c r="Q396" s="131">
        <v>0</v>
      </c>
      <c r="R396" s="131">
        <f>Q396*H396</f>
        <v>0</v>
      </c>
      <c r="S396" s="131">
        <v>0</v>
      </c>
      <c r="T396" s="132">
        <f>S396*H396</f>
        <v>0</v>
      </c>
      <c r="AR396" s="133" t="s">
        <v>248</v>
      </c>
      <c r="AT396" s="133" t="s">
        <v>133</v>
      </c>
      <c r="AU396" s="133" t="s">
        <v>83</v>
      </c>
      <c r="AY396" s="17" t="s">
        <v>130</v>
      </c>
      <c r="BE396" s="134">
        <f>IF(N396="základní",J396,0)</f>
        <v>0</v>
      </c>
      <c r="BF396" s="134">
        <f>IF(N396="snížená",J396,0)</f>
        <v>0</v>
      </c>
      <c r="BG396" s="134">
        <f>IF(N396="zákl. přenesená",J396,0)</f>
        <v>0</v>
      </c>
      <c r="BH396" s="134">
        <f>IF(N396="sníž. přenesená",J396,0)</f>
        <v>0</v>
      </c>
      <c r="BI396" s="134">
        <f>IF(N396="nulová",J396,0)</f>
        <v>0</v>
      </c>
      <c r="BJ396" s="17" t="s">
        <v>81</v>
      </c>
      <c r="BK396" s="134">
        <f>ROUND(I396*H396,2)</f>
        <v>0</v>
      </c>
      <c r="BL396" s="17" t="s">
        <v>248</v>
      </c>
      <c r="BM396" s="133" t="s">
        <v>610</v>
      </c>
    </row>
    <row r="397" spans="2:65" s="1" customFormat="1">
      <c r="B397" s="32"/>
      <c r="D397" s="135" t="s">
        <v>140</v>
      </c>
      <c r="F397" s="136" t="s">
        <v>609</v>
      </c>
      <c r="I397" s="137"/>
      <c r="L397" s="32"/>
      <c r="M397" s="138"/>
      <c r="T397" s="53"/>
      <c r="AT397" s="17" t="s">
        <v>140</v>
      </c>
      <c r="AU397" s="17" t="s">
        <v>83</v>
      </c>
    </row>
    <row r="398" spans="2:65" s="12" customFormat="1" ht="22.5">
      <c r="B398" s="141"/>
      <c r="D398" s="135" t="s">
        <v>144</v>
      </c>
      <c r="E398" s="142" t="s">
        <v>19</v>
      </c>
      <c r="F398" s="143" t="s">
        <v>611</v>
      </c>
      <c r="H398" s="142" t="s">
        <v>19</v>
      </c>
      <c r="I398" s="144"/>
      <c r="L398" s="141"/>
      <c r="M398" s="145"/>
      <c r="T398" s="146"/>
      <c r="AT398" s="142" t="s">
        <v>144</v>
      </c>
      <c r="AU398" s="142" t="s">
        <v>83</v>
      </c>
      <c r="AV398" s="12" t="s">
        <v>81</v>
      </c>
      <c r="AW398" s="12" t="s">
        <v>37</v>
      </c>
      <c r="AX398" s="12" t="s">
        <v>76</v>
      </c>
      <c r="AY398" s="142" t="s">
        <v>130</v>
      </c>
    </row>
    <row r="399" spans="2:65" s="13" customFormat="1">
      <c r="B399" s="147"/>
      <c r="D399" s="135" t="s">
        <v>144</v>
      </c>
      <c r="E399" s="148" t="s">
        <v>19</v>
      </c>
      <c r="F399" s="149" t="s">
        <v>147</v>
      </c>
      <c r="H399" s="150">
        <v>6</v>
      </c>
      <c r="I399" s="151"/>
      <c r="L399" s="147"/>
      <c r="M399" s="152"/>
      <c r="T399" s="153"/>
      <c r="AT399" s="148" t="s">
        <v>144</v>
      </c>
      <c r="AU399" s="148" t="s">
        <v>83</v>
      </c>
      <c r="AV399" s="13" t="s">
        <v>83</v>
      </c>
      <c r="AW399" s="13" t="s">
        <v>37</v>
      </c>
      <c r="AX399" s="13" t="s">
        <v>81</v>
      </c>
      <c r="AY399" s="148" t="s">
        <v>130</v>
      </c>
    </row>
    <row r="400" spans="2:65" s="1" customFormat="1" ht="16.5" customHeight="1">
      <c r="B400" s="32"/>
      <c r="C400" s="122" t="s">
        <v>612</v>
      </c>
      <c r="D400" s="122" t="s">
        <v>133</v>
      </c>
      <c r="E400" s="123" t="s">
        <v>613</v>
      </c>
      <c r="F400" s="124" t="s">
        <v>614</v>
      </c>
      <c r="G400" s="125" t="s">
        <v>217</v>
      </c>
      <c r="H400" s="126">
        <v>2</v>
      </c>
      <c r="I400" s="127"/>
      <c r="J400" s="128">
        <f>ROUND(I400*H400,2)</f>
        <v>0</v>
      </c>
      <c r="K400" s="124" t="s">
        <v>19</v>
      </c>
      <c r="L400" s="32"/>
      <c r="M400" s="129" t="s">
        <v>19</v>
      </c>
      <c r="N400" s="130" t="s">
        <v>47</v>
      </c>
      <c r="P400" s="131">
        <f>O400*H400</f>
        <v>0</v>
      </c>
      <c r="Q400" s="131">
        <v>0</v>
      </c>
      <c r="R400" s="131">
        <f>Q400*H400</f>
        <v>0</v>
      </c>
      <c r="S400" s="131">
        <v>0</v>
      </c>
      <c r="T400" s="132">
        <f>S400*H400</f>
        <v>0</v>
      </c>
      <c r="AR400" s="133" t="s">
        <v>248</v>
      </c>
      <c r="AT400" s="133" t="s">
        <v>133</v>
      </c>
      <c r="AU400" s="133" t="s">
        <v>83</v>
      </c>
      <c r="AY400" s="17" t="s">
        <v>130</v>
      </c>
      <c r="BE400" s="134">
        <f>IF(N400="základní",J400,0)</f>
        <v>0</v>
      </c>
      <c r="BF400" s="134">
        <f>IF(N400="snížená",J400,0)</f>
        <v>0</v>
      </c>
      <c r="BG400" s="134">
        <f>IF(N400="zákl. přenesená",J400,0)</f>
        <v>0</v>
      </c>
      <c r="BH400" s="134">
        <f>IF(N400="sníž. přenesená",J400,0)</f>
        <v>0</v>
      </c>
      <c r="BI400" s="134">
        <f>IF(N400="nulová",J400,0)</f>
        <v>0</v>
      </c>
      <c r="BJ400" s="17" t="s">
        <v>81</v>
      </c>
      <c r="BK400" s="134">
        <f>ROUND(I400*H400,2)</f>
        <v>0</v>
      </c>
      <c r="BL400" s="17" t="s">
        <v>248</v>
      </c>
      <c r="BM400" s="133" t="s">
        <v>615</v>
      </c>
    </row>
    <row r="401" spans="2:65" s="1" customFormat="1">
      <c r="B401" s="32"/>
      <c r="D401" s="135" t="s">
        <v>140</v>
      </c>
      <c r="F401" s="136" t="s">
        <v>614</v>
      </c>
      <c r="I401" s="137"/>
      <c r="L401" s="32"/>
      <c r="M401" s="138"/>
      <c r="T401" s="53"/>
      <c r="AT401" s="17" t="s">
        <v>140</v>
      </c>
      <c r="AU401" s="17" t="s">
        <v>83</v>
      </c>
    </row>
    <row r="402" spans="2:65" s="12" customFormat="1" ht="22.5">
      <c r="B402" s="141"/>
      <c r="D402" s="135" t="s">
        <v>144</v>
      </c>
      <c r="E402" s="142" t="s">
        <v>19</v>
      </c>
      <c r="F402" s="143" t="s">
        <v>616</v>
      </c>
      <c r="H402" s="142" t="s">
        <v>19</v>
      </c>
      <c r="I402" s="144"/>
      <c r="L402" s="141"/>
      <c r="M402" s="145"/>
      <c r="T402" s="146"/>
      <c r="AT402" s="142" t="s">
        <v>144</v>
      </c>
      <c r="AU402" s="142" t="s">
        <v>83</v>
      </c>
      <c r="AV402" s="12" t="s">
        <v>81</v>
      </c>
      <c r="AW402" s="12" t="s">
        <v>37</v>
      </c>
      <c r="AX402" s="12" t="s">
        <v>76</v>
      </c>
      <c r="AY402" s="142" t="s">
        <v>130</v>
      </c>
    </row>
    <row r="403" spans="2:65" s="13" customFormat="1">
      <c r="B403" s="147"/>
      <c r="D403" s="135" t="s">
        <v>144</v>
      </c>
      <c r="E403" s="148" t="s">
        <v>19</v>
      </c>
      <c r="F403" s="149" t="s">
        <v>83</v>
      </c>
      <c r="H403" s="150">
        <v>2</v>
      </c>
      <c r="I403" s="151"/>
      <c r="L403" s="147"/>
      <c r="M403" s="152"/>
      <c r="T403" s="153"/>
      <c r="AT403" s="148" t="s">
        <v>144</v>
      </c>
      <c r="AU403" s="148" t="s">
        <v>83</v>
      </c>
      <c r="AV403" s="13" t="s">
        <v>83</v>
      </c>
      <c r="AW403" s="13" t="s">
        <v>37</v>
      </c>
      <c r="AX403" s="13" t="s">
        <v>81</v>
      </c>
      <c r="AY403" s="148" t="s">
        <v>130</v>
      </c>
    </row>
    <row r="404" spans="2:65" s="1" customFormat="1" ht="16.5" customHeight="1">
      <c r="B404" s="32"/>
      <c r="C404" s="122" t="s">
        <v>617</v>
      </c>
      <c r="D404" s="122" t="s">
        <v>133</v>
      </c>
      <c r="E404" s="123" t="s">
        <v>618</v>
      </c>
      <c r="F404" s="124" t="s">
        <v>619</v>
      </c>
      <c r="G404" s="125" t="s">
        <v>433</v>
      </c>
      <c r="H404" s="126">
        <v>1</v>
      </c>
      <c r="I404" s="127"/>
      <c r="J404" s="128">
        <f>ROUND(I404*H404,2)</f>
        <v>0</v>
      </c>
      <c r="K404" s="124" t="s">
        <v>19</v>
      </c>
      <c r="L404" s="32"/>
      <c r="M404" s="129" t="s">
        <v>19</v>
      </c>
      <c r="N404" s="130" t="s">
        <v>47</v>
      </c>
      <c r="P404" s="131">
        <f>O404*H404</f>
        <v>0</v>
      </c>
      <c r="Q404" s="131">
        <v>0</v>
      </c>
      <c r="R404" s="131">
        <f>Q404*H404</f>
        <v>0</v>
      </c>
      <c r="S404" s="131">
        <v>0</v>
      </c>
      <c r="T404" s="132">
        <f>S404*H404</f>
        <v>0</v>
      </c>
      <c r="AR404" s="133" t="s">
        <v>248</v>
      </c>
      <c r="AT404" s="133" t="s">
        <v>133</v>
      </c>
      <c r="AU404" s="133" t="s">
        <v>83</v>
      </c>
      <c r="AY404" s="17" t="s">
        <v>130</v>
      </c>
      <c r="BE404" s="134">
        <f>IF(N404="základní",J404,0)</f>
        <v>0</v>
      </c>
      <c r="BF404" s="134">
        <f>IF(N404="snížená",J404,0)</f>
        <v>0</v>
      </c>
      <c r="BG404" s="134">
        <f>IF(N404="zákl. přenesená",J404,0)</f>
        <v>0</v>
      </c>
      <c r="BH404" s="134">
        <f>IF(N404="sníž. přenesená",J404,0)</f>
        <v>0</v>
      </c>
      <c r="BI404" s="134">
        <f>IF(N404="nulová",J404,0)</f>
        <v>0</v>
      </c>
      <c r="BJ404" s="17" t="s">
        <v>81</v>
      </c>
      <c r="BK404" s="134">
        <f>ROUND(I404*H404,2)</f>
        <v>0</v>
      </c>
      <c r="BL404" s="17" t="s">
        <v>248</v>
      </c>
      <c r="BM404" s="133" t="s">
        <v>620</v>
      </c>
    </row>
    <row r="405" spans="2:65" s="1" customFormat="1">
      <c r="B405" s="32"/>
      <c r="D405" s="135" t="s">
        <v>140</v>
      </c>
      <c r="F405" s="136" t="s">
        <v>619</v>
      </c>
      <c r="I405" s="137"/>
      <c r="L405" s="32"/>
      <c r="M405" s="138"/>
      <c r="T405" s="53"/>
      <c r="AT405" s="17" t="s">
        <v>140</v>
      </c>
      <c r="AU405" s="17" t="s">
        <v>83</v>
      </c>
    </row>
    <row r="406" spans="2:65" s="1" customFormat="1" ht="21.75" customHeight="1">
      <c r="B406" s="32"/>
      <c r="C406" s="122" t="s">
        <v>621</v>
      </c>
      <c r="D406" s="122" t="s">
        <v>133</v>
      </c>
      <c r="E406" s="123" t="s">
        <v>622</v>
      </c>
      <c r="F406" s="124" t="s">
        <v>623</v>
      </c>
      <c r="G406" s="125" t="s">
        <v>321</v>
      </c>
      <c r="H406" s="126">
        <v>0.27300000000000002</v>
      </c>
      <c r="I406" s="127"/>
      <c r="J406" s="128">
        <f>ROUND(I406*H406,2)</f>
        <v>0</v>
      </c>
      <c r="K406" s="124" t="s">
        <v>137</v>
      </c>
      <c r="L406" s="32"/>
      <c r="M406" s="129" t="s">
        <v>19</v>
      </c>
      <c r="N406" s="130" t="s">
        <v>47</v>
      </c>
      <c r="P406" s="131">
        <f>O406*H406</f>
        <v>0</v>
      </c>
      <c r="Q406" s="131">
        <v>0</v>
      </c>
      <c r="R406" s="131">
        <f>Q406*H406</f>
        <v>0</v>
      </c>
      <c r="S406" s="131">
        <v>0</v>
      </c>
      <c r="T406" s="132">
        <f>S406*H406</f>
        <v>0</v>
      </c>
      <c r="AR406" s="133" t="s">
        <v>248</v>
      </c>
      <c r="AT406" s="133" t="s">
        <v>133</v>
      </c>
      <c r="AU406" s="133" t="s">
        <v>83</v>
      </c>
      <c r="AY406" s="17" t="s">
        <v>130</v>
      </c>
      <c r="BE406" s="134">
        <f>IF(N406="základní",J406,0)</f>
        <v>0</v>
      </c>
      <c r="BF406" s="134">
        <f>IF(N406="snížená",J406,0)</f>
        <v>0</v>
      </c>
      <c r="BG406" s="134">
        <f>IF(N406="zákl. přenesená",J406,0)</f>
        <v>0</v>
      </c>
      <c r="BH406" s="134">
        <f>IF(N406="sníž. přenesená",J406,0)</f>
        <v>0</v>
      </c>
      <c r="BI406" s="134">
        <f>IF(N406="nulová",J406,0)</f>
        <v>0</v>
      </c>
      <c r="BJ406" s="17" t="s">
        <v>81</v>
      </c>
      <c r="BK406" s="134">
        <f>ROUND(I406*H406,2)</f>
        <v>0</v>
      </c>
      <c r="BL406" s="17" t="s">
        <v>248</v>
      </c>
      <c r="BM406" s="133" t="s">
        <v>624</v>
      </c>
    </row>
    <row r="407" spans="2:65" s="1" customFormat="1" ht="19.5">
      <c r="B407" s="32"/>
      <c r="D407" s="135" t="s">
        <v>140</v>
      </c>
      <c r="F407" s="136" t="s">
        <v>625</v>
      </c>
      <c r="I407" s="137"/>
      <c r="L407" s="32"/>
      <c r="M407" s="138"/>
      <c r="T407" s="53"/>
      <c r="AT407" s="17" t="s">
        <v>140</v>
      </c>
      <c r="AU407" s="17" t="s">
        <v>83</v>
      </c>
    </row>
    <row r="408" spans="2:65" s="1" customFormat="1">
      <c r="B408" s="32"/>
      <c r="D408" s="139" t="s">
        <v>142</v>
      </c>
      <c r="F408" s="140" t="s">
        <v>626</v>
      </c>
      <c r="I408" s="137"/>
      <c r="L408" s="32"/>
      <c r="M408" s="138"/>
      <c r="T408" s="53"/>
      <c r="AT408" s="17" t="s">
        <v>142</v>
      </c>
      <c r="AU408" s="17" t="s">
        <v>83</v>
      </c>
    </row>
    <row r="409" spans="2:65" s="11" customFormat="1" ht="22.9" customHeight="1">
      <c r="B409" s="110"/>
      <c r="D409" s="111" t="s">
        <v>75</v>
      </c>
      <c r="E409" s="120" t="s">
        <v>627</v>
      </c>
      <c r="F409" s="120" t="s">
        <v>628</v>
      </c>
      <c r="I409" s="113"/>
      <c r="J409" s="121">
        <f>BK409</f>
        <v>0</v>
      </c>
      <c r="L409" s="110"/>
      <c r="M409" s="115"/>
      <c r="P409" s="116">
        <f>SUM(P410:P413)</f>
        <v>0</v>
      </c>
      <c r="R409" s="116">
        <f>SUM(R410:R413)</f>
        <v>4.5999999999999999E-2</v>
      </c>
      <c r="T409" s="117">
        <f>SUM(T410:T413)</f>
        <v>0</v>
      </c>
      <c r="AR409" s="111" t="s">
        <v>83</v>
      </c>
      <c r="AT409" s="118" t="s">
        <v>75</v>
      </c>
      <c r="AU409" s="118" t="s">
        <v>81</v>
      </c>
      <c r="AY409" s="111" t="s">
        <v>130</v>
      </c>
      <c r="BK409" s="119">
        <f>SUM(BK410:BK413)</f>
        <v>0</v>
      </c>
    </row>
    <row r="410" spans="2:65" s="1" customFormat="1" ht="21.75" customHeight="1">
      <c r="B410" s="32"/>
      <c r="C410" s="122" t="s">
        <v>629</v>
      </c>
      <c r="D410" s="122" t="s">
        <v>133</v>
      </c>
      <c r="E410" s="123" t="s">
        <v>630</v>
      </c>
      <c r="F410" s="124" t="s">
        <v>631</v>
      </c>
      <c r="G410" s="125" t="s">
        <v>433</v>
      </c>
      <c r="H410" s="126">
        <v>5</v>
      </c>
      <c r="I410" s="127"/>
      <c r="J410" s="128">
        <f>ROUND(I410*H410,2)</f>
        <v>0</v>
      </c>
      <c r="K410" s="124" t="s">
        <v>19</v>
      </c>
      <c r="L410" s="32"/>
      <c r="M410" s="129" t="s">
        <v>19</v>
      </c>
      <c r="N410" s="130" t="s">
        <v>47</v>
      </c>
      <c r="P410" s="131">
        <f>O410*H410</f>
        <v>0</v>
      </c>
      <c r="Q410" s="131">
        <v>9.1999999999999998E-3</v>
      </c>
      <c r="R410" s="131">
        <f>Q410*H410</f>
        <v>4.5999999999999999E-2</v>
      </c>
      <c r="S410" s="131">
        <v>0</v>
      </c>
      <c r="T410" s="132">
        <f>S410*H410</f>
        <v>0</v>
      </c>
      <c r="AR410" s="133" t="s">
        <v>248</v>
      </c>
      <c r="AT410" s="133" t="s">
        <v>133</v>
      </c>
      <c r="AU410" s="133" t="s">
        <v>83</v>
      </c>
      <c r="AY410" s="17" t="s">
        <v>130</v>
      </c>
      <c r="BE410" s="134">
        <f>IF(N410="základní",J410,0)</f>
        <v>0</v>
      </c>
      <c r="BF410" s="134">
        <f>IF(N410="snížená",J410,0)</f>
        <v>0</v>
      </c>
      <c r="BG410" s="134">
        <f>IF(N410="zákl. přenesená",J410,0)</f>
        <v>0</v>
      </c>
      <c r="BH410" s="134">
        <f>IF(N410="sníž. přenesená",J410,0)</f>
        <v>0</v>
      </c>
      <c r="BI410" s="134">
        <f>IF(N410="nulová",J410,0)</f>
        <v>0</v>
      </c>
      <c r="BJ410" s="17" t="s">
        <v>81</v>
      </c>
      <c r="BK410" s="134">
        <f>ROUND(I410*H410,2)</f>
        <v>0</v>
      </c>
      <c r="BL410" s="17" t="s">
        <v>248</v>
      </c>
      <c r="BM410" s="133" t="s">
        <v>632</v>
      </c>
    </row>
    <row r="411" spans="2:65" s="1" customFormat="1">
      <c r="B411" s="32"/>
      <c r="D411" s="135" t="s">
        <v>140</v>
      </c>
      <c r="F411" s="136" t="s">
        <v>631</v>
      </c>
      <c r="I411" s="137"/>
      <c r="L411" s="32"/>
      <c r="M411" s="138"/>
      <c r="T411" s="53"/>
      <c r="AT411" s="17" t="s">
        <v>140</v>
      </c>
      <c r="AU411" s="17" t="s">
        <v>83</v>
      </c>
    </row>
    <row r="412" spans="2:65" s="12" customFormat="1">
      <c r="B412" s="141"/>
      <c r="D412" s="135" t="s">
        <v>144</v>
      </c>
      <c r="E412" s="142" t="s">
        <v>19</v>
      </c>
      <c r="F412" s="143" t="s">
        <v>633</v>
      </c>
      <c r="H412" s="142" t="s">
        <v>19</v>
      </c>
      <c r="I412" s="144"/>
      <c r="L412" s="141"/>
      <c r="M412" s="145"/>
      <c r="T412" s="146"/>
      <c r="AT412" s="142" t="s">
        <v>144</v>
      </c>
      <c r="AU412" s="142" t="s">
        <v>83</v>
      </c>
      <c r="AV412" s="12" t="s">
        <v>81</v>
      </c>
      <c r="AW412" s="12" t="s">
        <v>37</v>
      </c>
      <c r="AX412" s="12" t="s">
        <v>76</v>
      </c>
      <c r="AY412" s="142" t="s">
        <v>130</v>
      </c>
    </row>
    <row r="413" spans="2:65" s="13" customFormat="1">
      <c r="B413" s="147"/>
      <c r="D413" s="135" t="s">
        <v>144</v>
      </c>
      <c r="E413" s="148" t="s">
        <v>19</v>
      </c>
      <c r="F413" s="149" t="s">
        <v>170</v>
      </c>
      <c r="H413" s="150">
        <v>5</v>
      </c>
      <c r="I413" s="151"/>
      <c r="L413" s="147"/>
      <c r="M413" s="152"/>
      <c r="T413" s="153"/>
      <c r="AT413" s="148" t="s">
        <v>144</v>
      </c>
      <c r="AU413" s="148" t="s">
        <v>83</v>
      </c>
      <c r="AV413" s="13" t="s">
        <v>83</v>
      </c>
      <c r="AW413" s="13" t="s">
        <v>37</v>
      </c>
      <c r="AX413" s="13" t="s">
        <v>81</v>
      </c>
      <c r="AY413" s="148" t="s">
        <v>130</v>
      </c>
    </row>
    <row r="414" spans="2:65" s="11" customFormat="1" ht="22.9" customHeight="1">
      <c r="B414" s="110"/>
      <c r="D414" s="111" t="s">
        <v>75</v>
      </c>
      <c r="E414" s="120" t="s">
        <v>634</v>
      </c>
      <c r="F414" s="120" t="s">
        <v>635</v>
      </c>
      <c r="I414" s="113"/>
      <c r="J414" s="121">
        <f>BK414</f>
        <v>0</v>
      </c>
      <c r="L414" s="110"/>
      <c r="M414" s="115"/>
      <c r="P414" s="116">
        <f>SUM(P415:P431)</f>
        <v>0</v>
      </c>
      <c r="R414" s="116">
        <f>SUM(R415:R431)</f>
        <v>4.1800000000000006E-3</v>
      </c>
      <c r="T414" s="117">
        <f>SUM(T415:T431)</f>
        <v>6.3599999999999993E-3</v>
      </c>
      <c r="AR414" s="111" t="s">
        <v>83</v>
      </c>
      <c r="AT414" s="118" t="s">
        <v>75</v>
      </c>
      <c r="AU414" s="118" t="s">
        <v>81</v>
      </c>
      <c r="AY414" s="111" t="s">
        <v>130</v>
      </c>
      <c r="BK414" s="119">
        <f>SUM(BK415:BK431)</f>
        <v>0</v>
      </c>
    </row>
    <row r="415" spans="2:65" s="1" customFormat="1" ht="16.5" customHeight="1">
      <c r="B415" s="32"/>
      <c r="C415" s="122" t="s">
        <v>636</v>
      </c>
      <c r="D415" s="122" t="s">
        <v>133</v>
      </c>
      <c r="E415" s="123" t="s">
        <v>637</v>
      </c>
      <c r="F415" s="124" t="s">
        <v>638</v>
      </c>
      <c r="G415" s="125" t="s">
        <v>195</v>
      </c>
      <c r="H415" s="126">
        <v>8</v>
      </c>
      <c r="I415" s="127"/>
      <c r="J415" s="128">
        <f>ROUND(I415*H415,2)</f>
        <v>0</v>
      </c>
      <c r="K415" s="124" t="s">
        <v>137</v>
      </c>
      <c r="L415" s="32"/>
      <c r="M415" s="129" t="s">
        <v>19</v>
      </c>
      <c r="N415" s="130" t="s">
        <v>47</v>
      </c>
      <c r="P415" s="131">
        <f>O415*H415</f>
        <v>0</v>
      </c>
      <c r="Q415" s="131">
        <v>4.6000000000000001E-4</v>
      </c>
      <c r="R415" s="131">
        <f>Q415*H415</f>
        <v>3.6800000000000001E-3</v>
      </c>
      <c r="S415" s="131">
        <v>0</v>
      </c>
      <c r="T415" s="132">
        <f>S415*H415</f>
        <v>0</v>
      </c>
      <c r="AR415" s="133" t="s">
        <v>248</v>
      </c>
      <c r="AT415" s="133" t="s">
        <v>133</v>
      </c>
      <c r="AU415" s="133" t="s">
        <v>83</v>
      </c>
      <c r="AY415" s="17" t="s">
        <v>130</v>
      </c>
      <c r="BE415" s="134">
        <f>IF(N415="základní",J415,0)</f>
        <v>0</v>
      </c>
      <c r="BF415" s="134">
        <f>IF(N415="snížená",J415,0)</f>
        <v>0</v>
      </c>
      <c r="BG415" s="134">
        <f>IF(N415="zákl. přenesená",J415,0)</f>
        <v>0</v>
      </c>
      <c r="BH415" s="134">
        <f>IF(N415="sníž. přenesená",J415,0)</f>
        <v>0</v>
      </c>
      <c r="BI415" s="134">
        <f>IF(N415="nulová",J415,0)</f>
        <v>0</v>
      </c>
      <c r="BJ415" s="17" t="s">
        <v>81</v>
      </c>
      <c r="BK415" s="134">
        <f>ROUND(I415*H415,2)</f>
        <v>0</v>
      </c>
      <c r="BL415" s="17" t="s">
        <v>248</v>
      </c>
      <c r="BM415" s="133" t="s">
        <v>639</v>
      </c>
    </row>
    <row r="416" spans="2:65" s="1" customFormat="1">
      <c r="B416" s="32"/>
      <c r="D416" s="135" t="s">
        <v>140</v>
      </c>
      <c r="F416" s="136" t="s">
        <v>640</v>
      </c>
      <c r="I416" s="137"/>
      <c r="L416" s="32"/>
      <c r="M416" s="138"/>
      <c r="T416" s="53"/>
      <c r="AT416" s="17" t="s">
        <v>140</v>
      </c>
      <c r="AU416" s="17" t="s">
        <v>83</v>
      </c>
    </row>
    <row r="417" spans="2:65" s="1" customFormat="1">
      <c r="B417" s="32"/>
      <c r="D417" s="139" t="s">
        <v>142</v>
      </c>
      <c r="F417" s="140" t="s">
        <v>641</v>
      </c>
      <c r="I417" s="137"/>
      <c r="L417" s="32"/>
      <c r="M417" s="138"/>
      <c r="T417" s="53"/>
      <c r="AT417" s="17" t="s">
        <v>142</v>
      </c>
      <c r="AU417" s="17" t="s">
        <v>83</v>
      </c>
    </row>
    <row r="418" spans="2:65" s="1" customFormat="1" ht="16.5" customHeight="1">
      <c r="B418" s="32"/>
      <c r="C418" s="122" t="s">
        <v>642</v>
      </c>
      <c r="D418" s="122" t="s">
        <v>133</v>
      </c>
      <c r="E418" s="123" t="s">
        <v>643</v>
      </c>
      <c r="F418" s="124" t="s">
        <v>644</v>
      </c>
      <c r="G418" s="125" t="s">
        <v>195</v>
      </c>
      <c r="H418" s="126">
        <v>6</v>
      </c>
      <c r="I418" s="127"/>
      <c r="J418" s="128">
        <f>ROUND(I418*H418,2)</f>
        <v>0</v>
      </c>
      <c r="K418" s="124" t="s">
        <v>137</v>
      </c>
      <c r="L418" s="32"/>
      <c r="M418" s="129" t="s">
        <v>19</v>
      </c>
      <c r="N418" s="130" t="s">
        <v>47</v>
      </c>
      <c r="P418" s="131">
        <f>O418*H418</f>
        <v>0</v>
      </c>
      <c r="Q418" s="131">
        <v>3.0000000000000001E-5</v>
      </c>
      <c r="R418" s="131">
        <f>Q418*H418</f>
        <v>1.8000000000000001E-4</v>
      </c>
      <c r="S418" s="131">
        <v>1.06E-3</v>
      </c>
      <c r="T418" s="132">
        <f>S418*H418</f>
        <v>6.3599999999999993E-3</v>
      </c>
      <c r="AR418" s="133" t="s">
        <v>248</v>
      </c>
      <c r="AT418" s="133" t="s">
        <v>133</v>
      </c>
      <c r="AU418" s="133" t="s">
        <v>83</v>
      </c>
      <c r="AY418" s="17" t="s">
        <v>130</v>
      </c>
      <c r="BE418" s="134">
        <f>IF(N418="základní",J418,0)</f>
        <v>0</v>
      </c>
      <c r="BF418" s="134">
        <f>IF(N418="snížená",J418,0)</f>
        <v>0</v>
      </c>
      <c r="BG418" s="134">
        <f>IF(N418="zákl. přenesená",J418,0)</f>
        <v>0</v>
      </c>
      <c r="BH418" s="134">
        <f>IF(N418="sníž. přenesená",J418,0)</f>
        <v>0</v>
      </c>
      <c r="BI418" s="134">
        <f>IF(N418="nulová",J418,0)</f>
        <v>0</v>
      </c>
      <c r="BJ418" s="17" t="s">
        <v>81</v>
      </c>
      <c r="BK418" s="134">
        <f>ROUND(I418*H418,2)</f>
        <v>0</v>
      </c>
      <c r="BL418" s="17" t="s">
        <v>248</v>
      </c>
      <c r="BM418" s="133" t="s">
        <v>645</v>
      </c>
    </row>
    <row r="419" spans="2:65" s="1" customFormat="1">
      <c r="B419" s="32"/>
      <c r="D419" s="135" t="s">
        <v>140</v>
      </c>
      <c r="F419" s="136" t="s">
        <v>646</v>
      </c>
      <c r="I419" s="137"/>
      <c r="L419" s="32"/>
      <c r="M419" s="138"/>
      <c r="T419" s="53"/>
      <c r="AT419" s="17" t="s">
        <v>140</v>
      </c>
      <c r="AU419" s="17" t="s">
        <v>83</v>
      </c>
    </row>
    <row r="420" spans="2:65" s="1" customFormat="1">
      <c r="B420" s="32"/>
      <c r="D420" s="139" t="s">
        <v>142</v>
      </c>
      <c r="F420" s="140" t="s">
        <v>647</v>
      </c>
      <c r="I420" s="137"/>
      <c r="L420" s="32"/>
      <c r="M420" s="138"/>
      <c r="T420" s="53"/>
      <c r="AT420" s="17" t="s">
        <v>142</v>
      </c>
      <c r="AU420" s="17" t="s">
        <v>83</v>
      </c>
    </row>
    <row r="421" spans="2:65" s="12" customFormat="1">
      <c r="B421" s="141"/>
      <c r="D421" s="135" t="s">
        <v>144</v>
      </c>
      <c r="E421" s="142" t="s">
        <v>19</v>
      </c>
      <c r="F421" s="143" t="s">
        <v>648</v>
      </c>
      <c r="H421" s="142" t="s">
        <v>19</v>
      </c>
      <c r="I421" s="144"/>
      <c r="L421" s="141"/>
      <c r="M421" s="145"/>
      <c r="T421" s="146"/>
      <c r="AT421" s="142" t="s">
        <v>144</v>
      </c>
      <c r="AU421" s="142" t="s">
        <v>83</v>
      </c>
      <c r="AV421" s="12" t="s">
        <v>81</v>
      </c>
      <c r="AW421" s="12" t="s">
        <v>37</v>
      </c>
      <c r="AX421" s="12" t="s">
        <v>76</v>
      </c>
      <c r="AY421" s="142" t="s">
        <v>130</v>
      </c>
    </row>
    <row r="422" spans="2:65" s="13" customFormat="1">
      <c r="B422" s="147"/>
      <c r="D422" s="135" t="s">
        <v>144</v>
      </c>
      <c r="E422" s="148" t="s">
        <v>19</v>
      </c>
      <c r="F422" s="149" t="s">
        <v>147</v>
      </c>
      <c r="H422" s="150">
        <v>6</v>
      </c>
      <c r="I422" s="151"/>
      <c r="L422" s="147"/>
      <c r="M422" s="152"/>
      <c r="T422" s="153"/>
      <c r="AT422" s="148" t="s">
        <v>144</v>
      </c>
      <c r="AU422" s="148" t="s">
        <v>83</v>
      </c>
      <c r="AV422" s="13" t="s">
        <v>83</v>
      </c>
      <c r="AW422" s="13" t="s">
        <v>37</v>
      </c>
      <c r="AX422" s="13" t="s">
        <v>81</v>
      </c>
      <c r="AY422" s="148" t="s">
        <v>130</v>
      </c>
    </row>
    <row r="423" spans="2:65" s="1" customFormat="1" ht="16.5" customHeight="1">
      <c r="B423" s="32"/>
      <c r="C423" s="122" t="s">
        <v>649</v>
      </c>
      <c r="D423" s="122" t="s">
        <v>133</v>
      </c>
      <c r="E423" s="123" t="s">
        <v>650</v>
      </c>
      <c r="F423" s="124" t="s">
        <v>651</v>
      </c>
      <c r="G423" s="125" t="s">
        <v>195</v>
      </c>
      <c r="H423" s="126">
        <v>8</v>
      </c>
      <c r="I423" s="127"/>
      <c r="J423" s="128">
        <f>ROUND(I423*H423,2)</f>
        <v>0</v>
      </c>
      <c r="K423" s="124" t="s">
        <v>137</v>
      </c>
      <c r="L423" s="32"/>
      <c r="M423" s="129" t="s">
        <v>19</v>
      </c>
      <c r="N423" s="130" t="s">
        <v>47</v>
      </c>
      <c r="P423" s="131">
        <f>O423*H423</f>
        <v>0</v>
      </c>
      <c r="Q423" s="131">
        <v>0</v>
      </c>
      <c r="R423" s="131">
        <f>Q423*H423</f>
        <v>0</v>
      </c>
      <c r="S423" s="131">
        <v>0</v>
      </c>
      <c r="T423" s="132">
        <f>S423*H423</f>
        <v>0</v>
      </c>
      <c r="AR423" s="133" t="s">
        <v>248</v>
      </c>
      <c r="AT423" s="133" t="s">
        <v>133</v>
      </c>
      <c r="AU423" s="133" t="s">
        <v>83</v>
      </c>
      <c r="AY423" s="17" t="s">
        <v>130</v>
      </c>
      <c r="BE423" s="134">
        <f>IF(N423="základní",J423,0)</f>
        <v>0</v>
      </c>
      <c r="BF423" s="134">
        <f>IF(N423="snížená",J423,0)</f>
        <v>0</v>
      </c>
      <c r="BG423" s="134">
        <f>IF(N423="zákl. přenesená",J423,0)</f>
        <v>0</v>
      </c>
      <c r="BH423" s="134">
        <f>IF(N423="sníž. přenesená",J423,0)</f>
        <v>0</v>
      </c>
      <c r="BI423" s="134">
        <f>IF(N423="nulová",J423,0)</f>
        <v>0</v>
      </c>
      <c r="BJ423" s="17" t="s">
        <v>81</v>
      </c>
      <c r="BK423" s="134">
        <f>ROUND(I423*H423,2)</f>
        <v>0</v>
      </c>
      <c r="BL423" s="17" t="s">
        <v>248</v>
      </c>
      <c r="BM423" s="133" t="s">
        <v>652</v>
      </c>
    </row>
    <row r="424" spans="2:65" s="1" customFormat="1">
      <c r="B424" s="32"/>
      <c r="D424" s="135" t="s">
        <v>140</v>
      </c>
      <c r="F424" s="136" t="s">
        <v>653</v>
      </c>
      <c r="I424" s="137"/>
      <c r="L424" s="32"/>
      <c r="M424" s="138"/>
      <c r="T424" s="53"/>
      <c r="AT424" s="17" t="s">
        <v>140</v>
      </c>
      <c r="AU424" s="17" t="s">
        <v>83</v>
      </c>
    </row>
    <row r="425" spans="2:65" s="1" customFormat="1">
      <c r="B425" s="32"/>
      <c r="D425" s="139" t="s">
        <v>142</v>
      </c>
      <c r="F425" s="140" t="s">
        <v>654</v>
      </c>
      <c r="I425" s="137"/>
      <c r="L425" s="32"/>
      <c r="M425" s="138"/>
      <c r="T425" s="53"/>
      <c r="AT425" s="17" t="s">
        <v>142</v>
      </c>
      <c r="AU425" s="17" t="s">
        <v>83</v>
      </c>
    </row>
    <row r="426" spans="2:65" s="1" customFormat="1" ht="21.75" customHeight="1">
      <c r="B426" s="32"/>
      <c r="C426" s="122" t="s">
        <v>655</v>
      </c>
      <c r="D426" s="122" t="s">
        <v>133</v>
      </c>
      <c r="E426" s="123" t="s">
        <v>656</v>
      </c>
      <c r="F426" s="124" t="s">
        <v>657</v>
      </c>
      <c r="G426" s="125" t="s">
        <v>195</v>
      </c>
      <c r="H426" s="126">
        <v>8</v>
      </c>
      <c r="I426" s="127"/>
      <c r="J426" s="128">
        <f>ROUND(I426*H426,2)</f>
        <v>0</v>
      </c>
      <c r="K426" s="124" t="s">
        <v>137</v>
      </c>
      <c r="L426" s="32"/>
      <c r="M426" s="129" t="s">
        <v>19</v>
      </c>
      <c r="N426" s="130" t="s">
        <v>47</v>
      </c>
      <c r="P426" s="131">
        <f>O426*H426</f>
        <v>0</v>
      </c>
      <c r="Q426" s="131">
        <v>4.0000000000000003E-5</v>
      </c>
      <c r="R426" s="131">
        <f>Q426*H426</f>
        <v>3.2000000000000003E-4</v>
      </c>
      <c r="S426" s="131">
        <v>0</v>
      </c>
      <c r="T426" s="132">
        <f>S426*H426</f>
        <v>0</v>
      </c>
      <c r="AR426" s="133" t="s">
        <v>248</v>
      </c>
      <c r="AT426" s="133" t="s">
        <v>133</v>
      </c>
      <c r="AU426" s="133" t="s">
        <v>83</v>
      </c>
      <c r="AY426" s="17" t="s">
        <v>130</v>
      </c>
      <c r="BE426" s="134">
        <f>IF(N426="základní",J426,0)</f>
        <v>0</v>
      </c>
      <c r="BF426" s="134">
        <f>IF(N426="snížená",J426,0)</f>
        <v>0</v>
      </c>
      <c r="BG426" s="134">
        <f>IF(N426="zákl. přenesená",J426,0)</f>
        <v>0</v>
      </c>
      <c r="BH426" s="134">
        <f>IF(N426="sníž. přenesená",J426,0)</f>
        <v>0</v>
      </c>
      <c r="BI426" s="134">
        <f>IF(N426="nulová",J426,0)</f>
        <v>0</v>
      </c>
      <c r="BJ426" s="17" t="s">
        <v>81</v>
      </c>
      <c r="BK426" s="134">
        <f>ROUND(I426*H426,2)</f>
        <v>0</v>
      </c>
      <c r="BL426" s="17" t="s">
        <v>248</v>
      </c>
      <c r="BM426" s="133" t="s">
        <v>658</v>
      </c>
    </row>
    <row r="427" spans="2:65" s="1" customFormat="1" ht="19.5">
      <c r="B427" s="32"/>
      <c r="D427" s="135" t="s">
        <v>140</v>
      </c>
      <c r="F427" s="136" t="s">
        <v>659</v>
      </c>
      <c r="I427" s="137"/>
      <c r="L427" s="32"/>
      <c r="M427" s="138"/>
      <c r="T427" s="53"/>
      <c r="AT427" s="17" t="s">
        <v>140</v>
      </c>
      <c r="AU427" s="17" t="s">
        <v>83</v>
      </c>
    </row>
    <row r="428" spans="2:65" s="1" customFormat="1">
      <c r="B428" s="32"/>
      <c r="D428" s="139" t="s">
        <v>142</v>
      </c>
      <c r="F428" s="140" t="s">
        <v>660</v>
      </c>
      <c r="I428" s="137"/>
      <c r="L428" s="32"/>
      <c r="M428" s="138"/>
      <c r="T428" s="53"/>
      <c r="AT428" s="17" t="s">
        <v>142</v>
      </c>
      <c r="AU428" s="17" t="s">
        <v>83</v>
      </c>
    </row>
    <row r="429" spans="2:65" s="1" customFormat="1" ht="21.75" customHeight="1">
      <c r="B429" s="32"/>
      <c r="C429" s="122" t="s">
        <v>661</v>
      </c>
      <c r="D429" s="122" t="s">
        <v>133</v>
      </c>
      <c r="E429" s="123" t="s">
        <v>662</v>
      </c>
      <c r="F429" s="124" t="s">
        <v>663</v>
      </c>
      <c r="G429" s="125" t="s">
        <v>321</v>
      </c>
      <c r="H429" s="126">
        <v>4.0000000000000001E-3</v>
      </c>
      <c r="I429" s="127"/>
      <c r="J429" s="128">
        <f>ROUND(I429*H429,2)</f>
        <v>0</v>
      </c>
      <c r="K429" s="124" t="s">
        <v>137</v>
      </c>
      <c r="L429" s="32"/>
      <c r="M429" s="129" t="s">
        <v>19</v>
      </c>
      <c r="N429" s="130" t="s">
        <v>47</v>
      </c>
      <c r="P429" s="131">
        <f>O429*H429</f>
        <v>0</v>
      </c>
      <c r="Q429" s="131">
        <v>0</v>
      </c>
      <c r="R429" s="131">
        <f>Q429*H429</f>
        <v>0</v>
      </c>
      <c r="S429" s="131">
        <v>0</v>
      </c>
      <c r="T429" s="132">
        <f>S429*H429</f>
        <v>0</v>
      </c>
      <c r="AR429" s="133" t="s">
        <v>248</v>
      </c>
      <c r="AT429" s="133" t="s">
        <v>133</v>
      </c>
      <c r="AU429" s="133" t="s">
        <v>83</v>
      </c>
      <c r="AY429" s="17" t="s">
        <v>130</v>
      </c>
      <c r="BE429" s="134">
        <f>IF(N429="základní",J429,0)</f>
        <v>0</v>
      </c>
      <c r="BF429" s="134">
        <f>IF(N429="snížená",J429,0)</f>
        <v>0</v>
      </c>
      <c r="BG429" s="134">
        <f>IF(N429="zákl. přenesená",J429,0)</f>
        <v>0</v>
      </c>
      <c r="BH429" s="134">
        <f>IF(N429="sníž. přenesená",J429,0)</f>
        <v>0</v>
      </c>
      <c r="BI429" s="134">
        <f>IF(N429="nulová",J429,0)</f>
        <v>0</v>
      </c>
      <c r="BJ429" s="17" t="s">
        <v>81</v>
      </c>
      <c r="BK429" s="134">
        <f>ROUND(I429*H429,2)</f>
        <v>0</v>
      </c>
      <c r="BL429" s="17" t="s">
        <v>248</v>
      </c>
      <c r="BM429" s="133" t="s">
        <v>664</v>
      </c>
    </row>
    <row r="430" spans="2:65" s="1" customFormat="1" ht="19.5">
      <c r="B430" s="32"/>
      <c r="D430" s="135" t="s">
        <v>140</v>
      </c>
      <c r="F430" s="136" t="s">
        <v>665</v>
      </c>
      <c r="I430" s="137"/>
      <c r="L430" s="32"/>
      <c r="M430" s="138"/>
      <c r="T430" s="53"/>
      <c r="AT430" s="17" t="s">
        <v>140</v>
      </c>
      <c r="AU430" s="17" t="s">
        <v>83</v>
      </c>
    </row>
    <row r="431" spans="2:65" s="1" customFormat="1">
      <c r="B431" s="32"/>
      <c r="D431" s="139" t="s">
        <v>142</v>
      </c>
      <c r="F431" s="140" t="s">
        <v>666</v>
      </c>
      <c r="I431" s="137"/>
      <c r="L431" s="32"/>
      <c r="M431" s="138"/>
      <c r="T431" s="53"/>
      <c r="AT431" s="17" t="s">
        <v>142</v>
      </c>
      <c r="AU431" s="17" t="s">
        <v>83</v>
      </c>
    </row>
    <row r="432" spans="2:65" s="11" customFormat="1" ht="22.9" customHeight="1">
      <c r="B432" s="110"/>
      <c r="D432" s="111" t="s">
        <v>75</v>
      </c>
      <c r="E432" s="120" t="s">
        <v>667</v>
      </c>
      <c r="F432" s="120" t="s">
        <v>668</v>
      </c>
      <c r="I432" s="113"/>
      <c r="J432" s="121">
        <f>BK432</f>
        <v>0</v>
      </c>
      <c r="L432" s="110"/>
      <c r="M432" s="115"/>
      <c r="P432" s="116">
        <f>SUM(P433:P444)</f>
        <v>0</v>
      </c>
      <c r="R432" s="116">
        <f>SUM(R433:R444)</f>
        <v>1.1999999999999999E-3</v>
      </c>
      <c r="T432" s="117">
        <f>SUM(T433:T444)</f>
        <v>0</v>
      </c>
      <c r="AR432" s="111" t="s">
        <v>83</v>
      </c>
      <c r="AT432" s="118" t="s">
        <v>75</v>
      </c>
      <c r="AU432" s="118" t="s">
        <v>81</v>
      </c>
      <c r="AY432" s="111" t="s">
        <v>130</v>
      </c>
      <c r="BK432" s="119">
        <f>SUM(BK433:BK444)</f>
        <v>0</v>
      </c>
    </row>
    <row r="433" spans="2:65" s="1" customFormat="1" ht="16.5" customHeight="1">
      <c r="B433" s="32"/>
      <c r="C433" s="122" t="s">
        <v>669</v>
      </c>
      <c r="D433" s="122" t="s">
        <v>133</v>
      </c>
      <c r="E433" s="123" t="s">
        <v>670</v>
      </c>
      <c r="F433" s="124" t="s">
        <v>671</v>
      </c>
      <c r="G433" s="125" t="s">
        <v>217</v>
      </c>
      <c r="H433" s="126">
        <v>2</v>
      </c>
      <c r="I433" s="127"/>
      <c r="J433" s="128">
        <f>ROUND(I433*H433,2)</f>
        <v>0</v>
      </c>
      <c r="K433" s="124" t="s">
        <v>137</v>
      </c>
      <c r="L433" s="32"/>
      <c r="M433" s="129" t="s">
        <v>19</v>
      </c>
      <c r="N433" s="130" t="s">
        <v>47</v>
      </c>
      <c r="P433" s="131">
        <f>O433*H433</f>
        <v>0</v>
      </c>
      <c r="Q433" s="131">
        <v>6.0000000000000002E-5</v>
      </c>
      <c r="R433" s="131">
        <f>Q433*H433</f>
        <v>1.2E-4</v>
      </c>
      <c r="S433" s="131">
        <v>0</v>
      </c>
      <c r="T433" s="132">
        <f>S433*H433</f>
        <v>0</v>
      </c>
      <c r="AR433" s="133" t="s">
        <v>248</v>
      </c>
      <c r="AT433" s="133" t="s">
        <v>133</v>
      </c>
      <c r="AU433" s="133" t="s">
        <v>83</v>
      </c>
      <c r="AY433" s="17" t="s">
        <v>130</v>
      </c>
      <c r="BE433" s="134">
        <f>IF(N433="základní",J433,0)</f>
        <v>0</v>
      </c>
      <c r="BF433" s="134">
        <f>IF(N433="snížená",J433,0)</f>
        <v>0</v>
      </c>
      <c r="BG433" s="134">
        <f>IF(N433="zákl. přenesená",J433,0)</f>
        <v>0</v>
      </c>
      <c r="BH433" s="134">
        <f>IF(N433="sníž. přenesená",J433,0)</f>
        <v>0</v>
      </c>
      <c r="BI433" s="134">
        <f>IF(N433="nulová",J433,0)</f>
        <v>0</v>
      </c>
      <c r="BJ433" s="17" t="s">
        <v>81</v>
      </c>
      <c r="BK433" s="134">
        <f>ROUND(I433*H433,2)</f>
        <v>0</v>
      </c>
      <c r="BL433" s="17" t="s">
        <v>248</v>
      </c>
      <c r="BM433" s="133" t="s">
        <v>672</v>
      </c>
    </row>
    <row r="434" spans="2:65" s="1" customFormat="1">
      <c r="B434" s="32"/>
      <c r="D434" s="135" t="s">
        <v>140</v>
      </c>
      <c r="F434" s="136" t="s">
        <v>673</v>
      </c>
      <c r="I434" s="137"/>
      <c r="L434" s="32"/>
      <c r="M434" s="138"/>
      <c r="T434" s="53"/>
      <c r="AT434" s="17" t="s">
        <v>140</v>
      </c>
      <c r="AU434" s="17" t="s">
        <v>83</v>
      </c>
    </row>
    <row r="435" spans="2:65" s="1" customFormat="1">
      <c r="B435" s="32"/>
      <c r="D435" s="139" t="s">
        <v>142</v>
      </c>
      <c r="F435" s="140" t="s">
        <v>674</v>
      </c>
      <c r="I435" s="137"/>
      <c r="L435" s="32"/>
      <c r="M435" s="138"/>
      <c r="T435" s="53"/>
      <c r="AT435" s="17" t="s">
        <v>142</v>
      </c>
      <c r="AU435" s="17" t="s">
        <v>83</v>
      </c>
    </row>
    <row r="436" spans="2:65" s="1" customFormat="1" ht="16.5" customHeight="1">
      <c r="B436" s="32"/>
      <c r="C436" s="122" t="s">
        <v>675</v>
      </c>
      <c r="D436" s="122" t="s">
        <v>133</v>
      </c>
      <c r="E436" s="123" t="s">
        <v>676</v>
      </c>
      <c r="F436" s="124" t="s">
        <v>677</v>
      </c>
      <c r="G436" s="125" t="s">
        <v>217</v>
      </c>
      <c r="H436" s="126">
        <v>2</v>
      </c>
      <c r="I436" s="127"/>
      <c r="J436" s="128">
        <f>ROUND(I436*H436,2)</f>
        <v>0</v>
      </c>
      <c r="K436" s="124" t="s">
        <v>137</v>
      </c>
      <c r="L436" s="32"/>
      <c r="M436" s="129" t="s">
        <v>19</v>
      </c>
      <c r="N436" s="130" t="s">
        <v>47</v>
      </c>
      <c r="P436" s="131">
        <f>O436*H436</f>
        <v>0</v>
      </c>
      <c r="Q436" s="131">
        <v>2.5999999999999998E-4</v>
      </c>
      <c r="R436" s="131">
        <f>Q436*H436</f>
        <v>5.1999999999999995E-4</v>
      </c>
      <c r="S436" s="131">
        <v>0</v>
      </c>
      <c r="T436" s="132">
        <f>S436*H436</f>
        <v>0</v>
      </c>
      <c r="AR436" s="133" t="s">
        <v>248</v>
      </c>
      <c r="AT436" s="133" t="s">
        <v>133</v>
      </c>
      <c r="AU436" s="133" t="s">
        <v>83</v>
      </c>
      <c r="AY436" s="17" t="s">
        <v>130</v>
      </c>
      <c r="BE436" s="134">
        <f>IF(N436="základní",J436,0)</f>
        <v>0</v>
      </c>
      <c r="BF436" s="134">
        <f>IF(N436="snížená",J436,0)</f>
        <v>0</v>
      </c>
      <c r="BG436" s="134">
        <f>IF(N436="zákl. přenesená",J436,0)</f>
        <v>0</v>
      </c>
      <c r="BH436" s="134">
        <f>IF(N436="sníž. přenesená",J436,0)</f>
        <v>0</v>
      </c>
      <c r="BI436" s="134">
        <f>IF(N436="nulová",J436,0)</f>
        <v>0</v>
      </c>
      <c r="BJ436" s="17" t="s">
        <v>81</v>
      </c>
      <c r="BK436" s="134">
        <f>ROUND(I436*H436,2)</f>
        <v>0</v>
      </c>
      <c r="BL436" s="17" t="s">
        <v>248</v>
      </c>
      <c r="BM436" s="133" t="s">
        <v>678</v>
      </c>
    </row>
    <row r="437" spans="2:65" s="1" customFormat="1">
      <c r="B437" s="32"/>
      <c r="D437" s="135" t="s">
        <v>140</v>
      </c>
      <c r="F437" s="136" t="s">
        <v>679</v>
      </c>
      <c r="I437" s="137"/>
      <c r="L437" s="32"/>
      <c r="M437" s="138"/>
      <c r="T437" s="53"/>
      <c r="AT437" s="17" t="s">
        <v>140</v>
      </c>
      <c r="AU437" s="17" t="s">
        <v>83</v>
      </c>
    </row>
    <row r="438" spans="2:65" s="1" customFormat="1">
      <c r="B438" s="32"/>
      <c r="D438" s="139" t="s">
        <v>142</v>
      </c>
      <c r="F438" s="140" t="s">
        <v>680</v>
      </c>
      <c r="I438" s="137"/>
      <c r="L438" s="32"/>
      <c r="M438" s="138"/>
      <c r="T438" s="53"/>
      <c r="AT438" s="17" t="s">
        <v>142</v>
      </c>
      <c r="AU438" s="17" t="s">
        <v>83</v>
      </c>
    </row>
    <row r="439" spans="2:65" s="1" customFormat="1" ht="16.5" customHeight="1">
      <c r="B439" s="32"/>
      <c r="C439" s="122" t="s">
        <v>681</v>
      </c>
      <c r="D439" s="122" t="s">
        <v>133</v>
      </c>
      <c r="E439" s="123" t="s">
        <v>682</v>
      </c>
      <c r="F439" s="124" t="s">
        <v>683</v>
      </c>
      <c r="G439" s="125" t="s">
        <v>217</v>
      </c>
      <c r="H439" s="126">
        <v>2</v>
      </c>
      <c r="I439" s="127"/>
      <c r="J439" s="128">
        <f>ROUND(I439*H439,2)</f>
        <v>0</v>
      </c>
      <c r="K439" s="124" t="s">
        <v>137</v>
      </c>
      <c r="L439" s="32"/>
      <c r="M439" s="129" t="s">
        <v>19</v>
      </c>
      <c r="N439" s="130" t="s">
        <v>47</v>
      </c>
      <c r="P439" s="131">
        <f>O439*H439</f>
        <v>0</v>
      </c>
      <c r="Q439" s="131">
        <v>2.7999999999999998E-4</v>
      </c>
      <c r="R439" s="131">
        <f>Q439*H439</f>
        <v>5.5999999999999995E-4</v>
      </c>
      <c r="S439" s="131">
        <v>0</v>
      </c>
      <c r="T439" s="132">
        <f>S439*H439</f>
        <v>0</v>
      </c>
      <c r="AR439" s="133" t="s">
        <v>248</v>
      </c>
      <c r="AT439" s="133" t="s">
        <v>133</v>
      </c>
      <c r="AU439" s="133" t="s">
        <v>83</v>
      </c>
      <c r="AY439" s="17" t="s">
        <v>130</v>
      </c>
      <c r="BE439" s="134">
        <f>IF(N439="základní",J439,0)</f>
        <v>0</v>
      </c>
      <c r="BF439" s="134">
        <f>IF(N439="snížená",J439,0)</f>
        <v>0</v>
      </c>
      <c r="BG439" s="134">
        <f>IF(N439="zákl. přenesená",J439,0)</f>
        <v>0</v>
      </c>
      <c r="BH439" s="134">
        <f>IF(N439="sníž. přenesená",J439,0)</f>
        <v>0</v>
      </c>
      <c r="BI439" s="134">
        <f>IF(N439="nulová",J439,0)</f>
        <v>0</v>
      </c>
      <c r="BJ439" s="17" t="s">
        <v>81</v>
      </c>
      <c r="BK439" s="134">
        <f>ROUND(I439*H439,2)</f>
        <v>0</v>
      </c>
      <c r="BL439" s="17" t="s">
        <v>248</v>
      </c>
      <c r="BM439" s="133" t="s">
        <v>684</v>
      </c>
    </row>
    <row r="440" spans="2:65" s="1" customFormat="1">
      <c r="B440" s="32"/>
      <c r="D440" s="135" t="s">
        <v>140</v>
      </c>
      <c r="F440" s="136" t="s">
        <v>685</v>
      </c>
      <c r="I440" s="137"/>
      <c r="L440" s="32"/>
      <c r="M440" s="138"/>
      <c r="T440" s="53"/>
      <c r="AT440" s="17" t="s">
        <v>140</v>
      </c>
      <c r="AU440" s="17" t="s">
        <v>83</v>
      </c>
    </row>
    <row r="441" spans="2:65" s="1" customFormat="1">
      <c r="B441" s="32"/>
      <c r="D441" s="139" t="s">
        <v>142</v>
      </c>
      <c r="F441" s="140" t="s">
        <v>686</v>
      </c>
      <c r="I441" s="137"/>
      <c r="L441" s="32"/>
      <c r="M441" s="138"/>
      <c r="T441" s="53"/>
      <c r="AT441" s="17" t="s">
        <v>142</v>
      </c>
      <c r="AU441" s="17" t="s">
        <v>83</v>
      </c>
    </row>
    <row r="442" spans="2:65" s="1" customFormat="1" ht="16.5" customHeight="1">
      <c r="B442" s="32"/>
      <c r="C442" s="122" t="s">
        <v>687</v>
      </c>
      <c r="D442" s="122" t="s">
        <v>133</v>
      </c>
      <c r="E442" s="123" t="s">
        <v>688</v>
      </c>
      <c r="F442" s="124" t="s">
        <v>689</v>
      </c>
      <c r="G442" s="125" t="s">
        <v>321</v>
      </c>
      <c r="H442" s="126">
        <v>1E-3</v>
      </c>
      <c r="I442" s="127"/>
      <c r="J442" s="128">
        <f>ROUND(I442*H442,2)</f>
        <v>0</v>
      </c>
      <c r="K442" s="124" t="s">
        <v>137</v>
      </c>
      <c r="L442" s="32"/>
      <c r="M442" s="129" t="s">
        <v>19</v>
      </c>
      <c r="N442" s="130" t="s">
        <v>47</v>
      </c>
      <c r="P442" s="131">
        <f>O442*H442</f>
        <v>0</v>
      </c>
      <c r="Q442" s="131">
        <v>0</v>
      </c>
      <c r="R442" s="131">
        <f>Q442*H442</f>
        <v>0</v>
      </c>
      <c r="S442" s="131">
        <v>0</v>
      </c>
      <c r="T442" s="132">
        <f>S442*H442</f>
        <v>0</v>
      </c>
      <c r="AR442" s="133" t="s">
        <v>248</v>
      </c>
      <c r="AT442" s="133" t="s">
        <v>133</v>
      </c>
      <c r="AU442" s="133" t="s">
        <v>83</v>
      </c>
      <c r="AY442" s="17" t="s">
        <v>130</v>
      </c>
      <c r="BE442" s="134">
        <f>IF(N442="základní",J442,0)</f>
        <v>0</v>
      </c>
      <c r="BF442" s="134">
        <f>IF(N442="snížená",J442,0)</f>
        <v>0</v>
      </c>
      <c r="BG442" s="134">
        <f>IF(N442="zákl. přenesená",J442,0)</f>
        <v>0</v>
      </c>
      <c r="BH442" s="134">
        <f>IF(N442="sníž. přenesená",J442,0)</f>
        <v>0</v>
      </c>
      <c r="BI442" s="134">
        <f>IF(N442="nulová",J442,0)</f>
        <v>0</v>
      </c>
      <c r="BJ442" s="17" t="s">
        <v>81</v>
      </c>
      <c r="BK442" s="134">
        <f>ROUND(I442*H442,2)</f>
        <v>0</v>
      </c>
      <c r="BL442" s="17" t="s">
        <v>248</v>
      </c>
      <c r="BM442" s="133" t="s">
        <v>690</v>
      </c>
    </row>
    <row r="443" spans="2:65" s="1" customFormat="1" ht="19.5">
      <c r="B443" s="32"/>
      <c r="D443" s="135" t="s">
        <v>140</v>
      </c>
      <c r="F443" s="136" t="s">
        <v>691</v>
      </c>
      <c r="I443" s="137"/>
      <c r="L443" s="32"/>
      <c r="M443" s="138"/>
      <c r="T443" s="53"/>
      <c r="AT443" s="17" t="s">
        <v>140</v>
      </c>
      <c r="AU443" s="17" t="s">
        <v>83</v>
      </c>
    </row>
    <row r="444" spans="2:65" s="1" customFormat="1">
      <c r="B444" s="32"/>
      <c r="D444" s="139" t="s">
        <v>142</v>
      </c>
      <c r="F444" s="140" t="s">
        <v>692</v>
      </c>
      <c r="I444" s="137"/>
      <c r="L444" s="32"/>
      <c r="M444" s="138"/>
      <c r="T444" s="53"/>
      <c r="AT444" s="17" t="s">
        <v>142</v>
      </c>
      <c r="AU444" s="17" t="s">
        <v>83</v>
      </c>
    </row>
    <row r="445" spans="2:65" s="11" customFormat="1" ht="22.9" customHeight="1">
      <c r="B445" s="110"/>
      <c r="D445" s="111" t="s">
        <v>75</v>
      </c>
      <c r="E445" s="120" t="s">
        <v>693</v>
      </c>
      <c r="F445" s="120" t="s">
        <v>694</v>
      </c>
      <c r="I445" s="113"/>
      <c r="J445" s="121">
        <f>BK445</f>
        <v>0</v>
      </c>
      <c r="L445" s="110"/>
      <c r="M445" s="115"/>
      <c r="P445" s="116">
        <f>SUM(P446:P459)</f>
        <v>0</v>
      </c>
      <c r="R445" s="116">
        <f>SUM(R446:R459)</f>
        <v>1.6000000000000001E-4</v>
      </c>
      <c r="T445" s="117">
        <f>SUM(T446:T459)</f>
        <v>4.9860000000000002E-2</v>
      </c>
      <c r="AR445" s="111" t="s">
        <v>83</v>
      </c>
      <c r="AT445" s="118" t="s">
        <v>75</v>
      </c>
      <c r="AU445" s="118" t="s">
        <v>81</v>
      </c>
      <c r="AY445" s="111" t="s">
        <v>130</v>
      </c>
      <c r="BK445" s="119">
        <f>SUM(BK446:BK459)</f>
        <v>0</v>
      </c>
    </row>
    <row r="446" spans="2:65" s="1" customFormat="1" ht="16.5" customHeight="1">
      <c r="B446" s="32"/>
      <c r="C446" s="122" t="s">
        <v>695</v>
      </c>
      <c r="D446" s="122" t="s">
        <v>133</v>
      </c>
      <c r="E446" s="123" t="s">
        <v>696</v>
      </c>
      <c r="F446" s="124" t="s">
        <v>697</v>
      </c>
      <c r="G446" s="125" t="s">
        <v>217</v>
      </c>
      <c r="H446" s="126">
        <v>2</v>
      </c>
      <c r="I446" s="127"/>
      <c r="J446" s="128">
        <f>ROUND(I446*H446,2)</f>
        <v>0</v>
      </c>
      <c r="K446" s="124" t="s">
        <v>137</v>
      </c>
      <c r="L446" s="32"/>
      <c r="M446" s="129" t="s">
        <v>19</v>
      </c>
      <c r="N446" s="130" t="s">
        <v>47</v>
      </c>
      <c r="P446" s="131">
        <f>O446*H446</f>
        <v>0</v>
      </c>
      <c r="Q446" s="131">
        <v>0</v>
      </c>
      <c r="R446" s="131">
        <f>Q446*H446</f>
        <v>0</v>
      </c>
      <c r="S446" s="131">
        <v>0</v>
      </c>
      <c r="T446" s="132">
        <f>S446*H446</f>
        <v>0</v>
      </c>
      <c r="AR446" s="133" t="s">
        <v>248</v>
      </c>
      <c r="AT446" s="133" t="s">
        <v>133</v>
      </c>
      <c r="AU446" s="133" t="s">
        <v>83</v>
      </c>
      <c r="AY446" s="17" t="s">
        <v>130</v>
      </c>
      <c r="BE446" s="134">
        <f>IF(N446="základní",J446,0)</f>
        <v>0</v>
      </c>
      <c r="BF446" s="134">
        <f>IF(N446="snížená",J446,0)</f>
        <v>0</v>
      </c>
      <c r="BG446" s="134">
        <f>IF(N446="zákl. přenesená",J446,0)</f>
        <v>0</v>
      </c>
      <c r="BH446" s="134">
        <f>IF(N446="sníž. přenesená",J446,0)</f>
        <v>0</v>
      </c>
      <c r="BI446" s="134">
        <f>IF(N446="nulová",J446,0)</f>
        <v>0</v>
      </c>
      <c r="BJ446" s="17" t="s">
        <v>81</v>
      </c>
      <c r="BK446" s="134">
        <f>ROUND(I446*H446,2)</f>
        <v>0</v>
      </c>
      <c r="BL446" s="17" t="s">
        <v>248</v>
      </c>
      <c r="BM446" s="133" t="s">
        <v>698</v>
      </c>
    </row>
    <row r="447" spans="2:65" s="1" customFormat="1">
      <c r="B447" s="32"/>
      <c r="D447" s="135" t="s">
        <v>140</v>
      </c>
      <c r="F447" s="136" t="s">
        <v>699</v>
      </c>
      <c r="I447" s="137"/>
      <c r="L447" s="32"/>
      <c r="M447" s="138"/>
      <c r="T447" s="53"/>
      <c r="AT447" s="17" t="s">
        <v>140</v>
      </c>
      <c r="AU447" s="17" t="s">
        <v>83</v>
      </c>
    </row>
    <row r="448" spans="2:65" s="1" customFormat="1">
      <c r="B448" s="32"/>
      <c r="D448" s="139" t="s">
        <v>142</v>
      </c>
      <c r="F448" s="140" t="s">
        <v>700</v>
      </c>
      <c r="I448" s="137"/>
      <c r="L448" s="32"/>
      <c r="M448" s="138"/>
      <c r="T448" s="53"/>
      <c r="AT448" s="17" t="s">
        <v>142</v>
      </c>
      <c r="AU448" s="17" t="s">
        <v>83</v>
      </c>
    </row>
    <row r="449" spans="2:65" s="1" customFormat="1" ht="16.5" customHeight="1">
      <c r="B449" s="32"/>
      <c r="C449" s="122" t="s">
        <v>701</v>
      </c>
      <c r="D449" s="122" t="s">
        <v>133</v>
      </c>
      <c r="E449" s="123" t="s">
        <v>702</v>
      </c>
      <c r="F449" s="124" t="s">
        <v>703</v>
      </c>
      <c r="G449" s="125" t="s">
        <v>217</v>
      </c>
      <c r="H449" s="126">
        <v>2</v>
      </c>
      <c r="I449" s="127"/>
      <c r="J449" s="128">
        <f>ROUND(I449*H449,2)</f>
        <v>0</v>
      </c>
      <c r="K449" s="124" t="s">
        <v>137</v>
      </c>
      <c r="L449" s="32"/>
      <c r="M449" s="129" t="s">
        <v>19</v>
      </c>
      <c r="N449" s="130" t="s">
        <v>47</v>
      </c>
      <c r="P449" s="131">
        <f>O449*H449</f>
        <v>0</v>
      </c>
      <c r="Q449" s="131">
        <v>8.0000000000000007E-5</v>
      </c>
      <c r="R449" s="131">
        <f>Q449*H449</f>
        <v>1.6000000000000001E-4</v>
      </c>
      <c r="S449" s="131">
        <v>2.4930000000000001E-2</v>
      </c>
      <c r="T449" s="132">
        <f>S449*H449</f>
        <v>4.9860000000000002E-2</v>
      </c>
      <c r="AR449" s="133" t="s">
        <v>248</v>
      </c>
      <c r="AT449" s="133" t="s">
        <v>133</v>
      </c>
      <c r="AU449" s="133" t="s">
        <v>83</v>
      </c>
      <c r="AY449" s="17" t="s">
        <v>130</v>
      </c>
      <c r="BE449" s="134">
        <f>IF(N449="základní",J449,0)</f>
        <v>0</v>
      </c>
      <c r="BF449" s="134">
        <f>IF(N449="snížená",J449,0)</f>
        <v>0</v>
      </c>
      <c r="BG449" s="134">
        <f>IF(N449="zákl. přenesená",J449,0)</f>
        <v>0</v>
      </c>
      <c r="BH449" s="134">
        <f>IF(N449="sníž. přenesená",J449,0)</f>
        <v>0</v>
      </c>
      <c r="BI449" s="134">
        <f>IF(N449="nulová",J449,0)</f>
        <v>0</v>
      </c>
      <c r="BJ449" s="17" t="s">
        <v>81</v>
      </c>
      <c r="BK449" s="134">
        <f>ROUND(I449*H449,2)</f>
        <v>0</v>
      </c>
      <c r="BL449" s="17" t="s">
        <v>248</v>
      </c>
      <c r="BM449" s="133" t="s">
        <v>704</v>
      </c>
    </row>
    <row r="450" spans="2:65" s="1" customFormat="1">
      <c r="B450" s="32"/>
      <c r="D450" s="135" t="s">
        <v>140</v>
      </c>
      <c r="F450" s="136" t="s">
        <v>705</v>
      </c>
      <c r="I450" s="137"/>
      <c r="L450" s="32"/>
      <c r="M450" s="138"/>
      <c r="T450" s="53"/>
      <c r="AT450" s="17" t="s">
        <v>140</v>
      </c>
      <c r="AU450" s="17" t="s">
        <v>83</v>
      </c>
    </row>
    <row r="451" spans="2:65" s="1" customFormat="1">
      <c r="B451" s="32"/>
      <c r="D451" s="139" t="s">
        <v>142</v>
      </c>
      <c r="F451" s="140" t="s">
        <v>706</v>
      </c>
      <c r="I451" s="137"/>
      <c r="L451" s="32"/>
      <c r="M451" s="138"/>
      <c r="T451" s="53"/>
      <c r="AT451" s="17" t="s">
        <v>142</v>
      </c>
      <c r="AU451" s="17" t="s">
        <v>83</v>
      </c>
    </row>
    <row r="452" spans="2:65" s="12" customFormat="1">
      <c r="B452" s="141"/>
      <c r="D452" s="135" t="s">
        <v>144</v>
      </c>
      <c r="E452" s="142" t="s">
        <v>19</v>
      </c>
      <c r="F452" s="143" t="s">
        <v>707</v>
      </c>
      <c r="H452" s="142" t="s">
        <v>19</v>
      </c>
      <c r="I452" s="144"/>
      <c r="L452" s="141"/>
      <c r="M452" s="145"/>
      <c r="T452" s="146"/>
      <c r="AT452" s="142" t="s">
        <v>144</v>
      </c>
      <c r="AU452" s="142" t="s">
        <v>83</v>
      </c>
      <c r="AV452" s="12" t="s">
        <v>81</v>
      </c>
      <c r="AW452" s="12" t="s">
        <v>37</v>
      </c>
      <c r="AX452" s="12" t="s">
        <v>76</v>
      </c>
      <c r="AY452" s="142" t="s">
        <v>130</v>
      </c>
    </row>
    <row r="453" spans="2:65" s="13" customFormat="1">
      <c r="B453" s="147"/>
      <c r="D453" s="135" t="s">
        <v>144</v>
      </c>
      <c r="E453" s="148" t="s">
        <v>19</v>
      </c>
      <c r="F453" s="149" t="s">
        <v>83</v>
      </c>
      <c r="H453" s="150">
        <v>2</v>
      </c>
      <c r="I453" s="151"/>
      <c r="L453" s="147"/>
      <c r="M453" s="152"/>
      <c r="T453" s="153"/>
      <c r="AT453" s="148" t="s">
        <v>144</v>
      </c>
      <c r="AU453" s="148" t="s">
        <v>83</v>
      </c>
      <c r="AV453" s="13" t="s">
        <v>83</v>
      </c>
      <c r="AW453" s="13" t="s">
        <v>37</v>
      </c>
      <c r="AX453" s="13" t="s">
        <v>81</v>
      </c>
      <c r="AY453" s="148" t="s">
        <v>130</v>
      </c>
    </row>
    <row r="454" spans="2:65" s="1" customFormat="1" ht="16.5" customHeight="1">
      <c r="B454" s="32"/>
      <c r="C454" s="122" t="s">
        <v>708</v>
      </c>
      <c r="D454" s="122" t="s">
        <v>133</v>
      </c>
      <c r="E454" s="123" t="s">
        <v>709</v>
      </c>
      <c r="F454" s="124" t="s">
        <v>710</v>
      </c>
      <c r="G454" s="125" t="s">
        <v>217</v>
      </c>
      <c r="H454" s="126">
        <v>2</v>
      </c>
      <c r="I454" s="127"/>
      <c r="J454" s="128">
        <f>ROUND(I454*H454,2)</f>
        <v>0</v>
      </c>
      <c r="K454" s="124" t="s">
        <v>137</v>
      </c>
      <c r="L454" s="32"/>
      <c r="M454" s="129" t="s">
        <v>19</v>
      </c>
      <c r="N454" s="130" t="s">
        <v>47</v>
      </c>
      <c r="P454" s="131">
        <f>O454*H454</f>
        <v>0</v>
      </c>
      <c r="Q454" s="131">
        <v>0</v>
      </c>
      <c r="R454" s="131">
        <f>Q454*H454</f>
        <v>0</v>
      </c>
      <c r="S454" s="131">
        <v>0</v>
      </c>
      <c r="T454" s="132">
        <f>S454*H454</f>
        <v>0</v>
      </c>
      <c r="AR454" s="133" t="s">
        <v>248</v>
      </c>
      <c r="AT454" s="133" t="s">
        <v>133</v>
      </c>
      <c r="AU454" s="133" t="s">
        <v>83</v>
      </c>
      <c r="AY454" s="17" t="s">
        <v>130</v>
      </c>
      <c r="BE454" s="134">
        <f>IF(N454="základní",J454,0)</f>
        <v>0</v>
      </c>
      <c r="BF454" s="134">
        <f>IF(N454="snížená",J454,0)</f>
        <v>0</v>
      </c>
      <c r="BG454" s="134">
        <f>IF(N454="zákl. přenesená",J454,0)</f>
        <v>0</v>
      </c>
      <c r="BH454" s="134">
        <f>IF(N454="sníž. přenesená",J454,0)</f>
        <v>0</v>
      </c>
      <c r="BI454" s="134">
        <f>IF(N454="nulová",J454,0)</f>
        <v>0</v>
      </c>
      <c r="BJ454" s="17" t="s">
        <v>81</v>
      </c>
      <c r="BK454" s="134">
        <f>ROUND(I454*H454,2)</f>
        <v>0</v>
      </c>
      <c r="BL454" s="17" t="s">
        <v>248</v>
      </c>
      <c r="BM454" s="133" t="s">
        <v>711</v>
      </c>
    </row>
    <row r="455" spans="2:65" s="1" customFormat="1">
      <c r="B455" s="32"/>
      <c r="D455" s="135" t="s">
        <v>140</v>
      </c>
      <c r="F455" s="136" t="s">
        <v>712</v>
      </c>
      <c r="I455" s="137"/>
      <c r="L455" s="32"/>
      <c r="M455" s="138"/>
      <c r="T455" s="53"/>
      <c r="AT455" s="17" t="s">
        <v>140</v>
      </c>
      <c r="AU455" s="17" t="s">
        <v>83</v>
      </c>
    </row>
    <row r="456" spans="2:65" s="1" customFormat="1">
      <c r="B456" s="32"/>
      <c r="D456" s="139" t="s">
        <v>142</v>
      </c>
      <c r="F456" s="140" t="s">
        <v>713</v>
      </c>
      <c r="I456" s="137"/>
      <c r="L456" s="32"/>
      <c r="M456" s="138"/>
      <c r="T456" s="53"/>
      <c r="AT456" s="17" t="s">
        <v>142</v>
      </c>
      <c r="AU456" s="17" t="s">
        <v>83</v>
      </c>
    </row>
    <row r="457" spans="2:65" s="1" customFormat="1" ht="16.5" customHeight="1">
      <c r="B457" s="32"/>
      <c r="C457" s="122" t="s">
        <v>714</v>
      </c>
      <c r="D457" s="122" t="s">
        <v>133</v>
      </c>
      <c r="E457" s="123" t="s">
        <v>715</v>
      </c>
      <c r="F457" s="124" t="s">
        <v>716</v>
      </c>
      <c r="G457" s="125" t="s">
        <v>136</v>
      </c>
      <c r="H457" s="126">
        <v>2</v>
      </c>
      <c r="I457" s="127"/>
      <c r="J457" s="128">
        <f>ROUND(I457*H457,2)</f>
        <v>0</v>
      </c>
      <c r="K457" s="124" t="s">
        <v>137</v>
      </c>
      <c r="L457" s="32"/>
      <c r="M457" s="129" t="s">
        <v>19</v>
      </c>
      <c r="N457" s="130" t="s">
        <v>47</v>
      </c>
      <c r="P457" s="131">
        <f>O457*H457</f>
        <v>0</v>
      </c>
      <c r="Q457" s="131">
        <v>0</v>
      </c>
      <c r="R457" s="131">
        <f>Q457*H457</f>
        <v>0</v>
      </c>
      <c r="S457" s="131">
        <v>0</v>
      </c>
      <c r="T457" s="132">
        <f>S457*H457</f>
        <v>0</v>
      </c>
      <c r="AR457" s="133" t="s">
        <v>248</v>
      </c>
      <c r="AT457" s="133" t="s">
        <v>133</v>
      </c>
      <c r="AU457" s="133" t="s">
        <v>83</v>
      </c>
      <c r="AY457" s="17" t="s">
        <v>130</v>
      </c>
      <c r="BE457" s="134">
        <f>IF(N457="základní",J457,0)</f>
        <v>0</v>
      </c>
      <c r="BF457" s="134">
        <f>IF(N457="snížená",J457,0)</f>
        <v>0</v>
      </c>
      <c r="BG457" s="134">
        <f>IF(N457="zákl. přenesená",J457,0)</f>
        <v>0</v>
      </c>
      <c r="BH457" s="134">
        <f>IF(N457="sníž. přenesená",J457,0)</f>
        <v>0</v>
      </c>
      <c r="BI457" s="134">
        <f>IF(N457="nulová",J457,0)</f>
        <v>0</v>
      </c>
      <c r="BJ457" s="17" t="s">
        <v>81</v>
      </c>
      <c r="BK457" s="134">
        <f>ROUND(I457*H457,2)</f>
        <v>0</v>
      </c>
      <c r="BL457" s="17" t="s">
        <v>248</v>
      </c>
      <c r="BM457" s="133" t="s">
        <v>717</v>
      </c>
    </row>
    <row r="458" spans="2:65" s="1" customFormat="1">
      <c r="B458" s="32"/>
      <c r="D458" s="135" t="s">
        <v>140</v>
      </c>
      <c r="F458" s="136" t="s">
        <v>718</v>
      </c>
      <c r="I458" s="137"/>
      <c r="L458" s="32"/>
      <c r="M458" s="138"/>
      <c r="T458" s="53"/>
      <c r="AT458" s="17" t="s">
        <v>140</v>
      </c>
      <c r="AU458" s="17" t="s">
        <v>83</v>
      </c>
    </row>
    <row r="459" spans="2:65" s="1" customFormat="1">
      <c r="B459" s="32"/>
      <c r="D459" s="139" t="s">
        <v>142</v>
      </c>
      <c r="F459" s="140" t="s">
        <v>719</v>
      </c>
      <c r="I459" s="137"/>
      <c r="L459" s="32"/>
      <c r="M459" s="138"/>
      <c r="T459" s="53"/>
      <c r="AT459" s="17" t="s">
        <v>142</v>
      </c>
      <c r="AU459" s="17" t="s">
        <v>83</v>
      </c>
    </row>
    <row r="460" spans="2:65" s="11" customFormat="1" ht="22.9" customHeight="1">
      <c r="B460" s="110"/>
      <c r="D460" s="111" t="s">
        <v>75</v>
      </c>
      <c r="E460" s="120" t="s">
        <v>720</v>
      </c>
      <c r="F460" s="120" t="s">
        <v>721</v>
      </c>
      <c r="I460" s="113"/>
      <c r="J460" s="121">
        <f>BK460</f>
        <v>0</v>
      </c>
      <c r="L460" s="110"/>
      <c r="M460" s="115"/>
      <c r="P460" s="116">
        <f>SUM(P461:P528)</f>
        <v>0</v>
      </c>
      <c r="R460" s="116">
        <f>SUM(R461:R528)</f>
        <v>3.9559999999999998E-2</v>
      </c>
      <c r="T460" s="117">
        <f>SUM(T461:T528)</f>
        <v>0</v>
      </c>
      <c r="AR460" s="111" t="s">
        <v>83</v>
      </c>
      <c r="AT460" s="118" t="s">
        <v>75</v>
      </c>
      <c r="AU460" s="118" t="s">
        <v>81</v>
      </c>
      <c r="AY460" s="111" t="s">
        <v>130</v>
      </c>
      <c r="BK460" s="119">
        <f>SUM(BK461:BK528)</f>
        <v>0</v>
      </c>
    </row>
    <row r="461" spans="2:65" s="1" customFormat="1" ht="24.2" customHeight="1">
      <c r="B461" s="32"/>
      <c r="C461" s="122" t="s">
        <v>722</v>
      </c>
      <c r="D461" s="122" t="s">
        <v>133</v>
      </c>
      <c r="E461" s="123" t="s">
        <v>723</v>
      </c>
      <c r="F461" s="124" t="s">
        <v>724</v>
      </c>
      <c r="G461" s="125" t="s">
        <v>725</v>
      </c>
      <c r="H461" s="126">
        <v>9</v>
      </c>
      <c r="I461" s="127"/>
      <c r="J461" s="128">
        <f>ROUND(I461*H461,2)</f>
        <v>0</v>
      </c>
      <c r="K461" s="124" t="s">
        <v>19</v>
      </c>
      <c r="L461" s="32"/>
      <c r="M461" s="129" t="s">
        <v>19</v>
      </c>
      <c r="N461" s="130" t="s">
        <v>47</v>
      </c>
      <c r="P461" s="131">
        <f>O461*H461</f>
        <v>0</v>
      </c>
      <c r="Q461" s="131">
        <v>0</v>
      </c>
      <c r="R461" s="131">
        <f>Q461*H461</f>
        <v>0</v>
      </c>
      <c r="S461" s="131">
        <v>0</v>
      </c>
      <c r="T461" s="132">
        <f>S461*H461</f>
        <v>0</v>
      </c>
      <c r="AR461" s="133" t="s">
        <v>248</v>
      </c>
      <c r="AT461" s="133" t="s">
        <v>133</v>
      </c>
      <c r="AU461" s="133" t="s">
        <v>83</v>
      </c>
      <c r="AY461" s="17" t="s">
        <v>130</v>
      </c>
      <c r="BE461" s="134">
        <f>IF(N461="základní",J461,0)</f>
        <v>0</v>
      </c>
      <c r="BF461" s="134">
        <f>IF(N461="snížená",J461,0)</f>
        <v>0</v>
      </c>
      <c r="BG461" s="134">
        <f>IF(N461="zákl. přenesená",J461,0)</f>
        <v>0</v>
      </c>
      <c r="BH461" s="134">
        <f>IF(N461="sníž. přenesená",J461,0)</f>
        <v>0</v>
      </c>
      <c r="BI461" s="134">
        <f>IF(N461="nulová",J461,0)</f>
        <v>0</v>
      </c>
      <c r="BJ461" s="17" t="s">
        <v>81</v>
      </c>
      <c r="BK461" s="134">
        <f>ROUND(I461*H461,2)</f>
        <v>0</v>
      </c>
      <c r="BL461" s="17" t="s">
        <v>248</v>
      </c>
      <c r="BM461" s="133" t="s">
        <v>726</v>
      </c>
    </row>
    <row r="462" spans="2:65" s="1" customFormat="1">
      <c r="B462" s="32"/>
      <c r="D462" s="135" t="s">
        <v>140</v>
      </c>
      <c r="F462" s="136" t="s">
        <v>724</v>
      </c>
      <c r="I462" s="137"/>
      <c r="L462" s="32"/>
      <c r="M462" s="138"/>
      <c r="T462" s="53"/>
      <c r="AT462" s="17" t="s">
        <v>140</v>
      </c>
      <c r="AU462" s="17" t="s">
        <v>83</v>
      </c>
    </row>
    <row r="463" spans="2:65" s="13" customFormat="1">
      <c r="B463" s="147"/>
      <c r="D463" s="135" t="s">
        <v>144</v>
      </c>
      <c r="E463" s="148" t="s">
        <v>19</v>
      </c>
      <c r="F463" s="149" t="s">
        <v>199</v>
      </c>
      <c r="H463" s="150">
        <v>9</v>
      </c>
      <c r="I463" s="151"/>
      <c r="L463" s="147"/>
      <c r="M463" s="152"/>
      <c r="T463" s="153"/>
      <c r="AT463" s="148" t="s">
        <v>144</v>
      </c>
      <c r="AU463" s="148" t="s">
        <v>83</v>
      </c>
      <c r="AV463" s="13" t="s">
        <v>83</v>
      </c>
      <c r="AW463" s="13" t="s">
        <v>37</v>
      </c>
      <c r="AX463" s="13" t="s">
        <v>81</v>
      </c>
      <c r="AY463" s="148" t="s">
        <v>130</v>
      </c>
    </row>
    <row r="464" spans="2:65" s="1" customFormat="1" ht="16.5" customHeight="1">
      <c r="B464" s="32"/>
      <c r="C464" s="154" t="s">
        <v>727</v>
      </c>
      <c r="D464" s="154" t="s">
        <v>222</v>
      </c>
      <c r="E464" s="155" t="s">
        <v>728</v>
      </c>
      <c r="F464" s="156" t="s">
        <v>729</v>
      </c>
      <c r="G464" s="157" t="s">
        <v>217</v>
      </c>
      <c r="H464" s="158">
        <v>5</v>
      </c>
      <c r="I464" s="159"/>
      <c r="J464" s="160">
        <f>ROUND(I464*H464,2)</f>
        <v>0</v>
      </c>
      <c r="K464" s="156" t="s">
        <v>19</v>
      </c>
      <c r="L464" s="161"/>
      <c r="M464" s="162" t="s">
        <v>19</v>
      </c>
      <c r="N464" s="163" t="s">
        <v>47</v>
      </c>
      <c r="P464" s="131">
        <f>O464*H464</f>
        <v>0</v>
      </c>
      <c r="Q464" s="131">
        <v>0</v>
      </c>
      <c r="R464" s="131">
        <f>Q464*H464</f>
        <v>0</v>
      </c>
      <c r="S464" s="131">
        <v>0</v>
      </c>
      <c r="T464" s="132">
        <f>S464*H464</f>
        <v>0</v>
      </c>
      <c r="AR464" s="133" t="s">
        <v>375</v>
      </c>
      <c r="AT464" s="133" t="s">
        <v>222</v>
      </c>
      <c r="AU464" s="133" t="s">
        <v>83</v>
      </c>
      <c r="AY464" s="17" t="s">
        <v>130</v>
      </c>
      <c r="BE464" s="134">
        <f>IF(N464="základní",J464,0)</f>
        <v>0</v>
      </c>
      <c r="BF464" s="134">
        <f>IF(N464="snížená",J464,0)</f>
        <v>0</v>
      </c>
      <c r="BG464" s="134">
        <f>IF(N464="zákl. přenesená",J464,0)</f>
        <v>0</v>
      </c>
      <c r="BH464" s="134">
        <f>IF(N464="sníž. přenesená",J464,0)</f>
        <v>0</v>
      </c>
      <c r="BI464" s="134">
        <f>IF(N464="nulová",J464,0)</f>
        <v>0</v>
      </c>
      <c r="BJ464" s="17" t="s">
        <v>81</v>
      </c>
      <c r="BK464" s="134">
        <f>ROUND(I464*H464,2)</f>
        <v>0</v>
      </c>
      <c r="BL464" s="17" t="s">
        <v>248</v>
      </c>
      <c r="BM464" s="133" t="s">
        <v>730</v>
      </c>
    </row>
    <row r="465" spans="2:65" s="1" customFormat="1">
      <c r="B465" s="32"/>
      <c r="D465" s="135" t="s">
        <v>140</v>
      </c>
      <c r="F465" s="136" t="s">
        <v>729</v>
      </c>
      <c r="I465" s="137"/>
      <c r="L465" s="32"/>
      <c r="M465" s="138"/>
      <c r="T465" s="53"/>
      <c r="AT465" s="17" t="s">
        <v>140</v>
      </c>
      <c r="AU465" s="17" t="s">
        <v>83</v>
      </c>
    </row>
    <row r="466" spans="2:65" s="13" customFormat="1">
      <c r="B466" s="147"/>
      <c r="D466" s="135" t="s">
        <v>144</v>
      </c>
      <c r="E466" s="148" t="s">
        <v>19</v>
      </c>
      <c r="F466" s="149" t="s">
        <v>170</v>
      </c>
      <c r="H466" s="150">
        <v>5</v>
      </c>
      <c r="I466" s="151"/>
      <c r="L466" s="147"/>
      <c r="M466" s="152"/>
      <c r="T466" s="153"/>
      <c r="AT466" s="148" t="s">
        <v>144</v>
      </c>
      <c r="AU466" s="148" t="s">
        <v>83</v>
      </c>
      <c r="AV466" s="13" t="s">
        <v>83</v>
      </c>
      <c r="AW466" s="13" t="s">
        <v>37</v>
      </c>
      <c r="AX466" s="13" t="s">
        <v>81</v>
      </c>
      <c r="AY466" s="148" t="s">
        <v>130</v>
      </c>
    </row>
    <row r="467" spans="2:65" s="1" customFormat="1" ht="16.5" customHeight="1">
      <c r="B467" s="32"/>
      <c r="C467" s="122" t="s">
        <v>731</v>
      </c>
      <c r="D467" s="122" t="s">
        <v>133</v>
      </c>
      <c r="E467" s="123" t="s">
        <v>732</v>
      </c>
      <c r="F467" s="124" t="s">
        <v>733</v>
      </c>
      <c r="G467" s="125" t="s">
        <v>217</v>
      </c>
      <c r="H467" s="126">
        <v>6</v>
      </c>
      <c r="I467" s="127"/>
      <c r="J467" s="128">
        <f>ROUND(I467*H467,2)</f>
        <v>0</v>
      </c>
      <c r="K467" s="124" t="s">
        <v>137</v>
      </c>
      <c r="L467" s="32"/>
      <c r="M467" s="129" t="s">
        <v>19</v>
      </c>
      <c r="N467" s="130" t="s">
        <v>47</v>
      </c>
      <c r="P467" s="131">
        <f>O467*H467</f>
        <v>0</v>
      </c>
      <c r="Q467" s="131">
        <v>0</v>
      </c>
      <c r="R467" s="131">
        <f>Q467*H467</f>
        <v>0</v>
      </c>
      <c r="S467" s="131">
        <v>0</v>
      </c>
      <c r="T467" s="132">
        <f>S467*H467</f>
        <v>0</v>
      </c>
      <c r="AR467" s="133" t="s">
        <v>248</v>
      </c>
      <c r="AT467" s="133" t="s">
        <v>133</v>
      </c>
      <c r="AU467" s="133" t="s">
        <v>83</v>
      </c>
      <c r="AY467" s="17" t="s">
        <v>130</v>
      </c>
      <c r="BE467" s="134">
        <f>IF(N467="základní",J467,0)</f>
        <v>0</v>
      </c>
      <c r="BF467" s="134">
        <f>IF(N467="snížená",J467,0)</f>
        <v>0</v>
      </c>
      <c r="BG467" s="134">
        <f>IF(N467="zákl. přenesená",J467,0)</f>
        <v>0</v>
      </c>
      <c r="BH467" s="134">
        <f>IF(N467="sníž. přenesená",J467,0)</f>
        <v>0</v>
      </c>
      <c r="BI467" s="134">
        <f>IF(N467="nulová",J467,0)</f>
        <v>0</v>
      </c>
      <c r="BJ467" s="17" t="s">
        <v>81</v>
      </c>
      <c r="BK467" s="134">
        <f>ROUND(I467*H467,2)</f>
        <v>0</v>
      </c>
      <c r="BL467" s="17" t="s">
        <v>248</v>
      </c>
      <c r="BM467" s="133" t="s">
        <v>734</v>
      </c>
    </row>
    <row r="468" spans="2:65" s="1" customFormat="1" ht="19.5">
      <c r="B468" s="32"/>
      <c r="D468" s="135" t="s">
        <v>140</v>
      </c>
      <c r="F468" s="136" t="s">
        <v>735</v>
      </c>
      <c r="I468" s="137"/>
      <c r="L468" s="32"/>
      <c r="M468" s="138"/>
      <c r="T468" s="53"/>
      <c r="AT468" s="17" t="s">
        <v>140</v>
      </c>
      <c r="AU468" s="17" t="s">
        <v>83</v>
      </c>
    </row>
    <row r="469" spans="2:65" s="1" customFormat="1">
      <c r="B469" s="32"/>
      <c r="D469" s="139" t="s">
        <v>142</v>
      </c>
      <c r="F469" s="140" t="s">
        <v>736</v>
      </c>
      <c r="I469" s="137"/>
      <c r="L469" s="32"/>
      <c r="M469" s="138"/>
      <c r="T469" s="53"/>
      <c r="AT469" s="17" t="s">
        <v>142</v>
      </c>
      <c r="AU469" s="17" t="s">
        <v>83</v>
      </c>
    </row>
    <row r="470" spans="2:65" s="1" customFormat="1" ht="16.5" customHeight="1">
      <c r="B470" s="32"/>
      <c r="C470" s="154" t="s">
        <v>737</v>
      </c>
      <c r="D470" s="154" t="s">
        <v>222</v>
      </c>
      <c r="E470" s="155" t="s">
        <v>738</v>
      </c>
      <c r="F470" s="156" t="s">
        <v>739</v>
      </c>
      <c r="G470" s="157" t="s">
        <v>217</v>
      </c>
      <c r="H470" s="158">
        <v>6</v>
      </c>
      <c r="I470" s="159"/>
      <c r="J470" s="160">
        <f>ROUND(I470*H470,2)</f>
        <v>0</v>
      </c>
      <c r="K470" s="156" t="s">
        <v>137</v>
      </c>
      <c r="L470" s="161"/>
      <c r="M470" s="162" t="s">
        <v>19</v>
      </c>
      <c r="N470" s="163" t="s">
        <v>47</v>
      </c>
      <c r="P470" s="131">
        <f>O470*H470</f>
        <v>0</v>
      </c>
      <c r="Q470" s="131">
        <v>4.0000000000000003E-5</v>
      </c>
      <c r="R470" s="131">
        <f>Q470*H470</f>
        <v>2.4000000000000003E-4</v>
      </c>
      <c r="S470" s="131">
        <v>0</v>
      </c>
      <c r="T470" s="132">
        <f>S470*H470</f>
        <v>0</v>
      </c>
      <c r="AR470" s="133" t="s">
        <v>375</v>
      </c>
      <c r="AT470" s="133" t="s">
        <v>222</v>
      </c>
      <c r="AU470" s="133" t="s">
        <v>83</v>
      </c>
      <c r="AY470" s="17" t="s">
        <v>130</v>
      </c>
      <c r="BE470" s="134">
        <f>IF(N470="základní",J470,0)</f>
        <v>0</v>
      </c>
      <c r="BF470" s="134">
        <f>IF(N470="snížená",J470,0)</f>
        <v>0</v>
      </c>
      <c r="BG470" s="134">
        <f>IF(N470="zákl. přenesená",J470,0)</f>
        <v>0</v>
      </c>
      <c r="BH470" s="134">
        <f>IF(N470="sníž. přenesená",J470,0)</f>
        <v>0</v>
      </c>
      <c r="BI470" s="134">
        <f>IF(N470="nulová",J470,0)</f>
        <v>0</v>
      </c>
      <c r="BJ470" s="17" t="s">
        <v>81</v>
      </c>
      <c r="BK470" s="134">
        <f>ROUND(I470*H470,2)</f>
        <v>0</v>
      </c>
      <c r="BL470" s="17" t="s">
        <v>248</v>
      </c>
      <c r="BM470" s="133" t="s">
        <v>740</v>
      </c>
    </row>
    <row r="471" spans="2:65" s="1" customFormat="1">
      <c r="B471" s="32"/>
      <c r="D471" s="135" t="s">
        <v>140</v>
      </c>
      <c r="F471" s="136" t="s">
        <v>739</v>
      </c>
      <c r="I471" s="137"/>
      <c r="L471" s="32"/>
      <c r="M471" s="138"/>
      <c r="T471" s="53"/>
      <c r="AT471" s="17" t="s">
        <v>140</v>
      </c>
      <c r="AU471" s="17" t="s">
        <v>83</v>
      </c>
    </row>
    <row r="472" spans="2:65" s="1" customFormat="1" ht="16.5" customHeight="1">
      <c r="B472" s="32"/>
      <c r="C472" s="122" t="s">
        <v>741</v>
      </c>
      <c r="D472" s="122" t="s">
        <v>133</v>
      </c>
      <c r="E472" s="123" t="s">
        <v>742</v>
      </c>
      <c r="F472" s="124" t="s">
        <v>743</v>
      </c>
      <c r="G472" s="125" t="s">
        <v>195</v>
      </c>
      <c r="H472" s="126">
        <v>50</v>
      </c>
      <c r="I472" s="127"/>
      <c r="J472" s="128">
        <f>ROUND(I472*H472,2)</f>
        <v>0</v>
      </c>
      <c r="K472" s="124" t="s">
        <v>137</v>
      </c>
      <c r="L472" s="32"/>
      <c r="M472" s="129" t="s">
        <v>19</v>
      </c>
      <c r="N472" s="130" t="s">
        <v>47</v>
      </c>
      <c r="P472" s="131">
        <f>O472*H472</f>
        <v>0</v>
      </c>
      <c r="Q472" s="131">
        <v>0</v>
      </c>
      <c r="R472" s="131">
        <f>Q472*H472</f>
        <v>0</v>
      </c>
      <c r="S472" s="131">
        <v>0</v>
      </c>
      <c r="T472" s="132">
        <f>S472*H472</f>
        <v>0</v>
      </c>
      <c r="AR472" s="133" t="s">
        <v>248</v>
      </c>
      <c r="AT472" s="133" t="s">
        <v>133</v>
      </c>
      <c r="AU472" s="133" t="s">
        <v>83</v>
      </c>
      <c r="AY472" s="17" t="s">
        <v>130</v>
      </c>
      <c r="BE472" s="134">
        <f>IF(N472="základní",J472,0)</f>
        <v>0</v>
      </c>
      <c r="BF472" s="134">
        <f>IF(N472="snížená",J472,0)</f>
        <v>0</v>
      </c>
      <c r="BG472" s="134">
        <f>IF(N472="zákl. přenesená",J472,0)</f>
        <v>0</v>
      </c>
      <c r="BH472" s="134">
        <f>IF(N472="sníž. přenesená",J472,0)</f>
        <v>0</v>
      </c>
      <c r="BI472" s="134">
        <f>IF(N472="nulová",J472,0)</f>
        <v>0</v>
      </c>
      <c r="BJ472" s="17" t="s">
        <v>81</v>
      </c>
      <c r="BK472" s="134">
        <f>ROUND(I472*H472,2)</f>
        <v>0</v>
      </c>
      <c r="BL472" s="17" t="s">
        <v>248</v>
      </c>
      <c r="BM472" s="133" t="s">
        <v>744</v>
      </c>
    </row>
    <row r="473" spans="2:65" s="1" customFormat="1">
      <c r="B473" s="32"/>
      <c r="D473" s="135" t="s">
        <v>140</v>
      </c>
      <c r="F473" s="136" t="s">
        <v>745</v>
      </c>
      <c r="I473" s="137"/>
      <c r="L473" s="32"/>
      <c r="M473" s="138"/>
      <c r="T473" s="53"/>
      <c r="AT473" s="17" t="s">
        <v>140</v>
      </c>
      <c r="AU473" s="17" t="s">
        <v>83</v>
      </c>
    </row>
    <row r="474" spans="2:65" s="1" customFormat="1">
      <c r="B474" s="32"/>
      <c r="D474" s="139" t="s">
        <v>142</v>
      </c>
      <c r="F474" s="140" t="s">
        <v>746</v>
      </c>
      <c r="I474" s="137"/>
      <c r="L474" s="32"/>
      <c r="M474" s="138"/>
      <c r="T474" s="53"/>
      <c r="AT474" s="17" t="s">
        <v>142</v>
      </c>
      <c r="AU474" s="17" t="s">
        <v>83</v>
      </c>
    </row>
    <row r="475" spans="2:65" s="13" customFormat="1">
      <c r="B475" s="147"/>
      <c r="D475" s="135" t="s">
        <v>144</v>
      </c>
      <c r="E475" s="148" t="s">
        <v>19</v>
      </c>
      <c r="F475" s="149" t="s">
        <v>495</v>
      </c>
      <c r="H475" s="150">
        <v>50</v>
      </c>
      <c r="I475" s="151"/>
      <c r="L475" s="147"/>
      <c r="M475" s="152"/>
      <c r="T475" s="153"/>
      <c r="AT475" s="148" t="s">
        <v>144</v>
      </c>
      <c r="AU475" s="148" t="s">
        <v>83</v>
      </c>
      <c r="AV475" s="13" t="s">
        <v>83</v>
      </c>
      <c r="AW475" s="13" t="s">
        <v>37</v>
      </c>
      <c r="AX475" s="13" t="s">
        <v>81</v>
      </c>
      <c r="AY475" s="148" t="s">
        <v>130</v>
      </c>
    </row>
    <row r="476" spans="2:65" s="1" customFormat="1" ht="16.5" customHeight="1">
      <c r="B476" s="32"/>
      <c r="C476" s="154" t="s">
        <v>747</v>
      </c>
      <c r="D476" s="154" t="s">
        <v>222</v>
      </c>
      <c r="E476" s="155" t="s">
        <v>748</v>
      </c>
      <c r="F476" s="156" t="s">
        <v>749</v>
      </c>
      <c r="G476" s="157" t="s">
        <v>195</v>
      </c>
      <c r="H476" s="158">
        <v>158.75</v>
      </c>
      <c r="I476" s="159"/>
      <c r="J476" s="160">
        <f>ROUND(I476*H476,2)</f>
        <v>0</v>
      </c>
      <c r="K476" s="156" t="s">
        <v>137</v>
      </c>
      <c r="L476" s="161"/>
      <c r="M476" s="162" t="s">
        <v>19</v>
      </c>
      <c r="N476" s="163" t="s">
        <v>47</v>
      </c>
      <c r="P476" s="131">
        <f>O476*H476</f>
        <v>0</v>
      </c>
      <c r="Q476" s="131">
        <v>1.2E-4</v>
      </c>
      <c r="R476" s="131">
        <f>Q476*H476</f>
        <v>1.9050000000000001E-2</v>
      </c>
      <c r="S476" s="131">
        <v>0</v>
      </c>
      <c r="T476" s="132">
        <f>S476*H476</f>
        <v>0</v>
      </c>
      <c r="AR476" s="133" t="s">
        <v>375</v>
      </c>
      <c r="AT476" s="133" t="s">
        <v>222</v>
      </c>
      <c r="AU476" s="133" t="s">
        <v>83</v>
      </c>
      <c r="AY476" s="17" t="s">
        <v>130</v>
      </c>
      <c r="BE476" s="134">
        <f>IF(N476="základní",J476,0)</f>
        <v>0</v>
      </c>
      <c r="BF476" s="134">
        <f>IF(N476="snížená",J476,0)</f>
        <v>0</v>
      </c>
      <c r="BG476" s="134">
        <f>IF(N476="zákl. přenesená",J476,0)</f>
        <v>0</v>
      </c>
      <c r="BH476" s="134">
        <f>IF(N476="sníž. přenesená",J476,0)</f>
        <v>0</v>
      </c>
      <c r="BI476" s="134">
        <f>IF(N476="nulová",J476,0)</f>
        <v>0</v>
      </c>
      <c r="BJ476" s="17" t="s">
        <v>81</v>
      </c>
      <c r="BK476" s="134">
        <f>ROUND(I476*H476,2)</f>
        <v>0</v>
      </c>
      <c r="BL476" s="17" t="s">
        <v>248</v>
      </c>
      <c r="BM476" s="133" t="s">
        <v>750</v>
      </c>
    </row>
    <row r="477" spans="2:65" s="1" customFormat="1">
      <c r="B477" s="32"/>
      <c r="D477" s="135" t="s">
        <v>140</v>
      </c>
      <c r="F477" s="136" t="s">
        <v>749</v>
      </c>
      <c r="I477" s="137"/>
      <c r="L477" s="32"/>
      <c r="M477" s="138"/>
      <c r="T477" s="53"/>
      <c r="AT477" s="17" t="s">
        <v>140</v>
      </c>
      <c r="AU477" s="17" t="s">
        <v>83</v>
      </c>
    </row>
    <row r="478" spans="2:65" s="13" customFormat="1">
      <c r="B478" s="147"/>
      <c r="D478" s="135" t="s">
        <v>144</v>
      </c>
      <c r="F478" s="149" t="s">
        <v>751</v>
      </c>
      <c r="H478" s="150">
        <v>158.75</v>
      </c>
      <c r="I478" s="151"/>
      <c r="L478" s="147"/>
      <c r="M478" s="152"/>
      <c r="T478" s="153"/>
      <c r="AT478" s="148" t="s">
        <v>144</v>
      </c>
      <c r="AU478" s="148" t="s">
        <v>83</v>
      </c>
      <c r="AV478" s="13" t="s">
        <v>83</v>
      </c>
      <c r="AW478" s="13" t="s">
        <v>4</v>
      </c>
      <c r="AX478" s="13" t="s">
        <v>81</v>
      </c>
      <c r="AY478" s="148" t="s">
        <v>130</v>
      </c>
    </row>
    <row r="479" spans="2:65" s="1" customFormat="1" ht="16.5" customHeight="1">
      <c r="B479" s="32"/>
      <c r="C479" s="122" t="s">
        <v>752</v>
      </c>
      <c r="D479" s="122" t="s">
        <v>133</v>
      </c>
      <c r="E479" s="123" t="s">
        <v>753</v>
      </c>
      <c r="F479" s="124" t="s">
        <v>754</v>
      </c>
      <c r="G479" s="125" t="s">
        <v>195</v>
      </c>
      <c r="H479" s="126">
        <v>100</v>
      </c>
      <c r="I479" s="127"/>
      <c r="J479" s="128">
        <f>ROUND(I479*H479,2)</f>
        <v>0</v>
      </c>
      <c r="K479" s="124" t="s">
        <v>137</v>
      </c>
      <c r="L479" s="32"/>
      <c r="M479" s="129" t="s">
        <v>19</v>
      </c>
      <c r="N479" s="130" t="s">
        <v>47</v>
      </c>
      <c r="P479" s="131">
        <f>O479*H479</f>
        <v>0</v>
      </c>
      <c r="Q479" s="131">
        <v>0</v>
      </c>
      <c r="R479" s="131">
        <f>Q479*H479</f>
        <v>0</v>
      </c>
      <c r="S479" s="131">
        <v>0</v>
      </c>
      <c r="T479" s="132">
        <f>S479*H479</f>
        <v>0</v>
      </c>
      <c r="AR479" s="133" t="s">
        <v>248</v>
      </c>
      <c r="AT479" s="133" t="s">
        <v>133</v>
      </c>
      <c r="AU479" s="133" t="s">
        <v>83</v>
      </c>
      <c r="AY479" s="17" t="s">
        <v>130</v>
      </c>
      <c r="BE479" s="134">
        <f>IF(N479="základní",J479,0)</f>
        <v>0</v>
      </c>
      <c r="BF479" s="134">
        <f>IF(N479="snížená",J479,0)</f>
        <v>0</v>
      </c>
      <c r="BG479" s="134">
        <f>IF(N479="zákl. přenesená",J479,0)</f>
        <v>0</v>
      </c>
      <c r="BH479" s="134">
        <f>IF(N479="sníž. přenesená",J479,0)</f>
        <v>0</v>
      </c>
      <c r="BI479" s="134">
        <f>IF(N479="nulová",J479,0)</f>
        <v>0</v>
      </c>
      <c r="BJ479" s="17" t="s">
        <v>81</v>
      </c>
      <c r="BK479" s="134">
        <f>ROUND(I479*H479,2)</f>
        <v>0</v>
      </c>
      <c r="BL479" s="17" t="s">
        <v>248</v>
      </c>
      <c r="BM479" s="133" t="s">
        <v>755</v>
      </c>
    </row>
    <row r="480" spans="2:65" s="1" customFormat="1">
      <c r="B480" s="32"/>
      <c r="D480" s="135" t="s">
        <v>140</v>
      </c>
      <c r="F480" s="136" t="s">
        <v>756</v>
      </c>
      <c r="I480" s="137"/>
      <c r="L480" s="32"/>
      <c r="M480" s="138"/>
      <c r="T480" s="53"/>
      <c r="AT480" s="17" t="s">
        <v>140</v>
      </c>
      <c r="AU480" s="17" t="s">
        <v>83</v>
      </c>
    </row>
    <row r="481" spans="2:65" s="1" customFormat="1">
      <c r="B481" s="32"/>
      <c r="D481" s="139" t="s">
        <v>142</v>
      </c>
      <c r="F481" s="140" t="s">
        <v>757</v>
      </c>
      <c r="I481" s="137"/>
      <c r="L481" s="32"/>
      <c r="M481" s="138"/>
      <c r="T481" s="53"/>
      <c r="AT481" s="17" t="s">
        <v>142</v>
      </c>
      <c r="AU481" s="17" t="s">
        <v>83</v>
      </c>
    </row>
    <row r="482" spans="2:65" s="13" customFormat="1">
      <c r="B482" s="147"/>
      <c r="D482" s="135" t="s">
        <v>144</v>
      </c>
      <c r="E482" s="148" t="s">
        <v>19</v>
      </c>
      <c r="F482" s="149" t="s">
        <v>758</v>
      </c>
      <c r="H482" s="150">
        <v>100</v>
      </c>
      <c r="I482" s="151"/>
      <c r="L482" s="147"/>
      <c r="M482" s="152"/>
      <c r="T482" s="153"/>
      <c r="AT482" s="148" t="s">
        <v>144</v>
      </c>
      <c r="AU482" s="148" t="s">
        <v>83</v>
      </c>
      <c r="AV482" s="13" t="s">
        <v>83</v>
      </c>
      <c r="AW482" s="13" t="s">
        <v>37</v>
      </c>
      <c r="AX482" s="13" t="s">
        <v>81</v>
      </c>
      <c r="AY482" s="148" t="s">
        <v>130</v>
      </c>
    </row>
    <row r="483" spans="2:65" s="1" customFormat="1" ht="16.5" customHeight="1">
      <c r="B483" s="32"/>
      <c r="C483" s="154" t="s">
        <v>759</v>
      </c>
      <c r="D483" s="154" t="s">
        <v>222</v>
      </c>
      <c r="E483" s="155" t="s">
        <v>760</v>
      </c>
      <c r="F483" s="156" t="s">
        <v>761</v>
      </c>
      <c r="G483" s="157" t="s">
        <v>195</v>
      </c>
      <c r="H483" s="158">
        <v>115</v>
      </c>
      <c r="I483" s="159"/>
      <c r="J483" s="160">
        <f>ROUND(I483*H483,2)</f>
        <v>0</v>
      </c>
      <c r="K483" s="156" t="s">
        <v>137</v>
      </c>
      <c r="L483" s="161"/>
      <c r="M483" s="162" t="s">
        <v>19</v>
      </c>
      <c r="N483" s="163" t="s">
        <v>47</v>
      </c>
      <c r="P483" s="131">
        <f>O483*H483</f>
        <v>0</v>
      </c>
      <c r="Q483" s="131">
        <v>1.7000000000000001E-4</v>
      </c>
      <c r="R483" s="131">
        <f>Q483*H483</f>
        <v>1.9550000000000001E-2</v>
      </c>
      <c r="S483" s="131">
        <v>0</v>
      </c>
      <c r="T483" s="132">
        <f>S483*H483</f>
        <v>0</v>
      </c>
      <c r="AR483" s="133" t="s">
        <v>375</v>
      </c>
      <c r="AT483" s="133" t="s">
        <v>222</v>
      </c>
      <c r="AU483" s="133" t="s">
        <v>83</v>
      </c>
      <c r="AY483" s="17" t="s">
        <v>130</v>
      </c>
      <c r="BE483" s="134">
        <f>IF(N483="základní",J483,0)</f>
        <v>0</v>
      </c>
      <c r="BF483" s="134">
        <f>IF(N483="snížená",J483,0)</f>
        <v>0</v>
      </c>
      <c r="BG483" s="134">
        <f>IF(N483="zákl. přenesená",J483,0)</f>
        <v>0</v>
      </c>
      <c r="BH483" s="134">
        <f>IF(N483="sníž. přenesená",J483,0)</f>
        <v>0</v>
      </c>
      <c r="BI483" s="134">
        <f>IF(N483="nulová",J483,0)</f>
        <v>0</v>
      </c>
      <c r="BJ483" s="17" t="s">
        <v>81</v>
      </c>
      <c r="BK483" s="134">
        <f>ROUND(I483*H483,2)</f>
        <v>0</v>
      </c>
      <c r="BL483" s="17" t="s">
        <v>248</v>
      </c>
      <c r="BM483" s="133" t="s">
        <v>762</v>
      </c>
    </row>
    <row r="484" spans="2:65" s="1" customFormat="1">
      <c r="B484" s="32"/>
      <c r="D484" s="135" t="s">
        <v>140</v>
      </c>
      <c r="F484" s="136" t="s">
        <v>761</v>
      </c>
      <c r="I484" s="137"/>
      <c r="L484" s="32"/>
      <c r="M484" s="138"/>
      <c r="T484" s="53"/>
      <c r="AT484" s="17" t="s">
        <v>140</v>
      </c>
      <c r="AU484" s="17" t="s">
        <v>83</v>
      </c>
    </row>
    <row r="485" spans="2:65" s="13" customFormat="1">
      <c r="B485" s="147"/>
      <c r="D485" s="135" t="s">
        <v>144</v>
      </c>
      <c r="F485" s="149" t="s">
        <v>763</v>
      </c>
      <c r="H485" s="150">
        <v>115</v>
      </c>
      <c r="I485" s="151"/>
      <c r="L485" s="147"/>
      <c r="M485" s="152"/>
      <c r="T485" s="153"/>
      <c r="AT485" s="148" t="s">
        <v>144</v>
      </c>
      <c r="AU485" s="148" t="s">
        <v>83</v>
      </c>
      <c r="AV485" s="13" t="s">
        <v>83</v>
      </c>
      <c r="AW485" s="13" t="s">
        <v>4</v>
      </c>
      <c r="AX485" s="13" t="s">
        <v>81</v>
      </c>
      <c r="AY485" s="148" t="s">
        <v>130</v>
      </c>
    </row>
    <row r="486" spans="2:65" s="1" customFormat="1" ht="16.5" customHeight="1">
      <c r="B486" s="32"/>
      <c r="C486" s="122" t="s">
        <v>764</v>
      </c>
      <c r="D486" s="122" t="s">
        <v>133</v>
      </c>
      <c r="E486" s="123" t="s">
        <v>765</v>
      </c>
      <c r="F486" s="124" t="s">
        <v>766</v>
      </c>
      <c r="G486" s="125" t="s">
        <v>195</v>
      </c>
      <c r="H486" s="126">
        <v>70</v>
      </c>
      <c r="I486" s="127"/>
      <c r="J486" s="128">
        <f>ROUND(I486*H486,2)</f>
        <v>0</v>
      </c>
      <c r="K486" s="124" t="s">
        <v>137</v>
      </c>
      <c r="L486" s="32"/>
      <c r="M486" s="129" t="s">
        <v>19</v>
      </c>
      <c r="N486" s="130" t="s">
        <v>47</v>
      </c>
      <c r="P486" s="131">
        <f>O486*H486</f>
        <v>0</v>
      </c>
      <c r="Q486" s="131">
        <v>0</v>
      </c>
      <c r="R486" s="131">
        <f>Q486*H486</f>
        <v>0</v>
      </c>
      <c r="S486" s="131">
        <v>0</v>
      </c>
      <c r="T486" s="132">
        <f>S486*H486</f>
        <v>0</v>
      </c>
      <c r="AR486" s="133" t="s">
        <v>248</v>
      </c>
      <c r="AT486" s="133" t="s">
        <v>133</v>
      </c>
      <c r="AU486" s="133" t="s">
        <v>83</v>
      </c>
      <c r="AY486" s="17" t="s">
        <v>130</v>
      </c>
      <c r="BE486" s="134">
        <f>IF(N486="základní",J486,0)</f>
        <v>0</v>
      </c>
      <c r="BF486" s="134">
        <f>IF(N486="snížená",J486,0)</f>
        <v>0</v>
      </c>
      <c r="BG486" s="134">
        <f>IF(N486="zákl. přenesená",J486,0)</f>
        <v>0</v>
      </c>
      <c r="BH486" s="134">
        <f>IF(N486="sníž. přenesená",J486,0)</f>
        <v>0</v>
      </c>
      <c r="BI486" s="134">
        <f>IF(N486="nulová",J486,0)</f>
        <v>0</v>
      </c>
      <c r="BJ486" s="17" t="s">
        <v>81</v>
      </c>
      <c r="BK486" s="134">
        <f>ROUND(I486*H486,2)</f>
        <v>0</v>
      </c>
      <c r="BL486" s="17" t="s">
        <v>248</v>
      </c>
      <c r="BM486" s="133" t="s">
        <v>767</v>
      </c>
    </row>
    <row r="487" spans="2:65" s="1" customFormat="1">
      <c r="B487" s="32"/>
      <c r="D487" s="135" t="s">
        <v>140</v>
      </c>
      <c r="F487" s="136" t="s">
        <v>768</v>
      </c>
      <c r="I487" s="137"/>
      <c r="L487" s="32"/>
      <c r="M487" s="138"/>
      <c r="T487" s="53"/>
      <c r="AT487" s="17" t="s">
        <v>140</v>
      </c>
      <c r="AU487" s="17" t="s">
        <v>83</v>
      </c>
    </row>
    <row r="488" spans="2:65" s="1" customFormat="1">
      <c r="B488" s="32"/>
      <c r="D488" s="139" t="s">
        <v>142</v>
      </c>
      <c r="F488" s="140" t="s">
        <v>769</v>
      </c>
      <c r="I488" s="137"/>
      <c r="L488" s="32"/>
      <c r="M488" s="138"/>
      <c r="T488" s="53"/>
      <c r="AT488" s="17" t="s">
        <v>142</v>
      </c>
      <c r="AU488" s="17" t="s">
        <v>83</v>
      </c>
    </row>
    <row r="489" spans="2:65" s="1" customFormat="1" ht="16.5" customHeight="1">
      <c r="B489" s="32"/>
      <c r="C489" s="122" t="s">
        <v>770</v>
      </c>
      <c r="D489" s="122" t="s">
        <v>133</v>
      </c>
      <c r="E489" s="123" t="s">
        <v>771</v>
      </c>
      <c r="F489" s="124" t="s">
        <v>772</v>
      </c>
      <c r="G489" s="125" t="s">
        <v>217</v>
      </c>
      <c r="H489" s="126">
        <v>1</v>
      </c>
      <c r="I489" s="127"/>
      <c r="J489" s="128">
        <f>ROUND(I489*H489,2)</f>
        <v>0</v>
      </c>
      <c r="K489" s="124" t="s">
        <v>137</v>
      </c>
      <c r="L489" s="32"/>
      <c r="M489" s="129" t="s">
        <v>19</v>
      </c>
      <c r="N489" s="130" t="s">
        <v>47</v>
      </c>
      <c r="P489" s="131">
        <f>O489*H489</f>
        <v>0</v>
      </c>
      <c r="Q489" s="131">
        <v>0</v>
      </c>
      <c r="R489" s="131">
        <f>Q489*H489</f>
        <v>0</v>
      </c>
      <c r="S489" s="131">
        <v>0</v>
      </c>
      <c r="T489" s="132">
        <f>S489*H489</f>
        <v>0</v>
      </c>
      <c r="AR489" s="133" t="s">
        <v>248</v>
      </c>
      <c r="AT489" s="133" t="s">
        <v>133</v>
      </c>
      <c r="AU489" s="133" t="s">
        <v>83</v>
      </c>
      <c r="AY489" s="17" t="s">
        <v>130</v>
      </c>
      <c r="BE489" s="134">
        <f>IF(N489="základní",J489,0)</f>
        <v>0</v>
      </c>
      <c r="BF489" s="134">
        <f>IF(N489="snížená",J489,0)</f>
        <v>0</v>
      </c>
      <c r="BG489" s="134">
        <f>IF(N489="zákl. přenesená",J489,0)</f>
        <v>0</v>
      </c>
      <c r="BH489" s="134">
        <f>IF(N489="sníž. přenesená",J489,0)</f>
        <v>0</v>
      </c>
      <c r="BI489" s="134">
        <f>IF(N489="nulová",J489,0)</f>
        <v>0</v>
      </c>
      <c r="BJ489" s="17" t="s">
        <v>81</v>
      </c>
      <c r="BK489" s="134">
        <f>ROUND(I489*H489,2)</f>
        <v>0</v>
      </c>
      <c r="BL489" s="17" t="s">
        <v>248</v>
      </c>
      <c r="BM489" s="133" t="s">
        <v>773</v>
      </c>
    </row>
    <row r="490" spans="2:65" s="1" customFormat="1">
      <c r="B490" s="32"/>
      <c r="D490" s="135" t="s">
        <v>140</v>
      </c>
      <c r="F490" s="136" t="s">
        <v>774</v>
      </c>
      <c r="I490" s="137"/>
      <c r="L490" s="32"/>
      <c r="M490" s="138"/>
      <c r="T490" s="53"/>
      <c r="AT490" s="17" t="s">
        <v>140</v>
      </c>
      <c r="AU490" s="17" t="s">
        <v>83</v>
      </c>
    </row>
    <row r="491" spans="2:65" s="1" customFormat="1">
      <c r="B491" s="32"/>
      <c r="D491" s="139" t="s">
        <v>142</v>
      </c>
      <c r="F491" s="140" t="s">
        <v>775</v>
      </c>
      <c r="I491" s="137"/>
      <c r="L491" s="32"/>
      <c r="M491" s="138"/>
      <c r="T491" s="53"/>
      <c r="AT491" s="17" t="s">
        <v>142</v>
      </c>
      <c r="AU491" s="17" t="s">
        <v>83</v>
      </c>
    </row>
    <row r="492" spans="2:65" s="1" customFormat="1" ht="16.5" customHeight="1">
      <c r="B492" s="32"/>
      <c r="C492" s="154" t="s">
        <v>776</v>
      </c>
      <c r="D492" s="154" t="s">
        <v>222</v>
      </c>
      <c r="E492" s="155" t="s">
        <v>777</v>
      </c>
      <c r="F492" s="156" t="s">
        <v>778</v>
      </c>
      <c r="G492" s="157" t="s">
        <v>217</v>
      </c>
      <c r="H492" s="158">
        <v>1</v>
      </c>
      <c r="I492" s="159"/>
      <c r="J492" s="160">
        <f>ROUND(I492*H492,2)</f>
        <v>0</v>
      </c>
      <c r="K492" s="156" t="s">
        <v>19</v>
      </c>
      <c r="L492" s="161"/>
      <c r="M492" s="162" t="s">
        <v>19</v>
      </c>
      <c r="N492" s="163" t="s">
        <v>47</v>
      </c>
      <c r="P492" s="131">
        <f>O492*H492</f>
        <v>0</v>
      </c>
      <c r="Q492" s="131">
        <v>0</v>
      </c>
      <c r="R492" s="131">
        <f>Q492*H492</f>
        <v>0</v>
      </c>
      <c r="S492" s="131">
        <v>0</v>
      </c>
      <c r="T492" s="132">
        <f>S492*H492</f>
        <v>0</v>
      </c>
      <c r="AR492" s="133" t="s">
        <v>375</v>
      </c>
      <c r="AT492" s="133" t="s">
        <v>222</v>
      </c>
      <c r="AU492" s="133" t="s">
        <v>83</v>
      </c>
      <c r="AY492" s="17" t="s">
        <v>130</v>
      </c>
      <c r="BE492" s="134">
        <f>IF(N492="základní",J492,0)</f>
        <v>0</v>
      </c>
      <c r="BF492" s="134">
        <f>IF(N492="snížená",J492,0)</f>
        <v>0</v>
      </c>
      <c r="BG492" s="134">
        <f>IF(N492="zákl. přenesená",J492,0)</f>
        <v>0</v>
      </c>
      <c r="BH492" s="134">
        <f>IF(N492="sníž. přenesená",J492,0)</f>
        <v>0</v>
      </c>
      <c r="BI492" s="134">
        <f>IF(N492="nulová",J492,0)</f>
        <v>0</v>
      </c>
      <c r="BJ492" s="17" t="s">
        <v>81</v>
      </c>
      <c r="BK492" s="134">
        <f>ROUND(I492*H492,2)</f>
        <v>0</v>
      </c>
      <c r="BL492" s="17" t="s">
        <v>248</v>
      </c>
      <c r="BM492" s="133" t="s">
        <v>779</v>
      </c>
    </row>
    <row r="493" spans="2:65" s="1" customFormat="1">
      <c r="B493" s="32"/>
      <c r="D493" s="135" t="s">
        <v>140</v>
      </c>
      <c r="F493" s="136" t="s">
        <v>778</v>
      </c>
      <c r="I493" s="137"/>
      <c r="L493" s="32"/>
      <c r="M493" s="138"/>
      <c r="T493" s="53"/>
      <c r="AT493" s="17" t="s">
        <v>140</v>
      </c>
      <c r="AU493" s="17" t="s">
        <v>83</v>
      </c>
    </row>
    <row r="494" spans="2:65" s="1" customFormat="1" ht="16.5" customHeight="1">
      <c r="B494" s="32"/>
      <c r="C494" s="122" t="s">
        <v>780</v>
      </c>
      <c r="D494" s="122" t="s">
        <v>133</v>
      </c>
      <c r="E494" s="123" t="s">
        <v>781</v>
      </c>
      <c r="F494" s="124" t="s">
        <v>782</v>
      </c>
      <c r="G494" s="125" t="s">
        <v>217</v>
      </c>
      <c r="H494" s="126">
        <v>9</v>
      </c>
      <c r="I494" s="127"/>
      <c r="J494" s="128">
        <f>ROUND(I494*H494,2)</f>
        <v>0</v>
      </c>
      <c r="K494" s="124" t="s">
        <v>137</v>
      </c>
      <c r="L494" s="32"/>
      <c r="M494" s="129" t="s">
        <v>19</v>
      </c>
      <c r="N494" s="130" t="s">
        <v>47</v>
      </c>
      <c r="P494" s="131">
        <f>O494*H494</f>
        <v>0</v>
      </c>
      <c r="Q494" s="131">
        <v>0</v>
      </c>
      <c r="R494" s="131">
        <f>Q494*H494</f>
        <v>0</v>
      </c>
      <c r="S494" s="131">
        <v>0</v>
      </c>
      <c r="T494" s="132">
        <f>S494*H494</f>
        <v>0</v>
      </c>
      <c r="AR494" s="133" t="s">
        <v>248</v>
      </c>
      <c r="AT494" s="133" t="s">
        <v>133</v>
      </c>
      <c r="AU494" s="133" t="s">
        <v>83</v>
      </c>
      <c r="AY494" s="17" t="s">
        <v>130</v>
      </c>
      <c r="BE494" s="134">
        <f>IF(N494="základní",J494,0)</f>
        <v>0</v>
      </c>
      <c r="BF494" s="134">
        <f>IF(N494="snížená",J494,0)</f>
        <v>0</v>
      </c>
      <c r="BG494" s="134">
        <f>IF(N494="zákl. přenesená",J494,0)</f>
        <v>0</v>
      </c>
      <c r="BH494" s="134">
        <f>IF(N494="sníž. přenesená",J494,0)</f>
        <v>0</v>
      </c>
      <c r="BI494" s="134">
        <f>IF(N494="nulová",J494,0)</f>
        <v>0</v>
      </c>
      <c r="BJ494" s="17" t="s">
        <v>81</v>
      </c>
      <c r="BK494" s="134">
        <f>ROUND(I494*H494,2)</f>
        <v>0</v>
      </c>
      <c r="BL494" s="17" t="s">
        <v>248</v>
      </c>
      <c r="BM494" s="133" t="s">
        <v>783</v>
      </c>
    </row>
    <row r="495" spans="2:65" s="1" customFormat="1" ht="19.5">
      <c r="B495" s="32"/>
      <c r="D495" s="135" t="s">
        <v>140</v>
      </c>
      <c r="F495" s="136" t="s">
        <v>784</v>
      </c>
      <c r="I495" s="137"/>
      <c r="L495" s="32"/>
      <c r="M495" s="138"/>
      <c r="T495" s="53"/>
      <c r="AT495" s="17" t="s">
        <v>140</v>
      </c>
      <c r="AU495" s="17" t="s">
        <v>83</v>
      </c>
    </row>
    <row r="496" spans="2:65" s="1" customFormat="1">
      <c r="B496" s="32"/>
      <c r="D496" s="139" t="s">
        <v>142</v>
      </c>
      <c r="F496" s="140" t="s">
        <v>785</v>
      </c>
      <c r="I496" s="137"/>
      <c r="L496" s="32"/>
      <c r="M496" s="138"/>
      <c r="T496" s="53"/>
      <c r="AT496" s="17" t="s">
        <v>142</v>
      </c>
      <c r="AU496" s="17" t="s">
        <v>83</v>
      </c>
    </row>
    <row r="497" spans="2:65" s="1" customFormat="1" ht="16.5" customHeight="1">
      <c r="B497" s="32"/>
      <c r="C497" s="154" t="s">
        <v>758</v>
      </c>
      <c r="D497" s="154" t="s">
        <v>222</v>
      </c>
      <c r="E497" s="155" t="s">
        <v>786</v>
      </c>
      <c r="F497" s="156" t="s">
        <v>787</v>
      </c>
      <c r="G497" s="157" t="s">
        <v>217</v>
      </c>
      <c r="H497" s="158">
        <v>9</v>
      </c>
      <c r="I497" s="159"/>
      <c r="J497" s="160">
        <f>ROUND(I497*H497,2)</f>
        <v>0</v>
      </c>
      <c r="K497" s="156" t="s">
        <v>19</v>
      </c>
      <c r="L497" s="161"/>
      <c r="M497" s="162" t="s">
        <v>19</v>
      </c>
      <c r="N497" s="163" t="s">
        <v>47</v>
      </c>
      <c r="P497" s="131">
        <f>O497*H497</f>
        <v>0</v>
      </c>
      <c r="Q497" s="131">
        <v>1.0000000000000001E-5</v>
      </c>
      <c r="R497" s="131">
        <f>Q497*H497</f>
        <v>9.0000000000000006E-5</v>
      </c>
      <c r="S497" s="131">
        <v>0</v>
      </c>
      <c r="T497" s="132">
        <f>S497*H497</f>
        <v>0</v>
      </c>
      <c r="AR497" s="133" t="s">
        <v>375</v>
      </c>
      <c r="AT497" s="133" t="s">
        <v>222</v>
      </c>
      <c r="AU497" s="133" t="s">
        <v>83</v>
      </c>
      <c r="AY497" s="17" t="s">
        <v>130</v>
      </c>
      <c r="BE497" s="134">
        <f>IF(N497="základní",J497,0)</f>
        <v>0</v>
      </c>
      <c r="BF497" s="134">
        <f>IF(N497="snížená",J497,0)</f>
        <v>0</v>
      </c>
      <c r="BG497" s="134">
        <f>IF(N497="zákl. přenesená",J497,0)</f>
        <v>0</v>
      </c>
      <c r="BH497" s="134">
        <f>IF(N497="sníž. přenesená",J497,0)</f>
        <v>0</v>
      </c>
      <c r="BI497" s="134">
        <f>IF(N497="nulová",J497,0)</f>
        <v>0</v>
      </c>
      <c r="BJ497" s="17" t="s">
        <v>81</v>
      </c>
      <c r="BK497" s="134">
        <f>ROUND(I497*H497,2)</f>
        <v>0</v>
      </c>
      <c r="BL497" s="17" t="s">
        <v>248</v>
      </c>
      <c r="BM497" s="133" t="s">
        <v>788</v>
      </c>
    </row>
    <row r="498" spans="2:65" s="1" customFormat="1">
      <c r="B498" s="32"/>
      <c r="D498" s="135" t="s">
        <v>140</v>
      </c>
      <c r="F498" s="136" t="s">
        <v>787</v>
      </c>
      <c r="I498" s="137"/>
      <c r="L498" s="32"/>
      <c r="M498" s="138"/>
      <c r="T498" s="53"/>
      <c r="AT498" s="17" t="s">
        <v>140</v>
      </c>
      <c r="AU498" s="17" t="s">
        <v>83</v>
      </c>
    </row>
    <row r="499" spans="2:65" s="1" customFormat="1" ht="16.5" customHeight="1">
      <c r="B499" s="32"/>
      <c r="C499" s="154" t="s">
        <v>789</v>
      </c>
      <c r="D499" s="154" t="s">
        <v>222</v>
      </c>
      <c r="E499" s="155" t="s">
        <v>790</v>
      </c>
      <c r="F499" s="156" t="s">
        <v>791</v>
      </c>
      <c r="G499" s="157" t="s">
        <v>217</v>
      </c>
      <c r="H499" s="158">
        <v>9</v>
      </c>
      <c r="I499" s="159"/>
      <c r="J499" s="160">
        <f>ROUND(I499*H499,2)</f>
        <v>0</v>
      </c>
      <c r="K499" s="156" t="s">
        <v>19</v>
      </c>
      <c r="L499" s="161"/>
      <c r="M499" s="162" t="s">
        <v>19</v>
      </c>
      <c r="N499" s="163" t="s">
        <v>47</v>
      </c>
      <c r="P499" s="131">
        <f>O499*H499</f>
        <v>0</v>
      </c>
      <c r="Q499" s="131">
        <v>3.0000000000000001E-5</v>
      </c>
      <c r="R499" s="131">
        <f>Q499*H499</f>
        <v>2.7E-4</v>
      </c>
      <c r="S499" s="131">
        <v>0</v>
      </c>
      <c r="T499" s="132">
        <f>S499*H499</f>
        <v>0</v>
      </c>
      <c r="AR499" s="133" t="s">
        <v>375</v>
      </c>
      <c r="AT499" s="133" t="s">
        <v>222</v>
      </c>
      <c r="AU499" s="133" t="s">
        <v>83</v>
      </c>
      <c r="AY499" s="17" t="s">
        <v>130</v>
      </c>
      <c r="BE499" s="134">
        <f>IF(N499="základní",J499,0)</f>
        <v>0</v>
      </c>
      <c r="BF499" s="134">
        <f>IF(N499="snížená",J499,0)</f>
        <v>0</v>
      </c>
      <c r="BG499" s="134">
        <f>IF(N499="zákl. přenesená",J499,0)</f>
        <v>0</v>
      </c>
      <c r="BH499" s="134">
        <f>IF(N499="sníž. přenesená",J499,0)</f>
        <v>0</v>
      </c>
      <c r="BI499" s="134">
        <f>IF(N499="nulová",J499,0)</f>
        <v>0</v>
      </c>
      <c r="BJ499" s="17" t="s">
        <v>81</v>
      </c>
      <c r="BK499" s="134">
        <f>ROUND(I499*H499,2)</f>
        <v>0</v>
      </c>
      <c r="BL499" s="17" t="s">
        <v>248</v>
      </c>
      <c r="BM499" s="133" t="s">
        <v>792</v>
      </c>
    </row>
    <row r="500" spans="2:65" s="1" customFormat="1">
      <c r="B500" s="32"/>
      <c r="D500" s="135" t="s">
        <v>140</v>
      </c>
      <c r="F500" s="136" t="s">
        <v>791</v>
      </c>
      <c r="I500" s="137"/>
      <c r="L500" s="32"/>
      <c r="M500" s="138"/>
      <c r="T500" s="53"/>
      <c r="AT500" s="17" t="s">
        <v>140</v>
      </c>
      <c r="AU500" s="17" t="s">
        <v>83</v>
      </c>
    </row>
    <row r="501" spans="2:65" s="1" customFormat="1" ht="16.5" customHeight="1">
      <c r="B501" s="32"/>
      <c r="C501" s="154" t="s">
        <v>793</v>
      </c>
      <c r="D501" s="154" t="s">
        <v>222</v>
      </c>
      <c r="E501" s="155" t="s">
        <v>794</v>
      </c>
      <c r="F501" s="156" t="s">
        <v>795</v>
      </c>
      <c r="G501" s="157" t="s">
        <v>217</v>
      </c>
      <c r="H501" s="158">
        <v>9</v>
      </c>
      <c r="I501" s="159"/>
      <c r="J501" s="160">
        <f>ROUND(I501*H501,2)</f>
        <v>0</v>
      </c>
      <c r="K501" s="156" t="s">
        <v>137</v>
      </c>
      <c r="L501" s="161"/>
      <c r="M501" s="162" t="s">
        <v>19</v>
      </c>
      <c r="N501" s="163" t="s">
        <v>47</v>
      </c>
      <c r="P501" s="131">
        <f>O501*H501</f>
        <v>0</v>
      </c>
      <c r="Q501" s="131">
        <v>4.0000000000000003E-5</v>
      </c>
      <c r="R501" s="131">
        <f>Q501*H501</f>
        <v>3.6000000000000002E-4</v>
      </c>
      <c r="S501" s="131">
        <v>0</v>
      </c>
      <c r="T501" s="132">
        <f>S501*H501</f>
        <v>0</v>
      </c>
      <c r="AR501" s="133" t="s">
        <v>375</v>
      </c>
      <c r="AT501" s="133" t="s">
        <v>222</v>
      </c>
      <c r="AU501" s="133" t="s">
        <v>83</v>
      </c>
      <c r="AY501" s="17" t="s">
        <v>130</v>
      </c>
      <c r="BE501" s="134">
        <f>IF(N501="základní",J501,0)</f>
        <v>0</v>
      </c>
      <c r="BF501" s="134">
        <f>IF(N501="snížená",J501,0)</f>
        <v>0</v>
      </c>
      <c r="BG501" s="134">
        <f>IF(N501="zákl. přenesená",J501,0)</f>
        <v>0</v>
      </c>
      <c r="BH501" s="134">
        <f>IF(N501="sníž. přenesená",J501,0)</f>
        <v>0</v>
      </c>
      <c r="BI501" s="134">
        <f>IF(N501="nulová",J501,0)</f>
        <v>0</v>
      </c>
      <c r="BJ501" s="17" t="s">
        <v>81</v>
      </c>
      <c r="BK501" s="134">
        <f>ROUND(I501*H501,2)</f>
        <v>0</v>
      </c>
      <c r="BL501" s="17" t="s">
        <v>248</v>
      </c>
      <c r="BM501" s="133" t="s">
        <v>796</v>
      </c>
    </row>
    <row r="502" spans="2:65" s="1" customFormat="1">
      <c r="B502" s="32"/>
      <c r="D502" s="135" t="s">
        <v>140</v>
      </c>
      <c r="F502" s="136" t="s">
        <v>795</v>
      </c>
      <c r="I502" s="137"/>
      <c r="L502" s="32"/>
      <c r="M502" s="138"/>
      <c r="T502" s="53"/>
      <c r="AT502" s="17" t="s">
        <v>140</v>
      </c>
      <c r="AU502" s="17" t="s">
        <v>83</v>
      </c>
    </row>
    <row r="503" spans="2:65" s="1" customFormat="1" ht="16.5" customHeight="1">
      <c r="B503" s="32"/>
      <c r="C503" s="122" t="s">
        <v>797</v>
      </c>
      <c r="D503" s="122" t="s">
        <v>133</v>
      </c>
      <c r="E503" s="123" t="s">
        <v>798</v>
      </c>
      <c r="F503" s="124" t="s">
        <v>799</v>
      </c>
      <c r="G503" s="125" t="s">
        <v>217</v>
      </c>
      <c r="H503" s="126">
        <v>14</v>
      </c>
      <c r="I503" s="127"/>
      <c r="J503" s="128">
        <f>ROUND(I503*H503,2)</f>
        <v>0</v>
      </c>
      <c r="K503" s="124" t="s">
        <v>137</v>
      </c>
      <c r="L503" s="32"/>
      <c r="M503" s="129" t="s">
        <v>19</v>
      </c>
      <c r="N503" s="130" t="s">
        <v>47</v>
      </c>
      <c r="P503" s="131">
        <f>O503*H503</f>
        <v>0</v>
      </c>
      <c r="Q503" s="131">
        <v>0</v>
      </c>
      <c r="R503" s="131">
        <f>Q503*H503</f>
        <v>0</v>
      </c>
      <c r="S503" s="131">
        <v>0</v>
      </c>
      <c r="T503" s="132">
        <f>S503*H503</f>
        <v>0</v>
      </c>
      <c r="AR503" s="133" t="s">
        <v>248</v>
      </c>
      <c r="AT503" s="133" t="s">
        <v>133</v>
      </c>
      <c r="AU503" s="133" t="s">
        <v>83</v>
      </c>
      <c r="AY503" s="17" t="s">
        <v>130</v>
      </c>
      <c r="BE503" s="134">
        <f>IF(N503="základní",J503,0)</f>
        <v>0</v>
      </c>
      <c r="BF503" s="134">
        <f>IF(N503="snížená",J503,0)</f>
        <v>0</v>
      </c>
      <c r="BG503" s="134">
        <f>IF(N503="zákl. přenesená",J503,0)</f>
        <v>0</v>
      </c>
      <c r="BH503" s="134">
        <f>IF(N503="sníž. přenesená",J503,0)</f>
        <v>0</v>
      </c>
      <c r="BI503" s="134">
        <f>IF(N503="nulová",J503,0)</f>
        <v>0</v>
      </c>
      <c r="BJ503" s="17" t="s">
        <v>81</v>
      </c>
      <c r="BK503" s="134">
        <f>ROUND(I503*H503,2)</f>
        <v>0</v>
      </c>
      <c r="BL503" s="17" t="s">
        <v>248</v>
      </c>
      <c r="BM503" s="133" t="s">
        <v>800</v>
      </c>
    </row>
    <row r="504" spans="2:65" s="1" customFormat="1">
      <c r="B504" s="32"/>
      <c r="D504" s="135" t="s">
        <v>140</v>
      </c>
      <c r="F504" s="136" t="s">
        <v>801</v>
      </c>
      <c r="I504" s="137"/>
      <c r="L504" s="32"/>
      <c r="M504" s="138"/>
      <c r="T504" s="53"/>
      <c r="AT504" s="17" t="s">
        <v>140</v>
      </c>
      <c r="AU504" s="17" t="s">
        <v>83</v>
      </c>
    </row>
    <row r="505" spans="2:65" s="1" customFormat="1">
      <c r="B505" s="32"/>
      <c r="D505" s="139" t="s">
        <v>142</v>
      </c>
      <c r="F505" s="140" t="s">
        <v>802</v>
      </c>
      <c r="I505" s="137"/>
      <c r="L505" s="32"/>
      <c r="M505" s="138"/>
      <c r="T505" s="53"/>
      <c r="AT505" s="17" t="s">
        <v>142</v>
      </c>
      <c r="AU505" s="17" t="s">
        <v>83</v>
      </c>
    </row>
    <row r="506" spans="2:65" s="1" customFormat="1" ht="24.2" customHeight="1">
      <c r="B506" s="32"/>
      <c r="C506" s="122" t="s">
        <v>803</v>
      </c>
      <c r="D506" s="122" t="s">
        <v>133</v>
      </c>
      <c r="E506" s="123" t="s">
        <v>804</v>
      </c>
      <c r="F506" s="124" t="s">
        <v>805</v>
      </c>
      <c r="G506" s="125" t="s">
        <v>217</v>
      </c>
      <c r="H506" s="126">
        <v>17</v>
      </c>
      <c r="I506" s="127"/>
      <c r="J506" s="128">
        <f>ROUND(I506*H506,2)</f>
        <v>0</v>
      </c>
      <c r="K506" s="124" t="s">
        <v>137</v>
      </c>
      <c r="L506" s="32"/>
      <c r="M506" s="129" t="s">
        <v>19</v>
      </c>
      <c r="N506" s="130" t="s">
        <v>47</v>
      </c>
      <c r="P506" s="131">
        <f>O506*H506</f>
        <v>0</v>
      </c>
      <c r="Q506" s="131">
        <v>0</v>
      </c>
      <c r="R506" s="131">
        <f>Q506*H506</f>
        <v>0</v>
      </c>
      <c r="S506" s="131">
        <v>0</v>
      </c>
      <c r="T506" s="132">
        <f>S506*H506</f>
        <v>0</v>
      </c>
      <c r="AR506" s="133" t="s">
        <v>248</v>
      </c>
      <c r="AT506" s="133" t="s">
        <v>133</v>
      </c>
      <c r="AU506" s="133" t="s">
        <v>83</v>
      </c>
      <c r="AY506" s="17" t="s">
        <v>130</v>
      </c>
      <c r="BE506" s="134">
        <f>IF(N506="základní",J506,0)</f>
        <v>0</v>
      </c>
      <c r="BF506" s="134">
        <f>IF(N506="snížená",J506,0)</f>
        <v>0</v>
      </c>
      <c r="BG506" s="134">
        <f>IF(N506="zákl. přenesená",J506,0)</f>
        <v>0</v>
      </c>
      <c r="BH506" s="134">
        <f>IF(N506="sníž. přenesená",J506,0)</f>
        <v>0</v>
      </c>
      <c r="BI506" s="134">
        <f>IF(N506="nulová",J506,0)</f>
        <v>0</v>
      </c>
      <c r="BJ506" s="17" t="s">
        <v>81</v>
      </c>
      <c r="BK506" s="134">
        <f>ROUND(I506*H506,2)</f>
        <v>0</v>
      </c>
      <c r="BL506" s="17" t="s">
        <v>248</v>
      </c>
      <c r="BM506" s="133" t="s">
        <v>806</v>
      </c>
    </row>
    <row r="507" spans="2:65" s="1" customFormat="1" ht="19.5">
      <c r="B507" s="32"/>
      <c r="D507" s="135" t="s">
        <v>140</v>
      </c>
      <c r="F507" s="136" t="s">
        <v>807</v>
      </c>
      <c r="I507" s="137"/>
      <c r="L507" s="32"/>
      <c r="M507" s="138"/>
      <c r="T507" s="53"/>
      <c r="AT507" s="17" t="s">
        <v>140</v>
      </c>
      <c r="AU507" s="17" t="s">
        <v>83</v>
      </c>
    </row>
    <row r="508" spans="2:65" s="1" customFormat="1">
      <c r="B508" s="32"/>
      <c r="D508" s="139" t="s">
        <v>142</v>
      </c>
      <c r="F508" s="140" t="s">
        <v>808</v>
      </c>
      <c r="I508" s="137"/>
      <c r="L508" s="32"/>
      <c r="M508" s="138"/>
      <c r="T508" s="53"/>
      <c r="AT508" s="17" t="s">
        <v>142</v>
      </c>
      <c r="AU508" s="17" t="s">
        <v>83</v>
      </c>
    </row>
    <row r="509" spans="2:65" s="1" customFormat="1" ht="16.5" customHeight="1">
      <c r="B509" s="32"/>
      <c r="C509" s="122" t="s">
        <v>809</v>
      </c>
      <c r="D509" s="122" t="s">
        <v>133</v>
      </c>
      <c r="E509" s="123" t="s">
        <v>810</v>
      </c>
      <c r="F509" s="124" t="s">
        <v>811</v>
      </c>
      <c r="G509" s="125" t="s">
        <v>217</v>
      </c>
      <c r="H509" s="126">
        <v>1</v>
      </c>
      <c r="I509" s="127"/>
      <c r="J509" s="128">
        <f>ROUND(I509*H509,2)</f>
        <v>0</v>
      </c>
      <c r="K509" s="124" t="s">
        <v>137</v>
      </c>
      <c r="L509" s="32"/>
      <c r="M509" s="129" t="s">
        <v>19</v>
      </c>
      <c r="N509" s="130" t="s">
        <v>47</v>
      </c>
      <c r="P509" s="131">
        <f>O509*H509</f>
        <v>0</v>
      </c>
      <c r="Q509" s="131">
        <v>0</v>
      </c>
      <c r="R509" s="131">
        <f>Q509*H509</f>
        <v>0</v>
      </c>
      <c r="S509" s="131">
        <v>0</v>
      </c>
      <c r="T509" s="132">
        <f>S509*H509</f>
        <v>0</v>
      </c>
      <c r="AR509" s="133" t="s">
        <v>248</v>
      </c>
      <c r="AT509" s="133" t="s">
        <v>133</v>
      </c>
      <c r="AU509" s="133" t="s">
        <v>83</v>
      </c>
      <c r="AY509" s="17" t="s">
        <v>130</v>
      </c>
      <c r="BE509" s="134">
        <f>IF(N509="základní",J509,0)</f>
        <v>0</v>
      </c>
      <c r="BF509" s="134">
        <f>IF(N509="snížená",J509,0)</f>
        <v>0</v>
      </c>
      <c r="BG509" s="134">
        <f>IF(N509="zákl. přenesená",J509,0)</f>
        <v>0</v>
      </c>
      <c r="BH509" s="134">
        <f>IF(N509="sníž. přenesená",J509,0)</f>
        <v>0</v>
      </c>
      <c r="BI509" s="134">
        <f>IF(N509="nulová",J509,0)</f>
        <v>0</v>
      </c>
      <c r="BJ509" s="17" t="s">
        <v>81</v>
      </c>
      <c r="BK509" s="134">
        <f>ROUND(I509*H509,2)</f>
        <v>0</v>
      </c>
      <c r="BL509" s="17" t="s">
        <v>248</v>
      </c>
      <c r="BM509" s="133" t="s">
        <v>812</v>
      </c>
    </row>
    <row r="510" spans="2:65" s="1" customFormat="1" ht="19.5">
      <c r="B510" s="32"/>
      <c r="D510" s="135" t="s">
        <v>140</v>
      </c>
      <c r="F510" s="136" t="s">
        <v>813</v>
      </c>
      <c r="I510" s="137"/>
      <c r="L510" s="32"/>
      <c r="M510" s="138"/>
      <c r="T510" s="53"/>
      <c r="AT510" s="17" t="s">
        <v>140</v>
      </c>
      <c r="AU510" s="17" t="s">
        <v>83</v>
      </c>
    </row>
    <row r="511" spans="2:65" s="1" customFormat="1">
      <c r="B511" s="32"/>
      <c r="D511" s="139" t="s">
        <v>142</v>
      </c>
      <c r="F511" s="140" t="s">
        <v>814</v>
      </c>
      <c r="I511" s="137"/>
      <c r="L511" s="32"/>
      <c r="M511" s="138"/>
      <c r="T511" s="53"/>
      <c r="AT511" s="17" t="s">
        <v>142</v>
      </c>
      <c r="AU511" s="17" t="s">
        <v>83</v>
      </c>
    </row>
    <row r="512" spans="2:65" s="1" customFormat="1" ht="16.5" customHeight="1">
      <c r="B512" s="32"/>
      <c r="C512" s="122" t="s">
        <v>815</v>
      </c>
      <c r="D512" s="122" t="s">
        <v>133</v>
      </c>
      <c r="E512" s="123" t="s">
        <v>816</v>
      </c>
      <c r="F512" s="124" t="s">
        <v>817</v>
      </c>
      <c r="G512" s="125" t="s">
        <v>433</v>
      </c>
      <c r="H512" s="126">
        <v>1</v>
      </c>
      <c r="I512" s="127"/>
      <c r="J512" s="128">
        <f>ROUND(I512*H512,2)</f>
        <v>0</v>
      </c>
      <c r="K512" s="124" t="s">
        <v>19</v>
      </c>
      <c r="L512" s="32"/>
      <c r="M512" s="129" t="s">
        <v>19</v>
      </c>
      <c r="N512" s="130" t="s">
        <v>47</v>
      </c>
      <c r="P512" s="131">
        <f>O512*H512</f>
        <v>0</v>
      </c>
      <c r="Q512" s="131">
        <v>0</v>
      </c>
      <c r="R512" s="131">
        <f>Q512*H512</f>
        <v>0</v>
      </c>
      <c r="S512" s="131">
        <v>0</v>
      </c>
      <c r="T512" s="132">
        <f>S512*H512</f>
        <v>0</v>
      </c>
      <c r="AR512" s="133" t="s">
        <v>248</v>
      </c>
      <c r="AT512" s="133" t="s">
        <v>133</v>
      </c>
      <c r="AU512" s="133" t="s">
        <v>83</v>
      </c>
      <c r="AY512" s="17" t="s">
        <v>130</v>
      </c>
      <c r="BE512" s="134">
        <f>IF(N512="základní",J512,0)</f>
        <v>0</v>
      </c>
      <c r="BF512" s="134">
        <f>IF(N512="snížená",J512,0)</f>
        <v>0</v>
      </c>
      <c r="BG512" s="134">
        <f>IF(N512="zákl. přenesená",J512,0)</f>
        <v>0</v>
      </c>
      <c r="BH512" s="134">
        <f>IF(N512="sníž. přenesená",J512,0)</f>
        <v>0</v>
      </c>
      <c r="BI512" s="134">
        <f>IF(N512="nulová",J512,0)</f>
        <v>0</v>
      </c>
      <c r="BJ512" s="17" t="s">
        <v>81</v>
      </c>
      <c r="BK512" s="134">
        <f>ROUND(I512*H512,2)</f>
        <v>0</v>
      </c>
      <c r="BL512" s="17" t="s">
        <v>248</v>
      </c>
      <c r="BM512" s="133" t="s">
        <v>818</v>
      </c>
    </row>
    <row r="513" spans="2:65" s="1" customFormat="1" ht="19.5">
      <c r="B513" s="32"/>
      <c r="D513" s="135" t="s">
        <v>140</v>
      </c>
      <c r="F513" s="136" t="s">
        <v>819</v>
      </c>
      <c r="I513" s="137"/>
      <c r="L513" s="32"/>
      <c r="M513" s="138"/>
      <c r="T513" s="53"/>
      <c r="AT513" s="17" t="s">
        <v>140</v>
      </c>
      <c r="AU513" s="17" t="s">
        <v>83</v>
      </c>
    </row>
    <row r="514" spans="2:65" s="1" customFormat="1" ht="16.5" customHeight="1">
      <c r="B514" s="32"/>
      <c r="C514" s="122" t="s">
        <v>820</v>
      </c>
      <c r="D514" s="122" t="s">
        <v>133</v>
      </c>
      <c r="E514" s="123" t="s">
        <v>821</v>
      </c>
      <c r="F514" s="124" t="s">
        <v>822</v>
      </c>
      <c r="G514" s="125" t="s">
        <v>217</v>
      </c>
      <c r="H514" s="126">
        <v>8</v>
      </c>
      <c r="I514" s="127"/>
      <c r="J514" s="128">
        <f>ROUND(I514*H514,2)</f>
        <v>0</v>
      </c>
      <c r="K514" s="124" t="s">
        <v>19</v>
      </c>
      <c r="L514" s="32"/>
      <c r="M514" s="129" t="s">
        <v>19</v>
      </c>
      <c r="N514" s="130" t="s">
        <v>47</v>
      </c>
      <c r="P514" s="131">
        <f>O514*H514</f>
        <v>0</v>
      </c>
      <c r="Q514" s="131">
        <v>0</v>
      </c>
      <c r="R514" s="131">
        <f>Q514*H514</f>
        <v>0</v>
      </c>
      <c r="S514" s="131">
        <v>0</v>
      </c>
      <c r="T514" s="132">
        <f>S514*H514</f>
        <v>0</v>
      </c>
      <c r="AR514" s="133" t="s">
        <v>248</v>
      </c>
      <c r="AT514" s="133" t="s">
        <v>133</v>
      </c>
      <c r="AU514" s="133" t="s">
        <v>83</v>
      </c>
      <c r="AY514" s="17" t="s">
        <v>130</v>
      </c>
      <c r="BE514" s="134">
        <f>IF(N514="základní",J514,0)</f>
        <v>0</v>
      </c>
      <c r="BF514" s="134">
        <f>IF(N514="snížená",J514,0)</f>
        <v>0</v>
      </c>
      <c r="BG514" s="134">
        <f>IF(N514="zákl. přenesená",J514,0)</f>
        <v>0</v>
      </c>
      <c r="BH514" s="134">
        <f>IF(N514="sníž. přenesená",J514,0)</f>
        <v>0</v>
      </c>
      <c r="BI514" s="134">
        <f>IF(N514="nulová",J514,0)</f>
        <v>0</v>
      </c>
      <c r="BJ514" s="17" t="s">
        <v>81</v>
      </c>
      <c r="BK514" s="134">
        <f>ROUND(I514*H514,2)</f>
        <v>0</v>
      </c>
      <c r="BL514" s="17" t="s">
        <v>248</v>
      </c>
      <c r="BM514" s="133" t="s">
        <v>823</v>
      </c>
    </row>
    <row r="515" spans="2:65" s="1" customFormat="1">
      <c r="B515" s="32"/>
      <c r="D515" s="135" t="s">
        <v>140</v>
      </c>
      <c r="F515" s="136" t="s">
        <v>822</v>
      </c>
      <c r="I515" s="137"/>
      <c r="L515" s="32"/>
      <c r="M515" s="138"/>
      <c r="T515" s="53"/>
      <c r="AT515" s="17" t="s">
        <v>140</v>
      </c>
      <c r="AU515" s="17" t="s">
        <v>83</v>
      </c>
    </row>
    <row r="516" spans="2:65" s="1" customFormat="1" ht="16.5" customHeight="1">
      <c r="B516" s="32"/>
      <c r="C516" s="122" t="s">
        <v>824</v>
      </c>
      <c r="D516" s="122" t="s">
        <v>133</v>
      </c>
      <c r="E516" s="123" t="s">
        <v>825</v>
      </c>
      <c r="F516" s="124" t="s">
        <v>826</v>
      </c>
      <c r="G516" s="125" t="s">
        <v>217</v>
      </c>
      <c r="H516" s="126">
        <v>4</v>
      </c>
      <c r="I516" s="127"/>
      <c r="J516" s="128">
        <f>ROUND(I516*H516,2)</f>
        <v>0</v>
      </c>
      <c r="K516" s="124" t="s">
        <v>19</v>
      </c>
      <c r="L516" s="32"/>
      <c r="M516" s="129" t="s">
        <v>19</v>
      </c>
      <c r="N516" s="130" t="s">
        <v>47</v>
      </c>
      <c r="P516" s="131">
        <f>O516*H516</f>
        <v>0</v>
      </c>
      <c r="Q516" s="131">
        <v>0</v>
      </c>
      <c r="R516" s="131">
        <f>Q516*H516</f>
        <v>0</v>
      </c>
      <c r="S516" s="131">
        <v>0</v>
      </c>
      <c r="T516" s="132">
        <f>S516*H516</f>
        <v>0</v>
      </c>
      <c r="AR516" s="133" t="s">
        <v>248</v>
      </c>
      <c r="AT516" s="133" t="s">
        <v>133</v>
      </c>
      <c r="AU516" s="133" t="s">
        <v>83</v>
      </c>
      <c r="AY516" s="17" t="s">
        <v>130</v>
      </c>
      <c r="BE516" s="134">
        <f>IF(N516="základní",J516,0)</f>
        <v>0</v>
      </c>
      <c r="BF516" s="134">
        <f>IF(N516="snížená",J516,0)</f>
        <v>0</v>
      </c>
      <c r="BG516" s="134">
        <f>IF(N516="zákl. přenesená",J516,0)</f>
        <v>0</v>
      </c>
      <c r="BH516" s="134">
        <f>IF(N516="sníž. přenesená",J516,0)</f>
        <v>0</v>
      </c>
      <c r="BI516" s="134">
        <f>IF(N516="nulová",J516,0)</f>
        <v>0</v>
      </c>
      <c r="BJ516" s="17" t="s">
        <v>81</v>
      </c>
      <c r="BK516" s="134">
        <f>ROUND(I516*H516,2)</f>
        <v>0</v>
      </c>
      <c r="BL516" s="17" t="s">
        <v>248</v>
      </c>
      <c r="BM516" s="133" t="s">
        <v>827</v>
      </c>
    </row>
    <row r="517" spans="2:65" s="1" customFormat="1">
      <c r="B517" s="32"/>
      <c r="D517" s="135" t="s">
        <v>140</v>
      </c>
      <c r="F517" s="136" t="s">
        <v>826</v>
      </c>
      <c r="I517" s="137"/>
      <c r="L517" s="32"/>
      <c r="M517" s="138"/>
      <c r="T517" s="53"/>
      <c r="AT517" s="17" t="s">
        <v>140</v>
      </c>
      <c r="AU517" s="17" t="s">
        <v>83</v>
      </c>
    </row>
    <row r="518" spans="2:65" s="1" customFormat="1" ht="16.5" customHeight="1">
      <c r="B518" s="32"/>
      <c r="C518" s="122" t="s">
        <v>828</v>
      </c>
      <c r="D518" s="122" t="s">
        <v>133</v>
      </c>
      <c r="E518" s="123" t="s">
        <v>829</v>
      </c>
      <c r="F518" s="124" t="s">
        <v>830</v>
      </c>
      <c r="G518" s="125" t="s">
        <v>217</v>
      </c>
      <c r="H518" s="126">
        <v>2</v>
      </c>
      <c r="I518" s="127"/>
      <c r="J518" s="128">
        <f>ROUND(I518*H518,2)</f>
        <v>0</v>
      </c>
      <c r="K518" s="124" t="s">
        <v>19</v>
      </c>
      <c r="L518" s="32"/>
      <c r="M518" s="129" t="s">
        <v>19</v>
      </c>
      <c r="N518" s="130" t="s">
        <v>47</v>
      </c>
      <c r="P518" s="131">
        <f>O518*H518</f>
        <v>0</v>
      </c>
      <c r="Q518" s="131">
        <v>0</v>
      </c>
      <c r="R518" s="131">
        <f>Q518*H518</f>
        <v>0</v>
      </c>
      <c r="S518" s="131">
        <v>0</v>
      </c>
      <c r="T518" s="132">
        <f>S518*H518</f>
        <v>0</v>
      </c>
      <c r="AR518" s="133" t="s">
        <v>248</v>
      </c>
      <c r="AT518" s="133" t="s">
        <v>133</v>
      </c>
      <c r="AU518" s="133" t="s">
        <v>83</v>
      </c>
      <c r="AY518" s="17" t="s">
        <v>130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7" t="s">
        <v>81</v>
      </c>
      <c r="BK518" s="134">
        <f>ROUND(I518*H518,2)</f>
        <v>0</v>
      </c>
      <c r="BL518" s="17" t="s">
        <v>248</v>
      </c>
      <c r="BM518" s="133" t="s">
        <v>831</v>
      </c>
    </row>
    <row r="519" spans="2:65" s="1" customFormat="1">
      <c r="B519" s="32"/>
      <c r="D519" s="135" t="s">
        <v>140</v>
      </c>
      <c r="F519" s="136" t="s">
        <v>830</v>
      </c>
      <c r="I519" s="137"/>
      <c r="L519" s="32"/>
      <c r="M519" s="138"/>
      <c r="T519" s="53"/>
      <c r="AT519" s="17" t="s">
        <v>140</v>
      </c>
      <c r="AU519" s="17" t="s">
        <v>83</v>
      </c>
    </row>
    <row r="520" spans="2:65" s="1" customFormat="1" ht="16.5" customHeight="1">
      <c r="B520" s="32"/>
      <c r="C520" s="122" t="s">
        <v>832</v>
      </c>
      <c r="D520" s="122" t="s">
        <v>133</v>
      </c>
      <c r="E520" s="123" t="s">
        <v>833</v>
      </c>
      <c r="F520" s="124" t="s">
        <v>19</v>
      </c>
      <c r="G520" s="125" t="s">
        <v>217</v>
      </c>
      <c r="H520" s="126">
        <v>4</v>
      </c>
      <c r="I520" s="127"/>
      <c r="J520" s="128">
        <f>ROUND(I520*H520,2)</f>
        <v>0</v>
      </c>
      <c r="K520" s="124" t="s">
        <v>19</v>
      </c>
      <c r="L520" s="32"/>
      <c r="M520" s="129" t="s">
        <v>19</v>
      </c>
      <c r="N520" s="130" t="s">
        <v>47</v>
      </c>
      <c r="P520" s="131">
        <f>O520*H520</f>
        <v>0</v>
      </c>
      <c r="Q520" s="131">
        <v>0</v>
      </c>
      <c r="R520" s="131">
        <f>Q520*H520</f>
        <v>0</v>
      </c>
      <c r="S520" s="131">
        <v>0</v>
      </c>
      <c r="T520" s="132">
        <f>S520*H520</f>
        <v>0</v>
      </c>
      <c r="AR520" s="133" t="s">
        <v>248</v>
      </c>
      <c r="AT520" s="133" t="s">
        <v>133</v>
      </c>
      <c r="AU520" s="133" t="s">
        <v>83</v>
      </c>
      <c r="AY520" s="17" t="s">
        <v>130</v>
      </c>
      <c r="BE520" s="134">
        <f>IF(N520="základní",J520,0)</f>
        <v>0</v>
      </c>
      <c r="BF520" s="134">
        <f>IF(N520="snížená",J520,0)</f>
        <v>0</v>
      </c>
      <c r="BG520" s="134">
        <f>IF(N520="zákl. přenesená",J520,0)</f>
        <v>0</v>
      </c>
      <c r="BH520" s="134">
        <f>IF(N520="sníž. přenesená",J520,0)</f>
        <v>0</v>
      </c>
      <c r="BI520" s="134">
        <f>IF(N520="nulová",J520,0)</f>
        <v>0</v>
      </c>
      <c r="BJ520" s="17" t="s">
        <v>81</v>
      </c>
      <c r="BK520" s="134">
        <f>ROUND(I520*H520,2)</f>
        <v>0</v>
      </c>
      <c r="BL520" s="17" t="s">
        <v>248</v>
      </c>
      <c r="BM520" s="133" t="s">
        <v>834</v>
      </c>
    </row>
    <row r="521" spans="2:65" s="1" customFormat="1">
      <c r="B521" s="32"/>
      <c r="D521" s="135" t="s">
        <v>140</v>
      </c>
      <c r="F521" s="136" t="s">
        <v>835</v>
      </c>
      <c r="I521" s="137"/>
      <c r="L521" s="32"/>
      <c r="M521" s="138"/>
      <c r="T521" s="53"/>
      <c r="AT521" s="17" t="s">
        <v>140</v>
      </c>
      <c r="AU521" s="17" t="s">
        <v>83</v>
      </c>
    </row>
    <row r="522" spans="2:65" s="12" customFormat="1">
      <c r="B522" s="141"/>
      <c r="D522" s="135" t="s">
        <v>144</v>
      </c>
      <c r="E522" s="142" t="s">
        <v>19</v>
      </c>
      <c r="F522" s="143" t="s">
        <v>836</v>
      </c>
      <c r="H522" s="142" t="s">
        <v>19</v>
      </c>
      <c r="I522" s="144"/>
      <c r="L522" s="141"/>
      <c r="M522" s="145"/>
      <c r="T522" s="146"/>
      <c r="AT522" s="142" t="s">
        <v>144</v>
      </c>
      <c r="AU522" s="142" t="s">
        <v>83</v>
      </c>
      <c r="AV522" s="12" t="s">
        <v>81</v>
      </c>
      <c r="AW522" s="12" t="s">
        <v>37</v>
      </c>
      <c r="AX522" s="12" t="s">
        <v>76</v>
      </c>
      <c r="AY522" s="142" t="s">
        <v>130</v>
      </c>
    </row>
    <row r="523" spans="2:65" s="13" customFormat="1">
      <c r="B523" s="147"/>
      <c r="D523" s="135" t="s">
        <v>144</v>
      </c>
      <c r="E523" s="148" t="s">
        <v>19</v>
      </c>
      <c r="F523" s="149" t="s">
        <v>138</v>
      </c>
      <c r="H523" s="150">
        <v>4</v>
      </c>
      <c r="I523" s="151"/>
      <c r="L523" s="147"/>
      <c r="M523" s="152"/>
      <c r="T523" s="153"/>
      <c r="AT523" s="148" t="s">
        <v>144</v>
      </c>
      <c r="AU523" s="148" t="s">
        <v>83</v>
      </c>
      <c r="AV523" s="13" t="s">
        <v>83</v>
      </c>
      <c r="AW523" s="13" t="s">
        <v>37</v>
      </c>
      <c r="AX523" s="13" t="s">
        <v>81</v>
      </c>
      <c r="AY523" s="148" t="s">
        <v>130</v>
      </c>
    </row>
    <row r="524" spans="2:65" s="1" customFormat="1" ht="16.5" customHeight="1">
      <c r="B524" s="32"/>
      <c r="C524" s="122" t="s">
        <v>837</v>
      </c>
      <c r="D524" s="122" t="s">
        <v>133</v>
      </c>
      <c r="E524" s="123" t="s">
        <v>838</v>
      </c>
      <c r="F524" s="124" t="s">
        <v>839</v>
      </c>
      <c r="G524" s="125" t="s">
        <v>433</v>
      </c>
      <c r="H524" s="126">
        <v>1</v>
      </c>
      <c r="I524" s="127"/>
      <c r="J524" s="128">
        <f>ROUND(I524*H524,2)</f>
        <v>0</v>
      </c>
      <c r="K524" s="124" t="s">
        <v>19</v>
      </c>
      <c r="L524" s="32"/>
      <c r="M524" s="129" t="s">
        <v>19</v>
      </c>
      <c r="N524" s="130" t="s">
        <v>47</v>
      </c>
      <c r="P524" s="131">
        <f>O524*H524</f>
        <v>0</v>
      </c>
      <c r="Q524" s="131">
        <v>0</v>
      </c>
      <c r="R524" s="131">
        <f>Q524*H524</f>
        <v>0</v>
      </c>
      <c r="S524" s="131">
        <v>0</v>
      </c>
      <c r="T524" s="132">
        <f>S524*H524</f>
        <v>0</v>
      </c>
      <c r="AR524" s="133" t="s">
        <v>248</v>
      </c>
      <c r="AT524" s="133" t="s">
        <v>133</v>
      </c>
      <c r="AU524" s="133" t="s">
        <v>83</v>
      </c>
      <c r="AY524" s="17" t="s">
        <v>130</v>
      </c>
      <c r="BE524" s="134">
        <f>IF(N524="základní",J524,0)</f>
        <v>0</v>
      </c>
      <c r="BF524" s="134">
        <f>IF(N524="snížená",J524,0)</f>
        <v>0</v>
      </c>
      <c r="BG524" s="134">
        <f>IF(N524="zákl. přenesená",J524,0)</f>
        <v>0</v>
      </c>
      <c r="BH524" s="134">
        <f>IF(N524="sníž. přenesená",J524,0)</f>
        <v>0</v>
      </c>
      <c r="BI524" s="134">
        <f>IF(N524="nulová",J524,0)</f>
        <v>0</v>
      </c>
      <c r="BJ524" s="17" t="s">
        <v>81</v>
      </c>
      <c r="BK524" s="134">
        <f>ROUND(I524*H524,2)</f>
        <v>0</v>
      </c>
      <c r="BL524" s="17" t="s">
        <v>248</v>
      </c>
      <c r="BM524" s="133" t="s">
        <v>840</v>
      </c>
    </row>
    <row r="525" spans="2:65" s="1" customFormat="1">
      <c r="B525" s="32"/>
      <c r="D525" s="135" t="s">
        <v>140</v>
      </c>
      <c r="F525" s="136" t="s">
        <v>839</v>
      </c>
      <c r="I525" s="137"/>
      <c r="L525" s="32"/>
      <c r="M525" s="138"/>
      <c r="T525" s="53"/>
      <c r="AT525" s="17" t="s">
        <v>140</v>
      </c>
      <c r="AU525" s="17" t="s">
        <v>83</v>
      </c>
    </row>
    <row r="526" spans="2:65" s="1" customFormat="1" ht="16.5" customHeight="1">
      <c r="B526" s="32"/>
      <c r="C526" s="122" t="s">
        <v>841</v>
      </c>
      <c r="D526" s="122" t="s">
        <v>133</v>
      </c>
      <c r="E526" s="123" t="s">
        <v>842</v>
      </c>
      <c r="F526" s="124" t="s">
        <v>843</v>
      </c>
      <c r="G526" s="125" t="s">
        <v>321</v>
      </c>
      <c r="H526" s="126">
        <v>0.04</v>
      </c>
      <c r="I526" s="127"/>
      <c r="J526" s="128">
        <f>ROUND(I526*H526,2)</f>
        <v>0</v>
      </c>
      <c r="K526" s="124" t="s">
        <v>137</v>
      </c>
      <c r="L526" s="32"/>
      <c r="M526" s="129" t="s">
        <v>19</v>
      </c>
      <c r="N526" s="130" t="s">
        <v>47</v>
      </c>
      <c r="P526" s="131">
        <f>O526*H526</f>
        <v>0</v>
      </c>
      <c r="Q526" s="131">
        <v>0</v>
      </c>
      <c r="R526" s="131">
        <f>Q526*H526</f>
        <v>0</v>
      </c>
      <c r="S526" s="131">
        <v>0</v>
      </c>
      <c r="T526" s="132">
        <f>S526*H526</f>
        <v>0</v>
      </c>
      <c r="AR526" s="133" t="s">
        <v>248</v>
      </c>
      <c r="AT526" s="133" t="s">
        <v>133</v>
      </c>
      <c r="AU526" s="133" t="s">
        <v>83</v>
      </c>
      <c r="AY526" s="17" t="s">
        <v>130</v>
      </c>
      <c r="BE526" s="134">
        <f>IF(N526="základní",J526,0)</f>
        <v>0</v>
      </c>
      <c r="BF526" s="134">
        <f>IF(N526="snížená",J526,0)</f>
        <v>0</v>
      </c>
      <c r="BG526" s="134">
        <f>IF(N526="zákl. přenesená",J526,0)</f>
        <v>0</v>
      </c>
      <c r="BH526" s="134">
        <f>IF(N526="sníž. přenesená",J526,0)</f>
        <v>0</v>
      </c>
      <c r="BI526" s="134">
        <f>IF(N526="nulová",J526,0)</f>
        <v>0</v>
      </c>
      <c r="BJ526" s="17" t="s">
        <v>81</v>
      </c>
      <c r="BK526" s="134">
        <f>ROUND(I526*H526,2)</f>
        <v>0</v>
      </c>
      <c r="BL526" s="17" t="s">
        <v>248</v>
      </c>
      <c r="BM526" s="133" t="s">
        <v>844</v>
      </c>
    </row>
    <row r="527" spans="2:65" s="1" customFormat="1" ht="19.5">
      <c r="B527" s="32"/>
      <c r="D527" s="135" t="s">
        <v>140</v>
      </c>
      <c r="F527" s="136" t="s">
        <v>845</v>
      </c>
      <c r="I527" s="137"/>
      <c r="L527" s="32"/>
      <c r="M527" s="138"/>
      <c r="T527" s="53"/>
      <c r="AT527" s="17" t="s">
        <v>140</v>
      </c>
      <c r="AU527" s="17" t="s">
        <v>83</v>
      </c>
    </row>
    <row r="528" spans="2:65" s="1" customFormat="1">
      <c r="B528" s="32"/>
      <c r="D528" s="139" t="s">
        <v>142</v>
      </c>
      <c r="F528" s="140" t="s">
        <v>846</v>
      </c>
      <c r="I528" s="137"/>
      <c r="L528" s="32"/>
      <c r="M528" s="138"/>
      <c r="T528" s="53"/>
      <c r="AT528" s="17" t="s">
        <v>142</v>
      </c>
      <c r="AU528" s="17" t="s">
        <v>83</v>
      </c>
    </row>
    <row r="529" spans="2:65" s="11" customFormat="1" ht="22.9" customHeight="1">
      <c r="B529" s="110"/>
      <c r="D529" s="111" t="s">
        <v>75</v>
      </c>
      <c r="E529" s="120" t="s">
        <v>847</v>
      </c>
      <c r="F529" s="120" t="s">
        <v>848</v>
      </c>
      <c r="I529" s="113"/>
      <c r="J529" s="121">
        <f>BK529</f>
        <v>0</v>
      </c>
      <c r="L529" s="110"/>
      <c r="M529" s="115"/>
      <c r="P529" s="116">
        <f>SUM(P530:P537)</f>
        <v>0</v>
      </c>
      <c r="R529" s="116">
        <f>SUM(R530:R537)</f>
        <v>4.62E-3</v>
      </c>
      <c r="T529" s="117">
        <f>SUM(T530:T537)</f>
        <v>0.01</v>
      </c>
      <c r="AR529" s="111" t="s">
        <v>83</v>
      </c>
      <c r="AT529" s="118" t="s">
        <v>75</v>
      </c>
      <c r="AU529" s="118" t="s">
        <v>81</v>
      </c>
      <c r="AY529" s="111" t="s">
        <v>130</v>
      </c>
      <c r="BK529" s="119">
        <f>SUM(BK530:BK537)</f>
        <v>0</v>
      </c>
    </row>
    <row r="530" spans="2:65" s="1" customFormat="1" ht="16.5" customHeight="1">
      <c r="B530" s="32"/>
      <c r="C530" s="122" t="s">
        <v>849</v>
      </c>
      <c r="D530" s="122" t="s">
        <v>133</v>
      </c>
      <c r="E530" s="123" t="s">
        <v>850</v>
      </c>
      <c r="F530" s="124" t="s">
        <v>851</v>
      </c>
      <c r="G530" s="125" t="s">
        <v>217</v>
      </c>
      <c r="H530" s="126">
        <v>6</v>
      </c>
      <c r="I530" s="127"/>
      <c r="J530" s="128">
        <f>ROUND(I530*H530,2)</f>
        <v>0</v>
      </c>
      <c r="K530" s="124" t="s">
        <v>137</v>
      </c>
      <c r="L530" s="32"/>
      <c r="M530" s="129" t="s">
        <v>19</v>
      </c>
      <c r="N530" s="130" t="s">
        <v>47</v>
      </c>
      <c r="P530" s="131">
        <f>O530*H530</f>
        <v>0</v>
      </c>
      <c r="Q530" s="131">
        <v>0</v>
      </c>
      <c r="R530" s="131">
        <f>Q530*H530</f>
        <v>0</v>
      </c>
      <c r="S530" s="131">
        <v>0</v>
      </c>
      <c r="T530" s="132">
        <f>S530*H530</f>
        <v>0</v>
      </c>
      <c r="AR530" s="133" t="s">
        <v>248</v>
      </c>
      <c r="AT530" s="133" t="s">
        <v>133</v>
      </c>
      <c r="AU530" s="133" t="s">
        <v>83</v>
      </c>
      <c r="AY530" s="17" t="s">
        <v>130</v>
      </c>
      <c r="BE530" s="134">
        <f>IF(N530="základní",J530,0)</f>
        <v>0</v>
      </c>
      <c r="BF530" s="134">
        <f>IF(N530="snížená",J530,0)</f>
        <v>0</v>
      </c>
      <c r="BG530" s="134">
        <f>IF(N530="zákl. přenesená",J530,0)</f>
        <v>0</v>
      </c>
      <c r="BH530" s="134">
        <f>IF(N530="sníž. přenesená",J530,0)</f>
        <v>0</v>
      </c>
      <c r="BI530" s="134">
        <f>IF(N530="nulová",J530,0)</f>
        <v>0</v>
      </c>
      <c r="BJ530" s="17" t="s">
        <v>81</v>
      </c>
      <c r="BK530" s="134">
        <f>ROUND(I530*H530,2)</f>
        <v>0</v>
      </c>
      <c r="BL530" s="17" t="s">
        <v>248</v>
      </c>
      <c r="BM530" s="133" t="s">
        <v>852</v>
      </c>
    </row>
    <row r="531" spans="2:65" s="1" customFormat="1">
      <c r="B531" s="32"/>
      <c r="D531" s="135" t="s">
        <v>140</v>
      </c>
      <c r="F531" s="136" t="s">
        <v>853</v>
      </c>
      <c r="I531" s="137"/>
      <c r="L531" s="32"/>
      <c r="M531" s="138"/>
      <c r="T531" s="53"/>
      <c r="AT531" s="17" t="s">
        <v>140</v>
      </c>
      <c r="AU531" s="17" t="s">
        <v>83</v>
      </c>
    </row>
    <row r="532" spans="2:65" s="1" customFormat="1">
      <c r="B532" s="32"/>
      <c r="D532" s="139" t="s">
        <v>142</v>
      </c>
      <c r="F532" s="140" t="s">
        <v>854</v>
      </c>
      <c r="I532" s="137"/>
      <c r="L532" s="32"/>
      <c r="M532" s="138"/>
      <c r="T532" s="53"/>
      <c r="AT532" s="17" t="s">
        <v>142</v>
      </c>
      <c r="AU532" s="17" t="s">
        <v>83</v>
      </c>
    </row>
    <row r="533" spans="2:65" s="1" customFormat="1" ht="24.2" customHeight="1">
      <c r="B533" s="32"/>
      <c r="C533" s="154" t="s">
        <v>855</v>
      </c>
      <c r="D533" s="154" t="s">
        <v>222</v>
      </c>
      <c r="E533" s="155" t="s">
        <v>856</v>
      </c>
      <c r="F533" s="156" t="s">
        <v>857</v>
      </c>
      <c r="G533" s="157" t="s">
        <v>217</v>
      </c>
      <c r="H533" s="158">
        <v>6</v>
      </c>
      <c r="I533" s="159"/>
      <c r="J533" s="160">
        <f>ROUND(I533*H533,2)</f>
        <v>0</v>
      </c>
      <c r="K533" s="156" t="s">
        <v>19</v>
      </c>
      <c r="L533" s="161"/>
      <c r="M533" s="162" t="s">
        <v>19</v>
      </c>
      <c r="N533" s="163" t="s">
        <v>47</v>
      </c>
      <c r="P533" s="131">
        <f>O533*H533</f>
        <v>0</v>
      </c>
      <c r="Q533" s="131">
        <v>7.6999999999999996E-4</v>
      </c>
      <c r="R533" s="131">
        <f>Q533*H533</f>
        <v>4.62E-3</v>
      </c>
      <c r="S533" s="131">
        <v>0</v>
      </c>
      <c r="T533" s="132">
        <f>S533*H533</f>
        <v>0</v>
      </c>
      <c r="AR533" s="133" t="s">
        <v>375</v>
      </c>
      <c r="AT533" s="133" t="s">
        <v>222</v>
      </c>
      <c r="AU533" s="133" t="s">
        <v>83</v>
      </c>
      <c r="AY533" s="17" t="s">
        <v>130</v>
      </c>
      <c r="BE533" s="134">
        <f>IF(N533="základní",J533,0)</f>
        <v>0</v>
      </c>
      <c r="BF533" s="134">
        <f>IF(N533="snížená",J533,0)</f>
        <v>0</v>
      </c>
      <c r="BG533" s="134">
        <f>IF(N533="zákl. přenesená",J533,0)</f>
        <v>0</v>
      </c>
      <c r="BH533" s="134">
        <f>IF(N533="sníž. přenesená",J533,0)</f>
        <v>0</v>
      </c>
      <c r="BI533" s="134">
        <f>IF(N533="nulová",J533,0)</f>
        <v>0</v>
      </c>
      <c r="BJ533" s="17" t="s">
        <v>81</v>
      </c>
      <c r="BK533" s="134">
        <f>ROUND(I533*H533,2)</f>
        <v>0</v>
      </c>
      <c r="BL533" s="17" t="s">
        <v>248</v>
      </c>
      <c r="BM533" s="133" t="s">
        <v>858</v>
      </c>
    </row>
    <row r="534" spans="2:65" s="1" customFormat="1">
      <c r="B534" s="32"/>
      <c r="D534" s="135" t="s">
        <v>140</v>
      </c>
      <c r="F534" s="136" t="s">
        <v>857</v>
      </c>
      <c r="I534" s="137"/>
      <c r="L534" s="32"/>
      <c r="M534" s="138"/>
      <c r="T534" s="53"/>
      <c r="AT534" s="17" t="s">
        <v>140</v>
      </c>
      <c r="AU534" s="17" t="s">
        <v>83</v>
      </c>
    </row>
    <row r="535" spans="2:65" s="1" customFormat="1" ht="16.5" customHeight="1">
      <c r="B535" s="32"/>
      <c r="C535" s="122" t="s">
        <v>859</v>
      </c>
      <c r="D535" s="122" t="s">
        <v>133</v>
      </c>
      <c r="E535" s="123" t="s">
        <v>860</v>
      </c>
      <c r="F535" s="124" t="s">
        <v>861</v>
      </c>
      <c r="G535" s="125" t="s">
        <v>217</v>
      </c>
      <c r="H535" s="126">
        <v>5</v>
      </c>
      <c r="I535" s="127"/>
      <c r="J535" s="128">
        <f>ROUND(I535*H535,2)</f>
        <v>0</v>
      </c>
      <c r="K535" s="124" t="s">
        <v>137</v>
      </c>
      <c r="L535" s="32"/>
      <c r="M535" s="129" t="s">
        <v>19</v>
      </c>
      <c r="N535" s="130" t="s">
        <v>47</v>
      </c>
      <c r="P535" s="131">
        <f>O535*H535</f>
        <v>0</v>
      </c>
      <c r="Q535" s="131">
        <v>0</v>
      </c>
      <c r="R535" s="131">
        <f>Q535*H535</f>
        <v>0</v>
      </c>
      <c r="S535" s="131">
        <v>2E-3</v>
      </c>
      <c r="T535" s="132">
        <f>S535*H535</f>
        <v>0.01</v>
      </c>
      <c r="AR535" s="133" t="s">
        <v>248</v>
      </c>
      <c r="AT535" s="133" t="s">
        <v>133</v>
      </c>
      <c r="AU535" s="133" t="s">
        <v>83</v>
      </c>
      <c r="AY535" s="17" t="s">
        <v>130</v>
      </c>
      <c r="BE535" s="134">
        <f>IF(N535="základní",J535,0)</f>
        <v>0</v>
      </c>
      <c r="BF535" s="134">
        <f>IF(N535="snížená",J535,0)</f>
        <v>0</v>
      </c>
      <c r="BG535" s="134">
        <f>IF(N535="zákl. přenesená",J535,0)</f>
        <v>0</v>
      </c>
      <c r="BH535" s="134">
        <f>IF(N535="sníž. přenesená",J535,0)</f>
        <v>0</v>
      </c>
      <c r="BI535" s="134">
        <f>IF(N535="nulová",J535,0)</f>
        <v>0</v>
      </c>
      <c r="BJ535" s="17" t="s">
        <v>81</v>
      </c>
      <c r="BK535" s="134">
        <f>ROUND(I535*H535,2)</f>
        <v>0</v>
      </c>
      <c r="BL535" s="17" t="s">
        <v>248</v>
      </c>
      <c r="BM535" s="133" t="s">
        <v>862</v>
      </c>
    </row>
    <row r="536" spans="2:65" s="1" customFormat="1">
      <c r="B536" s="32"/>
      <c r="D536" s="135" t="s">
        <v>140</v>
      </c>
      <c r="F536" s="136" t="s">
        <v>863</v>
      </c>
      <c r="I536" s="137"/>
      <c r="L536" s="32"/>
      <c r="M536" s="138"/>
      <c r="T536" s="53"/>
      <c r="AT536" s="17" t="s">
        <v>140</v>
      </c>
      <c r="AU536" s="17" t="s">
        <v>83</v>
      </c>
    </row>
    <row r="537" spans="2:65" s="1" customFormat="1">
      <c r="B537" s="32"/>
      <c r="D537" s="139" t="s">
        <v>142</v>
      </c>
      <c r="F537" s="140" t="s">
        <v>864</v>
      </c>
      <c r="I537" s="137"/>
      <c r="L537" s="32"/>
      <c r="M537" s="138"/>
      <c r="T537" s="53"/>
      <c r="AT537" s="17" t="s">
        <v>142</v>
      </c>
      <c r="AU537" s="17" t="s">
        <v>83</v>
      </c>
    </row>
    <row r="538" spans="2:65" s="11" customFormat="1" ht="22.9" customHeight="1">
      <c r="B538" s="110"/>
      <c r="D538" s="111" t="s">
        <v>75</v>
      </c>
      <c r="E538" s="120" t="s">
        <v>865</v>
      </c>
      <c r="F538" s="120" t="s">
        <v>866</v>
      </c>
      <c r="I538" s="113"/>
      <c r="J538" s="121">
        <f>BK538</f>
        <v>0</v>
      </c>
      <c r="L538" s="110"/>
      <c r="M538" s="115"/>
      <c r="P538" s="116">
        <f>SUM(P539:P551)</f>
        <v>0</v>
      </c>
      <c r="R538" s="116">
        <f>SUM(R539:R551)</f>
        <v>0.3653496</v>
      </c>
      <c r="T538" s="117">
        <f>SUM(T539:T551)</f>
        <v>0.292236</v>
      </c>
      <c r="AR538" s="111" t="s">
        <v>83</v>
      </c>
      <c r="AT538" s="118" t="s">
        <v>75</v>
      </c>
      <c r="AU538" s="118" t="s">
        <v>81</v>
      </c>
      <c r="AY538" s="111" t="s">
        <v>130</v>
      </c>
      <c r="BK538" s="119">
        <f>SUM(BK539:BK551)</f>
        <v>0</v>
      </c>
    </row>
    <row r="539" spans="2:65" s="1" customFormat="1" ht="16.5" customHeight="1">
      <c r="B539" s="32"/>
      <c r="C539" s="122" t="s">
        <v>867</v>
      </c>
      <c r="D539" s="122" t="s">
        <v>133</v>
      </c>
      <c r="E539" s="123" t="s">
        <v>868</v>
      </c>
      <c r="F539" s="124" t="s">
        <v>869</v>
      </c>
      <c r="G539" s="125" t="s">
        <v>136</v>
      </c>
      <c r="H539" s="126">
        <v>26.36</v>
      </c>
      <c r="I539" s="127"/>
      <c r="J539" s="128">
        <f>ROUND(I539*H539,2)</f>
        <v>0</v>
      </c>
      <c r="K539" s="124" t="s">
        <v>137</v>
      </c>
      <c r="L539" s="32"/>
      <c r="M539" s="129" t="s">
        <v>19</v>
      </c>
      <c r="N539" s="130" t="s">
        <v>47</v>
      </c>
      <c r="P539" s="131">
        <f>O539*H539</f>
        <v>0</v>
      </c>
      <c r="Q539" s="131">
        <v>1.3860000000000001E-2</v>
      </c>
      <c r="R539" s="131">
        <f>Q539*H539</f>
        <v>0.3653496</v>
      </c>
      <c r="S539" s="131">
        <v>0</v>
      </c>
      <c r="T539" s="132">
        <f>S539*H539</f>
        <v>0</v>
      </c>
      <c r="AR539" s="133" t="s">
        <v>248</v>
      </c>
      <c r="AT539" s="133" t="s">
        <v>133</v>
      </c>
      <c r="AU539" s="133" t="s">
        <v>83</v>
      </c>
      <c r="AY539" s="17" t="s">
        <v>130</v>
      </c>
      <c r="BE539" s="134">
        <f>IF(N539="základní",J539,0)</f>
        <v>0</v>
      </c>
      <c r="BF539" s="134">
        <f>IF(N539="snížená",J539,0)</f>
        <v>0</v>
      </c>
      <c r="BG539" s="134">
        <f>IF(N539="zákl. přenesená",J539,0)</f>
        <v>0</v>
      </c>
      <c r="BH539" s="134">
        <f>IF(N539="sníž. přenesená",J539,0)</f>
        <v>0</v>
      </c>
      <c r="BI539" s="134">
        <f>IF(N539="nulová",J539,0)</f>
        <v>0</v>
      </c>
      <c r="BJ539" s="17" t="s">
        <v>81</v>
      </c>
      <c r="BK539" s="134">
        <f>ROUND(I539*H539,2)</f>
        <v>0</v>
      </c>
      <c r="BL539" s="17" t="s">
        <v>248</v>
      </c>
      <c r="BM539" s="133" t="s">
        <v>870</v>
      </c>
    </row>
    <row r="540" spans="2:65" s="1" customFormat="1" ht="19.5">
      <c r="B540" s="32"/>
      <c r="D540" s="135" t="s">
        <v>140</v>
      </c>
      <c r="F540" s="136" t="s">
        <v>871</v>
      </c>
      <c r="I540" s="137"/>
      <c r="L540" s="32"/>
      <c r="M540" s="138"/>
      <c r="T540" s="53"/>
      <c r="AT540" s="17" t="s">
        <v>140</v>
      </c>
      <c r="AU540" s="17" t="s">
        <v>83</v>
      </c>
    </row>
    <row r="541" spans="2:65" s="1" customFormat="1">
      <c r="B541" s="32"/>
      <c r="D541" s="139" t="s">
        <v>142</v>
      </c>
      <c r="F541" s="140" t="s">
        <v>872</v>
      </c>
      <c r="I541" s="137"/>
      <c r="L541" s="32"/>
      <c r="M541" s="138"/>
      <c r="T541" s="53"/>
      <c r="AT541" s="17" t="s">
        <v>142</v>
      </c>
      <c r="AU541" s="17" t="s">
        <v>83</v>
      </c>
    </row>
    <row r="542" spans="2:65" s="12" customFormat="1">
      <c r="B542" s="141"/>
      <c r="D542" s="135" t="s">
        <v>144</v>
      </c>
      <c r="E542" s="142" t="s">
        <v>19</v>
      </c>
      <c r="F542" s="143" t="s">
        <v>873</v>
      </c>
      <c r="H542" s="142" t="s">
        <v>19</v>
      </c>
      <c r="I542" s="144"/>
      <c r="L542" s="141"/>
      <c r="M542" s="145"/>
      <c r="T542" s="146"/>
      <c r="AT542" s="142" t="s">
        <v>144</v>
      </c>
      <c r="AU542" s="142" t="s">
        <v>83</v>
      </c>
      <c r="AV542" s="12" t="s">
        <v>81</v>
      </c>
      <c r="AW542" s="12" t="s">
        <v>37</v>
      </c>
      <c r="AX542" s="12" t="s">
        <v>76</v>
      </c>
      <c r="AY542" s="142" t="s">
        <v>130</v>
      </c>
    </row>
    <row r="543" spans="2:65" s="13" customFormat="1">
      <c r="B543" s="147"/>
      <c r="D543" s="135" t="s">
        <v>144</v>
      </c>
      <c r="E543" s="148" t="s">
        <v>19</v>
      </c>
      <c r="F543" s="149" t="s">
        <v>206</v>
      </c>
      <c r="H543" s="150">
        <v>26.36</v>
      </c>
      <c r="I543" s="151"/>
      <c r="L543" s="147"/>
      <c r="M543" s="152"/>
      <c r="T543" s="153"/>
      <c r="AT543" s="148" t="s">
        <v>144</v>
      </c>
      <c r="AU543" s="148" t="s">
        <v>83</v>
      </c>
      <c r="AV543" s="13" t="s">
        <v>83</v>
      </c>
      <c r="AW543" s="13" t="s">
        <v>37</v>
      </c>
      <c r="AX543" s="13" t="s">
        <v>81</v>
      </c>
      <c r="AY543" s="148" t="s">
        <v>130</v>
      </c>
    </row>
    <row r="544" spans="2:65" s="1" customFormat="1" ht="16.5" customHeight="1">
      <c r="B544" s="32"/>
      <c r="C544" s="122" t="s">
        <v>874</v>
      </c>
      <c r="D544" s="122" t="s">
        <v>133</v>
      </c>
      <c r="E544" s="123" t="s">
        <v>875</v>
      </c>
      <c r="F544" s="124" t="s">
        <v>876</v>
      </c>
      <c r="G544" s="125" t="s">
        <v>136</v>
      </c>
      <c r="H544" s="126">
        <v>27.44</v>
      </c>
      <c r="I544" s="127"/>
      <c r="J544" s="128">
        <f>ROUND(I544*H544,2)</f>
        <v>0</v>
      </c>
      <c r="K544" s="124" t="s">
        <v>137</v>
      </c>
      <c r="L544" s="32"/>
      <c r="M544" s="129" t="s">
        <v>19</v>
      </c>
      <c r="N544" s="130" t="s">
        <v>47</v>
      </c>
      <c r="P544" s="131">
        <f>O544*H544</f>
        <v>0</v>
      </c>
      <c r="Q544" s="131">
        <v>0</v>
      </c>
      <c r="R544" s="131">
        <f>Q544*H544</f>
        <v>0</v>
      </c>
      <c r="S544" s="131">
        <v>1.065E-2</v>
      </c>
      <c r="T544" s="132">
        <f>S544*H544</f>
        <v>0.292236</v>
      </c>
      <c r="AR544" s="133" t="s">
        <v>248</v>
      </c>
      <c r="AT544" s="133" t="s">
        <v>133</v>
      </c>
      <c r="AU544" s="133" t="s">
        <v>83</v>
      </c>
      <c r="AY544" s="17" t="s">
        <v>130</v>
      </c>
      <c r="BE544" s="134">
        <f>IF(N544="základní",J544,0)</f>
        <v>0</v>
      </c>
      <c r="BF544" s="134">
        <f>IF(N544="snížená",J544,0)</f>
        <v>0</v>
      </c>
      <c r="BG544" s="134">
        <f>IF(N544="zákl. přenesená",J544,0)</f>
        <v>0</v>
      </c>
      <c r="BH544" s="134">
        <f>IF(N544="sníž. přenesená",J544,0)</f>
        <v>0</v>
      </c>
      <c r="BI544" s="134">
        <f>IF(N544="nulová",J544,0)</f>
        <v>0</v>
      </c>
      <c r="BJ544" s="17" t="s">
        <v>81</v>
      </c>
      <c r="BK544" s="134">
        <f>ROUND(I544*H544,2)</f>
        <v>0</v>
      </c>
      <c r="BL544" s="17" t="s">
        <v>248</v>
      </c>
      <c r="BM544" s="133" t="s">
        <v>877</v>
      </c>
    </row>
    <row r="545" spans="2:65" s="1" customFormat="1">
      <c r="B545" s="32"/>
      <c r="D545" s="135" t="s">
        <v>140</v>
      </c>
      <c r="F545" s="136" t="s">
        <v>878</v>
      </c>
      <c r="I545" s="137"/>
      <c r="L545" s="32"/>
      <c r="M545" s="138"/>
      <c r="T545" s="53"/>
      <c r="AT545" s="17" t="s">
        <v>140</v>
      </c>
      <c r="AU545" s="17" t="s">
        <v>83</v>
      </c>
    </row>
    <row r="546" spans="2:65" s="1" customFormat="1">
      <c r="B546" s="32"/>
      <c r="D546" s="139" t="s">
        <v>142</v>
      </c>
      <c r="F546" s="140" t="s">
        <v>879</v>
      </c>
      <c r="I546" s="137"/>
      <c r="L546" s="32"/>
      <c r="M546" s="138"/>
      <c r="T546" s="53"/>
      <c r="AT546" s="17" t="s">
        <v>142</v>
      </c>
      <c r="AU546" s="17" t="s">
        <v>83</v>
      </c>
    </row>
    <row r="547" spans="2:65" s="12" customFormat="1">
      <c r="B547" s="141"/>
      <c r="D547" s="135" t="s">
        <v>144</v>
      </c>
      <c r="E547" s="142" t="s">
        <v>19</v>
      </c>
      <c r="F547" s="143" t="s">
        <v>880</v>
      </c>
      <c r="H547" s="142" t="s">
        <v>19</v>
      </c>
      <c r="I547" s="144"/>
      <c r="L547" s="141"/>
      <c r="M547" s="145"/>
      <c r="T547" s="146"/>
      <c r="AT547" s="142" t="s">
        <v>144</v>
      </c>
      <c r="AU547" s="142" t="s">
        <v>83</v>
      </c>
      <c r="AV547" s="12" t="s">
        <v>81</v>
      </c>
      <c r="AW547" s="12" t="s">
        <v>37</v>
      </c>
      <c r="AX547" s="12" t="s">
        <v>76</v>
      </c>
      <c r="AY547" s="142" t="s">
        <v>130</v>
      </c>
    </row>
    <row r="548" spans="2:65" s="13" customFormat="1">
      <c r="B548" s="147"/>
      <c r="D548" s="135" t="s">
        <v>144</v>
      </c>
      <c r="E548" s="148" t="s">
        <v>19</v>
      </c>
      <c r="F548" s="149" t="s">
        <v>881</v>
      </c>
      <c r="H548" s="150">
        <v>27.44</v>
      </c>
      <c r="I548" s="151"/>
      <c r="L548" s="147"/>
      <c r="M548" s="152"/>
      <c r="T548" s="153"/>
      <c r="AT548" s="148" t="s">
        <v>144</v>
      </c>
      <c r="AU548" s="148" t="s">
        <v>83</v>
      </c>
      <c r="AV548" s="13" t="s">
        <v>83</v>
      </c>
      <c r="AW548" s="13" t="s">
        <v>37</v>
      </c>
      <c r="AX548" s="13" t="s">
        <v>81</v>
      </c>
      <c r="AY548" s="148" t="s">
        <v>130</v>
      </c>
    </row>
    <row r="549" spans="2:65" s="1" customFormat="1" ht="24.2" customHeight="1">
      <c r="B549" s="32"/>
      <c r="C549" s="122" t="s">
        <v>882</v>
      </c>
      <c r="D549" s="122" t="s">
        <v>133</v>
      </c>
      <c r="E549" s="123" t="s">
        <v>883</v>
      </c>
      <c r="F549" s="124" t="s">
        <v>884</v>
      </c>
      <c r="G549" s="125" t="s">
        <v>321</v>
      </c>
      <c r="H549" s="126">
        <v>0.36499999999999999</v>
      </c>
      <c r="I549" s="127"/>
      <c r="J549" s="128">
        <f>ROUND(I549*H549,2)</f>
        <v>0</v>
      </c>
      <c r="K549" s="124" t="s">
        <v>137</v>
      </c>
      <c r="L549" s="32"/>
      <c r="M549" s="129" t="s">
        <v>19</v>
      </c>
      <c r="N549" s="130" t="s">
        <v>47</v>
      </c>
      <c r="P549" s="131">
        <f>O549*H549</f>
        <v>0</v>
      </c>
      <c r="Q549" s="131">
        <v>0</v>
      </c>
      <c r="R549" s="131">
        <f>Q549*H549</f>
        <v>0</v>
      </c>
      <c r="S549" s="131">
        <v>0</v>
      </c>
      <c r="T549" s="132">
        <f>S549*H549</f>
        <v>0</v>
      </c>
      <c r="AR549" s="133" t="s">
        <v>248</v>
      </c>
      <c r="AT549" s="133" t="s">
        <v>133</v>
      </c>
      <c r="AU549" s="133" t="s">
        <v>83</v>
      </c>
      <c r="AY549" s="17" t="s">
        <v>130</v>
      </c>
      <c r="BE549" s="134">
        <f>IF(N549="základní",J549,0)</f>
        <v>0</v>
      </c>
      <c r="BF549" s="134">
        <f>IF(N549="snížená",J549,0)</f>
        <v>0</v>
      </c>
      <c r="BG549" s="134">
        <f>IF(N549="zákl. přenesená",J549,0)</f>
        <v>0</v>
      </c>
      <c r="BH549" s="134">
        <f>IF(N549="sníž. přenesená",J549,0)</f>
        <v>0</v>
      </c>
      <c r="BI549" s="134">
        <f>IF(N549="nulová",J549,0)</f>
        <v>0</v>
      </c>
      <c r="BJ549" s="17" t="s">
        <v>81</v>
      </c>
      <c r="BK549" s="134">
        <f>ROUND(I549*H549,2)</f>
        <v>0</v>
      </c>
      <c r="BL549" s="17" t="s">
        <v>248</v>
      </c>
      <c r="BM549" s="133" t="s">
        <v>885</v>
      </c>
    </row>
    <row r="550" spans="2:65" s="1" customFormat="1" ht="29.25">
      <c r="B550" s="32"/>
      <c r="D550" s="135" t="s">
        <v>140</v>
      </c>
      <c r="F550" s="136" t="s">
        <v>886</v>
      </c>
      <c r="I550" s="137"/>
      <c r="L550" s="32"/>
      <c r="M550" s="138"/>
      <c r="T550" s="53"/>
      <c r="AT550" s="17" t="s">
        <v>140</v>
      </c>
      <c r="AU550" s="17" t="s">
        <v>83</v>
      </c>
    </row>
    <row r="551" spans="2:65" s="1" customFormat="1">
      <c r="B551" s="32"/>
      <c r="D551" s="139" t="s">
        <v>142</v>
      </c>
      <c r="F551" s="140" t="s">
        <v>887</v>
      </c>
      <c r="I551" s="137"/>
      <c r="L551" s="32"/>
      <c r="M551" s="138"/>
      <c r="T551" s="53"/>
      <c r="AT551" s="17" t="s">
        <v>142</v>
      </c>
      <c r="AU551" s="17" t="s">
        <v>83</v>
      </c>
    </row>
    <row r="552" spans="2:65" s="11" customFormat="1" ht="22.9" customHeight="1">
      <c r="B552" s="110"/>
      <c r="D552" s="111" t="s">
        <v>75</v>
      </c>
      <c r="E552" s="120" t="s">
        <v>888</v>
      </c>
      <c r="F552" s="120" t="s">
        <v>889</v>
      </c>
      <c r="I552" s="113"/>
      <c r="J552" s="121">
        <f>BK552</f>
        <v>0</v>
      </c>
      <c r="L552" s="110"/>
      <c r="M552" s="115"/>
      <c r="P552" s="116">
        <f>SUM(P553:P582)</f>
        <v>0</v>
      </c>
      <c r="R552" s="116">
        <f>SUM(R553:R582)</f>
        <v>2.4990000000000002E-2</v>
      </c>
      <c r="T552" s="117">
        <f>SUM(T553:T582)</f>
        <v>9.0000000000000008E-4</v>
      </c>
      <c r="AR552" s="111" t="s">
        <v>83</v>
      </c>
      <c r="AT552" s="118" t="s">
        <v>75</v>
      </c>
      <c r="AU552" s="118" t="s">
        <v>81</v>
      </c>
      <c r="AY552" s="111" t="s">
        <v>130</v>
      </c>
      <c r="BK552" s="119">
        <f>SUM(BK553:BK582)</f>
        <v>0</v>
      </c>
    </row>
    <row r="553" spans="2:65" s="1" customFormat="1" ht="16.5" customHeight="1">
      <c r="B553" s="32"/>
      <c r="C553" s="122" t="s">
        <v>890</v>
      </c>
      <c r="D553" s="122" t="s">
        <v>133</v>
      </c>
      <c r="E553" s="123" t="s">
        <v>891</v>
      </c>
      <c r="F553" s="124" t="s">
        <v>892</v>
      </c>
      <c r="G553" s="125" t="s">
        <v>217</v>
      </c>
      <c r="H553" s="126">
        <v>6</v>
      </c>
      <c r="I553" s="127"/>
      <c r="J553" s="128">
        <f>ROUND(I553*H553,2)</f>
        <v>0</v>
      </c>
      <c r="K553" s="124" t="s">
        <v>137</v>
      </c>
      <c r="L553" s="32"/>
      <c r="M553" s="129" t="s">
        <v>19</v>
      </c>
      <c r="N553" s="130" t="s">
        <v>47</v>
      </c>
      <c r="P553" s="131">
        <f>O553*H553</f>
        <v>0</v>
      </c>
      <c r="Q553" s="131">
        <v>0</v>
      </c>
      <c r="R553" s="131">
        <f>Q553*H553</f>
        <v>0</v>
      </c>
      <c r="S553" s="131">
        <v>0</v>
      </c>
      <c r="T553" s="132">
        <f>S553*H553</f>
        <v>0</v>
      </c>
      <c r="AR553" s="133" t="s">
        <v>248</v>
      </c>
      <c r="AT553" s="133" t="s">
        <v>133</v>
      </c>
      <c r="AU553" s="133" t="s">
        <v>83</v>
      </c>
      <c r="AY553" s="17" t="s">
        <v>130</v>
      </c>
      <c r="BE553" s="134">
        <f>IF(N553="základní",J553,0)</f>
        <v>0</v>
      </c>
      <c r="BF553" s="134">
        <f>IF(N553="snížená",J553,0)</f>
        <v>0</v>
      </c>
      <c r="BG553" s="134">
        <f>IF(N553="zákl. přenesená",J553,0)</f>
        <v>0</v>
      </c>
      <c r="BH553" s="134">
        <f>IF(N553="sníž. přenesená",J553,0)</f>
        <v>0</v>
      </c>
      <c r="BI553" s="134">
        <f>IF(N553="nulová",J553,0)</f>
        <v>0</v>
      </c>
      <c r="BJ553" s="17" t="s">
        <v>81</v>
      </c>
      <c r="BK553" s="134">
        <f>ROUND(I553*H553,2)</f>
        <v>0</v>
      </c>
      <c r="BL553" s="17" t="s">
        <v>248</v>
      </c>
      <c r="BM553" s="133" t="s">
        <v>893</v>
      </c>
    </row>
    <row r="554" spans="2:65" s="1" customFormat="1">
      <c r="B554" s="32"/>
      <c r="D554" s="135" t="s">
        <v>140</v>
      </c>
      <c r="F554" s="136" t="s">
        <v>894</v>
      </c>
      <c r="I554" s="137"/>
      <c r="L554" s="32"/>
      <c r="M554" s="138"/>
      <c r="T554" s="53"/>
      <c r="AT554" s="17" t="s">
        <v>140</v>
      </c>
      <c r="AU554" s="17" t="s">
        <v>83</v>
      </c>
    </row>
    <row r="555" spans="2:65" s="1" customFormat="1">
      <c r="B555" s="32"/>
      <c r="D555" s="139" t="s">
        <v>142</v>
      </c>
      <c r="F555" s="140" t="s">
        <v>895</v>
      </c>
      <c r="I555" s="137"/>
      <c r="L555" s="32"/>
      <c r="M555" s="138"/>
      <c r="T555" s="53"/>
      <c r="AT555" s="17" t="s">
        <v>142</v>
      </c>
      <c r="AU555" s="17" t="s">
        <v>83</v>
      </c>
    </row>
    <row r="556" spans="2:65" s="12" customFormat="1">
      <c r="B556" s="141"/>
      <c r="D556" s="135" t="s">
        <v>144</v>
      </c>
      <c r="E556" s="142" t="s">
        <v>19</v>
      </c>
      <c r="F556" s="143" t="s">
        <v>896</v>
      </c>
      <c r="H556" s="142" t="s">
        <v>19</v>
      </c>
      <c r="I556" s="144"/>
      <c r="L556" s="141"/>
      <c r="M556" s="145"/>
      <c r="T556" s="146"/>
      <c r="AT556" s="142" t="s">
        <v>144</v>
      </c>
      <c r="AU556" s="142" t="s">
        <v>83</v>
      </c>
      <c r="AV556" s="12" t="s">
        <v>81</v>
      </c>
      <c r="AW556" s="12" t="s">
        <v>37</v>
      </c>
      <c r="AX556" s="12" t="s">
        <v>76</v>
      </c>
      <c r="AY556" s="142" t="s">
        <v>130</v>
      </c>
    </row>
    <row r="557" spans="2:65" s="13" customFormat="1">
      <c r="B557" s="147"/>
      <c r="D557" s="135" t="s">
        <v>144</v>
      </c>
      <c r="E557" s="148" t="s">
        <v>19</v>
      </c>
      <c r="F557" s="149" t="s">
        <v>147</v>
      </c>
      <c r="H557" s="150">
        <v>6</v>
      </c>
      <c r="I557" s="151"/>
      <c r="L557" s="147"/>
      <c r="M557" s="152"/>
      <c r="T557" s="153"/>
      <c r="AT557" s="148" t="s">
        <v>144</v>
      </c>
      <c r="AU557" s="148" t="s">
        <v>83</v>
      </c>
      <c r="AV557" s="13" t="s">
        <v>83</v>
      </c>
      <c r="AW557" s="13" t="s">
        <v>37</v>
      </c>
      <c r="AX557" s="13" t="s">
        <v>81</v>
      </c>
      <c r="AY557" s="148" t="s">
        <v>130</v>
      </c>
    </row>
    <row r="558" spans="2:65" s="1" customFormat="1" ht="16.5" customHeight="1">
      <c r="B558" s="32"/>
      <c r="C558" s="122" t="s">
        <v>897</v>
      </c>
      <c r="D558" s="122" t="s">
        <v>133</v>
      </c>
      <c r="E558" s="123" t="s">
        <v>898</v>
      </c>
      <c r="F558" s="124" t="s">
        <v>899</v>
      </c>
      <c r="G558" s="125" t="s">
        <v>217</v>
      </c>
      <c r="H558" s="126">
        <v>9</v>
      </c>
      <c r="I558" s="127"/>
      <c r="J558" s="128">
        <f>ROUND(I558*H558,2)</f>
        <v>0</v>
      </c>
      <c r="K558" s="124" t="s">
        <v>137</v>
      </c>
      <c r="L558" s="32"/>
      <c r="M558" s="129" t="s">
        <v>19</v>
      </c>
      <c r="N558" s="130" t="s">
        <v>47</v>
      </c>
      <c r="P558" s="131">
        <f>O558*H558</f>
        <v>0</v>
      </c>
      <c r="Q558" s="131">
        <v>0</v>
      </c>
      <c r="R558" s="131">
        <f>Q558*H558</f>
        <v>0</v>
      </c>
      <c r="S558" s="131">
        <v>0</v>
      </c>
      <c r="T558" s="132">
        <f>S558*H558</f>
        <v>0</v>
      </c>
      <c r="AR558" s="133" t="s">
        <v>248</v>
      </c>
      <c r="AT558" s="133" t="s">
        <v>133</v>
      </c>
      <c r="AU558" s="133" t="s">
        <v>83</v>
      </c>
      <c r="AY558" s="17" t="s">
        <v>130</v>
      </c>
      <c r="BE558" s="134">
        <f>IF(N558="základní",J558,0)</f>
        <v>0</v>
      </c>
      <c r="BF558" s="134">
        <f>IF(N558="snížená",J558,0)</f>
        <v>0</v>
      </c>
      <c r="BG558" s="134">
        <f>IF(N558="zákl. přenesená",J558,0)</f>
        <v>0</v>
      </c>
      <c r="BH558" s="134">
        <f>IF(N558="sníž. přenesená",J558,0)</f>
        <v>0</v>
      </c>
      <c r="BI558" s="134">
        <f>IF(N558="nulová",J558,0)</f>
        <v>0</v>
      </c>
      <c r="BJ558" s="17" t="s">
        <v>81</v>
      </c>
      <c r="BK558" s="134">
        <f>ROUND(I558*H558,2)</f>
        <v>0</v>
      </c>
      <c r="BL558" s="17" t="s">
        <v>248</v>
      </c>
      <c r="BM558" s="133" t="s">
        <v>900</v>
      </c>
    </row>
    <row r="559" spans="2:65" s="1" customFormat="1">
      <c r="B559" s="32"/>
      <c r="D559" s="135" t="s">
        <v>140</v>
      </c>
      <c r="F559" s="136" t="s">
        <v>901</v>
      </c>
      <c r="I559" s="137"/>
      <c r="L559" s="32"/>
      <c r="M559" s="138"/>
      <c r="T559" s="53"/>
      <c r="AT559" s="17" t="s">
        <v>140</v>
      </c>
      <c r="AU559" s="17" t="s">
        <v>83</v>
      </c>
    </row>
    <row r="560" spans="2:65" s="1" customFormat="1">
      <c r="B560" s="32"/>
      <c r="D560" s="139" t="s">
        <v>142</v>
      </c>
      <c r="F560" s="140" t="s">
        <v>902</v>
      </c>
      <c r="I560" s="137"/>
      <c r="L560" s="32"/>
      <c r="M560" s="138"/>
      <c r="T560" s="53"/>
      <c r="AT560" s="17" t="s">
        <v>142</v>
      </c>
      <c r="AU560" s="17" t="s">
        <v>83</v>
      </c>
    </row>
    <row r="561" spans="2:65" s="1" customFormat="1" ht="16.5" customHeight="1">
      <c r="B561" s="32"/>
      <c r="C561" s="122" t="s">
        <v>903</v>
      </c>
      <c r="D561" s="122" t="s">
        <v>133</v>
      </c>
      <c r="E561" s="123" t="s">
        <v>904</v>
      </c>
      <c r="F561" s="124" t="s">
        <v>905</v>
      </c>
      <c r="G561" s="125" t="s">
        <v>217</v>
      </c>
      <c r="H561" s="126">
        <v>9</v>
      </c>
      <c r="I561" s="127"/>
      <c r="J561" s="128">
        <f>ROUND(I561*H561,2)</f>
        <v>0</v>
      </c>
      <c r="K561" s="124" t="s">
        <v>137</v>
      </c>
      <c r="L561" s="32"/>
      <c r="M561" s="129" t="s">
        <v>19</v>
      </c>
      <c r="N561" s="130" t="s">
        <v>47</v>
      </c>
      <c r="P561" s="131">
        <f>O561*H561</f>
        <v>0</v>
      </c>
      <c r="Q561" s="131">
        <v>0</v>
      </c>
      <c r="R561" s="131">
        <f>Q561*H561</f>
        <v>0</v>
      </c>
      <c r="S561" s="131">
        <v>1E-4</v>
      </c>
      <c r="T561" s="132">
        <f>S561*H561</f>
        <v>9.0000000000000008E-4</v>
      </c>
      <c r="AR561" s="133" t="s">
        <v>248</v>
      </c>
      <c r="AT561" s="133" t="s">
        <v>133</v>
      </c>
      <c r="AU561" s="133" t="s">
        <v>83</v>
      </c>
      <c r="AY561" s="17" t="s">
        <v>130</v>
      </c>
      <c r="BE561" s="134">
        <f>IF(N561="základní",J561,0)</f>
        <v>0</v>
      </c>
      <c r="BF561" s="134">
        <f>IF(N561="snížená",J561,0)</f>
        <v>0</v>
      </c>
      <c r="BG561" s="134">
        <f>IF(N561="zákl. přenesená",J561,0)</f>
        <v>0</v>
      </c>
      <c r="BH561" s="134">
        <f>IF(N561="sníž. přenesená",J561,0)</f>
        <v>0</v>
      </c>
      <c r="BI561" s="134">
        <f>IF(N561="nulová",J561,0)</f>
        <v>0</v>
      </c>
      <c r="BJ561" s="17" t="s">
        <v>81</v>
      </c>
      <c r="BK561" s="134">
        <f>ROUND(I561*H561,2)</f>
        <v>0</v>
      </c>
      <c r="BL561" s="17" t="s">
        <v>248</v>
      </c>
      <c r="BM561" s="133" t="s">
        <v>906</v>
      </c>
    </row>
    <row r="562" spans="2:65" s="1" customFormat="1">
      <c r="B562" s="32"/>
      <c r="D562" s="135" t="s">
        <v>140</v>
      </c>
      <c r="F562" s="136" t="s">
        <v>907</v>
      </c>
      <c r="I562" s="137"/>
      <c r="L562" s="32"/>
      <c r="M562" s="138"/>
      <c r="T562" s="53"/>
      <c r="AT562" s="17" t="s">
        <v>140</v>
      </c>
      <c r="AU562" s="17" t="s">
        <v>83</v>
      </c>
    </row>
    <row r="563" spans="2:65" s="1" customFormat="1">
      <c r="B563" s="32"/>
      <c r="D563" s="139" t="s">
        <v>142</v>
      </c>
      <c r="F563" s="140" t="s">
        <v>908</v>
      </c>
      <c r="I563" s="137"/>
      <c r="L563" s="32"/>
      <c r="M563" s="138"/>
      <c r="T563" s="53"/>
      <c r="AT563" s="17" t="s">
        <v>142</v>
      </c>
      <c r="AU563" s="17" t="s">
        <v>83</v>
      </c>
    </row>
    <row r="564" spans="2:65" s="1" customFormat="1" ht="16.5" customHeight="1">
      <c r="B564" s="32"/>
      <c r="C564" s="122" t="s">
        <v>909</v>
      </c>
      <c r="D564" s="122" t="s">
        <v>133</v>
      </c>
      <c r="E564" s="123" t="s">
        <v>910</v>
      </c>
      <c r="F564" s="124" t="s">
        <v>911</v>
      </c>
      <c r="G564" s="125" t="s">
        <v>217</v>
      </c>
      <c r="H564" s="126">
        <v>9</v>
      </c>
      <c r="I564" s="127"/>
      <c r="J564" s="128">
        <f>ROUND(I564*H564,2)</f>
        <v>0</v>
      </c>
      <c r="K564" s="124" t="s">
        <v>137</v>
      </c>
      <c r="L564" s="32"/>
      <c r="M564" s="129" t="s">
        <v>19</v>
      </c>
      <c r="N564" s="130" t="s">
        <v>47</v>
      </c>
      <c r="P564" s="131">
        <f>O564*H564</f>
        <v>0</v>
      </c>
      <c r="Q564" s="131">
        <v>0</v>
      </c>
      <c r="R564" s="131">
        <f>Q564*H564</f>
        <v>0</v>
      </c>
      <c r="S564" s="131">
        <v>0</v>
      </c>
      <c r="T564" s="132">
        <f>S564*H564</f>
        <v>0</v>
      </c>
      <c r="AR564" s="133" t="s">
        <v>248</v>
      </c>
      <c r="AT564" s="133" t="s">
        <v>133</v>
      </c>
      <c r="AU564" s="133" t="s">
        <v>83</v>
      </c>
      <c r="AY564" s="17" t="s">
        <v>130</v>
      </c>
      <c r="BE564" s="134">
        <f>IF(N564="základní",J564,0)</f>
        <v>0</v>
      </c>
      <c r="BF564" s="134">
        <f>IF(N564="snížená",J564,0)</f>
        <v>0</v>
      </c>
      <c r="BG564" s="134">
        <f>IF(N564="zákl. přenesená",J564,0)</f>
        <v>0</v>
      </c>
      <c r="BH564" s="134">
        <f>IF(N564="sníž. přenesená",J564,0)</f>
        <v>0</v>
      </c>
      <c r="BI564" s="134">
        <f>IF(N564="nulová",J564,0)</f>
        <v>0</v>
      </c>
      <c r="BJ564" s="17" t="s">
        <v>81</v>
      </c>
      <c r="BK564" s="134">
        <f>ROUND(I564*H564,2)</f>
        <v>0</v>
      </c>
      <c r="BL564" s="17" t="s">
        <v>248</v>
      </c>
      <c r="BM564" s="133" t="s">
        <v>912</v>
      </c>
    </row>
    <row r="565" spans="2:65" s="1" customFormat="1">
      <c r="B565" s="32"/>
      <c r="D565" s="135" t="s">
        <v>140</v>
      </c>
      <c r="F565" s="136" t="s">
        <v>913</v>
      </c>
      <c r="I565" s="137"/>
      <c r="L565" s="32"/>
      <c r="M565" s="138"/>
      <c r="T565" s="53"/>
      <c r="AT565" s="17" t="s">
        <v>140</v>
      </c>
      <c r="AU565" s="17" t="s">
        <v>83</v>
      </c>
    </row>
    <row r="566" spans="2:65" s="1" customFormat="1">
      <c r="B566" s="32"/>
      <c r="D566" s="139" t="s">
        <v>142</v>
      </c>
      <c r="F566" s="140" t="s">
        <v>914</v>
      </c>
      <c r="I566" s="137"/>
      <c r="L566" s="32"/>
      <c r="M566" s="138"/>
      <c r="T566" s="53"/>
      <c r="AT566" s="17" t="s">
        <v>142</v>
      </c>
      <c r="AU566" s="17" t="s">
        <v>83</v>
      </c>
    </row>
    <row r="567" spans="2:65" s="13" customFormat="1">
      <c r="B567" s="147"/>
      <c r="D567" s="135" t="s">
        <v>144</v>
      </c>
      <c r="E567" s="148" t="s">
        <v>19</v>
      </c>
      <c r="F567" s="149" t="s">
        <v>199</v>
      </c>
      <c r="H567" s="150">
        <v>9</v>
      </c>
      <c r="I567" s="151"/>
      <c r="L567" s="147"/>
      <c r="M567" s="152"/>
      <c r="T567" s="153"/>
      <c r="AT567" s="148" t="s">
        <v>144</v>
      </c>
      <c r="AU567" s="148" t="s">
        <v>83</v>
      </c>
      <c r="AV567" s="13" t="s">
        <v>83</v>
      </c>
      <c r="AW567" s="13" t="s">
        <v>37</v>
      </c>
      <c r="AX567" s="13" t="s">
        <v>81</v>
      </c>
      <c r="AY567" s="148" t="s">
        <v>130</v>
      </c>
    </row>
    <row r="568" spans="2:65" s="1" customFormat="1" ht="16.5" customHeight="1">
      <c r="B568" s="32"/>
      <c r="C568" s="154" t="s">
        <v>915</v>
      </c>
      <c r="D568" s="154" t="s">
        <v>222</v>
      </c>
      <c r="E568" s="155" t="s">
        <v>916</v>
      </c>
      <c r="F568" s="156" t="s">
        <v>917</v>
      </c>
      <c r="G568" s="157" t="s">
        <v>217</v>
      </c>
      <c r="H568" s="158">
        <v>9</v>
      </c>
      <c r="I568" s="159"/>
      <c r="J568" s="160">
        <f>ROUND(I568*H568,2)</f>
        <v>0</v>
      </c>
      <c r="K568" s="156" t="s">
        <v>137</v>
      </c>
      <c r="L568" s="161"/>
      <c r="M568" s="162" t="s">
        <v>19</v>
      </c>
      <c r="N568" s="163" t="s">
        <v>47</v>
      </c>
      <c r="P568" s="131">
        <f>O568*H568</f>
        <v>0</v>
      </c>
      <c r="Q568" s="131">
        <v>2.2000000000000001E-3</v>
      </c>
      <c r="R568" s="131">
        <f>Q568*H568</f>
        <v>1.9800000000000002E-2</v>
      </c>
      <c r="S568" s="131">
        <v>0</v>
      </c>
      <c r="T568" s="132">
        <f>S568*H568</f>
        <v>0</v>
      </c>
      <c r="AR568" s="133" t="s">
        <v>375</v>
      </c>
      <c r="AT568" s="133" t="s">
        <v>222</v>
      </c>
      <c r="AU568" s="133" t="s">
        <v>83</v>
      </c>
      <c r="AY568" s="17" t="s">
        <v>130</v>
      </c>
      <c r="BE568" s="134">
        <f>IF(N568="základní",J568,0)</f>
        <v>0</v>
      </c>
      <c r="BF568" s="134">
        <f>IF(N568="snížená",J568,0)</f>
        <v>0</v>
      </c>
      <c r="BG568" s="134">
        <f>IF(N568="zákl. přenesená",J568,0)</f>
        <v>0</v>
      </c>
      <c r="BH568" s="134">
        <f>IF(N568="sníž. přenesená",J568,0)</f>
        <v>0</v>
      </c>
      <c r="BI568" s="134">
        <f>IF(N568="nulová",J568,0)</f>
        <v>0</v>
      </c>
      <c r="BJ568" s="17" t="s">
        <v>81</v>
      </c>
      <c r="BK568" s="134">
        <f>ROUND(I568*H568,2)</f>
        <v>0</v>
      </c>
      <c r="BL568" s="17" t="s">
        <v>248</v>
      </c>
      <c r="BM568" s="133" t="s">
        <v>918</v>
      </c>
    </row>
    <row r="569" spans="2:65" s="1" customFormat="1">
      <c r="B569" s="32"/>
      <c r="D569" s="135" t="s">
        <v>140</v>
      </c>
      <c r="F569" s="136" t="s">
        <v>917</v>
      </c>
      <c r="I569" s="137"/>
      <c r="L569" s="32"/>
      <c r="M569" s="138"/>
      <c r="T569" s="53"/>
      <c r="AT569" s="17" t="s">
        <v>140</v>
      </c>
      <c r="AU569" s="17" t="s">
        <v>83</v>
      </c>
    </row>
    <row r="570" spans="2:65" s="13" customFormat="1">
      <c r="B570" s="147"/>
      <c r="D570" s="135" t="s">
        <v>144</v>
      </c>
      <c r="E570" s="148" t="s">
        <v>19</v>
      </c>
      <c r="F570" s="149" t="s">
        <v>199</v>
      </c>
      <c r="H570" s="150">
        <v>9</v>
      </c>
      <c r="I570" s="151"/>
      <c r="L570" s="147"/>
      <c r="M570" s="152"/>
      <c r="T570" s="153"/>
      <c r="AT570" s="148" t="s">
        <v>144</v>
      </c>
      <c r="AU570" s="148" t="s">
        <v>83</v>
      </c>
      <c r="AV570" s="13" t="s">
        <v>83</v>
      </c>
      <c r="AW570" s="13" t="s">
        <v>37</v>
      </c>
      <c r="AX570" s="13" t="s">
        <v>81</v>
      </c>
      <c r="AY570" s="148" t="s">
        <v>130</v>
      </c>
    </row>
    <row r="571" spans="2:65" s="1" customFormat="1" ht="16.5" customHeight="1">
      <c r="B571" s="32"/>
      <c r="C571" s="154" t="s">
        <v>919</v>
      </c>
      <c r="D571" s="154" t="s">
        <v>222</v>
      </c>
      <c r="E571" s="155" t="s">
        <v>920</v>
      </c>
      <c r="F571" s="156" t="s">
        <v>921</v>
      </c>
      <c r="G571" s="157" t="s">
        <v>217</v>
      </c>
      <c r="H571" s="158">
        <v>5</v>
      </c>
      <c r="I571" s="159"/>
      <c r="J571" s="160">
        <f>ROUND(I571*H571,2)</f>
        <v>0</v>
      </c>
      <c r="K571" s="156" t="s">
        <v>137</v>
      </c>
      <c r="L571" s="161"/>
      <c r="M571" s="162" t="s">
        <v>19</v>
      </c>
      <c r="N571" s="163" t="s">
        <v>47</v>
      </c>
      <c r="P571" s="131">
        <f>O571*H571</f>
        <v>0</v>
      </c>
      <c r="Q571" s="131">
        <v>1.4999999999999999E-4</v>
      </c>
      <c r="R571" s="131">
        <f>Q571*H571</f>
        <v>7.4999999999999991E-4</v>
      </c>
      <c r="S571" s="131">
        <v>0</v>
      </c>
      <c r="T571" s="132">
        <f>S571*H571</f>
        <v>0</v>
      </c>
      <c r="AR571" s="133" t="s">
        <v>375</v>
      </c>
      <c r="AT571" s="133" t="s">
        <v>222</v>
      </c>
      <c r="AU571" s="133" t="s">
        <v>83</v>
      </c>
      <c r="AY571" s="17" t="s">
        <v>130</v>
      </c>
      <c r="BE571" s="134">
        <f>IF(N571="základní",J571,0)</f>
        <v>0</v>
      </c>
      <c r="BF571" s="134">
        <f>IF(N571="snížená",J571,0)</f>
        <v>0</v>
      </c>
      <c r="BG571" s="134">
        <f>IF(N571="zákl. přenesená",J571,0)</f>
        <v>0</v>
      </c>
      <c r="BH571" s="134">
        <f>IF(N571="sníž. přenesená",J571,0)</f>
        <v>0</v>
      </c>
      <c r="BI571" s="134">
        <f>IF(N571="nulová",J571,0)</f>
        <v>0</v>
      </c>
      <c r="BJ571" s="17" t="s">
        <v>81</v>
      </c>
      <c r="BK571" s="134">
        <f>ROUND(I571*H571,2)</f>
        <v>0</v>
      </c>
      <c r="BL571" s="17" t="s">
        <v>248</v>
      </c>
      <c r="BM571" s="133" t="s">
        <v>922</v>
      </c>
    </row>
    <row r="572" spans="2:65" s="1" customFormat="1">
      <c r="B572" s="32"/>
      <c r="D572" s="135" t="s">
        <v>140</v>
      </c>
      <c r="F572" s="136" t="s">
        <v>921</v>
      </c>
      <c r="I572" s="137"/>
      <c r="L572" s="32"/>
      <c r="M572" s="138"/>
      <c r="T572" s="53"/>
      <c r="AT572" s="17" t="s">
        <v>140</v>
      </c>
      <c r="AU572" s="17" t="s">
        <v>83</v>
      </c>
    </row>
    <row r="573" spans="2:65" s="1" customFormat="1" ht="16.5" customHeight="1">
      <c r="B573" s="32"/>
      <c r="C573" s="154" t="s">
        <v>923</v>
      </c>
      <c r="D573" s="154" t="s">
        <v>222</v>
      </c>
      <c r="E573" s="155" t="s">
        <v>924</v>
      </c>
      <c r="F573" s="156" t="s">
        <v>925</v>
      </c>
      <c r="G573" s="157" t="s">
        <v>217</v>
      </c>
      <c r="H573" s="158">
        <v>4</v>
      </c>
      <c r="I573" s="159"/>
      <c r="J573" s="160">
        <f>ROUND(I573*H573,2)</f>
        <v>0</v>
      </c>
      <c r="K573" s="156" t="s">
        <v>137</v>
      </c>
      <c r="L573" s="161"/>
      <c r="M573" s="162" t="s">
        <v>19</v>
      </c>
      <c r="N573" s="163" t="s">
        <v>47</v>
      </c>
      <c r="P573" s="131">
        <f>O573*H573</f>
        <v>0</v>
      </c>
      <c r="Q573" s="131">
        <v>1.4999999999999999E-4</v>
      </c>
      <c r="R573" s="131">
        <f>Q573*H573</f>
        <v>5.9999999999999995E-4</v>
      </c>
      <c r="S573" s="131">
        <v>0</v>
      </c>
      <c r="T573" s="132">
        <f>S573*H573</f>
        <v>0</v>
      </c>
      <c r="AR573" s="133" t="s">
        <v>375</v>
      </c>
      <c r="AT573" s="133" t="s">
        <v>222</v>
      </c>
      <c r="AU573" s="133" t="s">
        <v>83</v>
      </c>
      <c r="AY573" s="17" t="s">
        <v>130</v>
      </c>
      <c r="BE573" s="134">
        <f>IF(N573="základní",J573,0)</f>
        <v>0</v>
      </c>
      <c r="BF573" s="134">
        <f>IF(N573="snížená",J573,0)</f>
        <v>0</v>
      </c>
      <c r="BG573" s="134">
        <f>IF(N573="zákl. přenesená",J573,0)</f>
        <v>0</v>
      </c>
      <c r="BH573" s="134">
        <f>IF(N573="sníž. přenesená",J573,0)</f>
        <v>0</v>
      </c>
      <c r="BI573" s="134">
        <f>IF(N573="nulová",J573,0)</f>
        <v>0</v>
      </c>
      <c r="BJ573" s="17" t="s">
        <v>81</v>
      </c>
      <c r="BK573" s="134">
        <f>ROUND(I573*H573,2)</f>
        <v>0</v>
      </c>
      <c r="BL573" s="17" t="s">
        <v>248</v>
      </c>
      <c r="BM573" s="133" t="s">
        <v>926</v>
      </c>
    </row>
    <row r="574" spans="2:65" s="1" customFormat="1">
      <c r="B574" s="32"/>
      <c r="D574" s="135" t="s">
        <v>140</v>
      </c>
      <c r="F574" s="136" t="s">
        <v>925</v>
      </c>
      <c r="I574" s="137"/>
      <c r="L574" s="32"/>
      <c r="M574" s="138"/>
      <c r="T574" s="53"/>
      <c r="AT574" s="17" t="s">
        <v>140</v>
      </c>
      <c r="AU574" s="17" t="s">
        <v>83</v>
      </c>
    </row>
    <row r="575" spans="2:65" s="1" customFormat="1" ht="16.5" customHeight="1">
      <c r="B575" s="32"/>
      <c r="C575" s="122" t="s">
        <v>927</v>
      </c>
      <c r="D575" s="122" t="s">
        <v>133</v>
      </c>
      <c r="E575" s="123" t="s">
        <v>928</v>
      </c>
      <c r="F575" s="124" t="s">
        <v>929</v>
      </c>
      <c r="G575" s="125" t="s">
        <v>217</v>
      </c>
      <c r="H575" s="126">
        <v>12</v>
      </c>
      <c r="I575" s="127"/>
      <c r="J575" s="128">
        <f>ROUND(I575*H575,2)</f>
        <v>0</v>
      </c>
      <c r="K575" s="124" t="s">
        <v>19</v>
      </c>
      <c r="L575" s="32"/>
      <c r="M575" s="129" t="s">
        <v>19</v>
      </c>
      <c r="N575" s="130" t="s">
        <v>47</v>
      </c>
      <c r="P575" s="131">
        <f>O575*H575</f>
        <v>0</v>
      </c>
      <c r="Q575" s="131">
        <v>3.2000000000000003E-4</v>
      </c>
      <c r="R575" s="131">
        <f>Q575*H575</f>
        <v>3.8400000000000005E-3</v>
      </c>
      <c r="S575" s="131">
        <v>0</v>
      </c>
      <c r="T575" s="132">
        <f>S575*H575</f>
        <v>0</v>
      </c>
      <c r="AR575" s="133" t="s">
        <v>248</v>
      </c>
      <c r="AT575" s="133" t="s">
        <v>133</v>
      </c>
      <c r="AU575" s="133" t="s">
        <v>83</v>
      </c>
      <c r="AY575" s="17" t="s">
        <v>130</v>
      </c>
      <c r="BE575" s="134">
        <f>IF(N575="základní",J575,0)</f>
        <v>0</v>
      </c>
      <c r="BF575" s="134">
        <f>IF(N575="snížená",J575,0)</f>
        <v>0</v>
      </c>
      <c r="BG575" s="134">
        <f>IF(N575="zákl. přenesená",J575,0)</f>
        <v>0</v>
      </c>
      <c r="BH575" s="134">
        <f>IF(N575="sníž. přenesená",J575,0)</f>
        <v>0</v>
      </c>
      <c r="BI575" s="134">
        <f>IF(N575="nulová",J575,0)</f>
        <v>0</v>
      </c>
      <c r="BJ575" s="17" t="s">
        <v>81</v>
      </c>
      <c r="BK575" s="134">
        <f>ROUND(I575*H575,2)</f>
        <v>0</v>
      </c>
      <c r="BL575" s="17" t="s">
        <v>248</v>
      </c>
      <c r="BM575" s="133" t="s">
        <v>930</v>
      </c>
    </row>
    <row r="576" spans="2:65" s="1" customFormat="1">
      <c r="B576" s="32"/>
      <c r="D576" s="135" t="s">
        <v>140</v>
      </c>
      <c r="F576" s="136" t="s">
        <v>929</v>
      </c>
      <c r="I576" s="137"/>
      <c r="L576" s="32"/>
      <c r="M576" s="138"/>
      <c r="T576" s="53"/>
      <c r="AT576" s="17" t="s">
        <v>140</v>
      </c>
      <c r="AU576" s="17" t="s">
        <v>83</v>
      </c>
    </row>
    <row r="577" spans="2:65" s="12" customFormat="1" ht="22.5">
      <c r="B577" s="141"/>
      <c r="D577" s="135" t="s">
        <v>144</v>
      </c>
      <c r="E577" s="142" t="s">
        <v>19</v>
      </c>
      <c r="F577" s="143" t="s">
        <v>931</v>
      </c>
      <c r="H577" s="142" t="s">
        <v>19</v>
      </c>
      <c r="I577" s="144"/>
      <c r="L577" s="141"/>
      <c r="M577" s="145"/>
      <c r="T577" s="146"/>
      <c r="AT577" s="142" t="s">
        <v>144</v>
      </c>
      <c r="AU577" s="142" t="s">
        <v>83</v>
      </c>
      <c r="AV577" s="12" t="s">
        <v>81</v>
      </c>
      <c r="AW577" s="12" t="s">
        <v>37</v>
      </c>
      <c r="AX577" s="12" t="s">
        <v>76</v>
      </c>
      <c r="AY577" s="142" t="s">
        <v>130</v>
      </c>
    </row>
    <row r="578" spans="2:65" s="12" customFormat="1">
      <c r="B578" s="141"/>
      <c r="D578" s="135" t="s">
        <v>144</v>
      </c>
      <c r="E578" s="142" t="s">
        <v>19</v>
      </c>
      <c r="F578" s="143" t="s">
        <v>932</v>
      </c>
      <c r="H578" s="142" t="s">
        <v>19</v>
      </c>
      <c r="I578" s="144"/>
      <c r="L578" s="141"/>
      <c r="M578" s="145"/>
      <c r="T578" s="146"/>
      <c r="AT578" s="142" t="s">
        <v>144</v>
      </c>
      <c r="AU578" s="142" t="s">
        <v>83</v>
      </c>
      <c r="AV578" s="12" t="s">
        <v>81</v>
      </c>
      <c r="AW578" s="12" t="s">
        <v>37</v>
      </c>
      <c r="AX578" s="12" t="s">
        <v>76</v>
      </c>
      <c r="AY578" s="142" t="s">
        <v>130</v>
      </c>
    </row>
    <row r="579" spans="2:65" s="13" customFormat="1">
      <c r="B579" s="147"/>
      <c r="D579" s="135" t="s">
        <v>144</v>
      </c>
      <c r="E579" s="148" t="s">
        <v>19</v>
      </c>
      <c r="F579" s="149" t="s">
        <v>933</v>
      </c>
      <c r="H579" s="150">
        <v>12</v>
      </c>
      <c r="I579" s="151"/>
      <c r="L579" s="147"/>
      <c r="M579" s="152"/>
      <c r="T579" s="153"/>
      <c r="AT579" s="148" t="s">
        <v>144</v>
      </c>
      <c r="AU579" s="148" t="s">
        <v>83</v>
      </c>
      <c r="AV579" s="13" t="s">
        <v>83</v>
      </c>
      <c r="AW579" s="13" t="s">
        <v>37</v>
      </c>
      <c r="AX579" s="13" t="s">
        <v>81</v>
      </c>
      <c r="AY579" s="148" t="s">
        <v>130</v>
      </c>
    </row>
    <row r="580" spans="2:65" s="1" customFormat="1" ht="21.75" customHeight="1">
      <c r="B580" s="32"/>
      <c r="C580" s="122" t="s">
        <v>934</v>
      </c>
      <c r="D580" s="122" t="s">
        <v>133</v>
      </c>
      <c r="E580" s="123" t="s">
        <v>935</v>
      </c>
      <c r="F580" s="124" t="s">
        <v>936</v>
      </c>
      <c r="G580" s="125" t="s">
        <v>321</v>
      </c>
      <c r="H580" s="126">
        <v>2.5000000000000001E-2</v>
      </c>
      <c r="I580" s="127"/>
      <c r="J580" s="128">
        <f>ROUND(I580*H580,2)</f>
        <v>0</v>
      </c>
      <c r="K580" s="124" t="s">
        <v>137</v>
      </c>
      <c r="L580" s="32"/>
      <c r="M580" s="129" t="s">
        <v>19</v>
      </c>
      <c r="N580" s="130" t="s">
        <v>47</v>
      </c>
      <c r="P580" s="131">
        <f>O580*H580</f>
        <v>0</v>
      </c>
      <c r="Q580" s="131">
        <v>0</v>
      </c>
      <c r="R580" s="131">
        <f>Q580*H580</f>
        <v>0</v>
      </c>
      <c r="S580" s="131">
        <v>0</v>
      </c>
      <c r="T580" s="132">
        <f>S580*H580</f>
        <v>0</v>
      </c>
      <c r="AR580" s="133" t="s">
        <v>248</v>
      </c>
      <c r="AT580" s="133" t="s">
        <v>133</v>
      </c>
      <c r="AU580" s="133" t="s">
        <v>83</v>
      </c>
      <c r="AY580" s="17" t="s">
        <v>130</v>
      </c>
      <c r="BE580" s="134">
        <f>IF(N580="základní",J580,0)</f>
        <v>0</v>
      </c>
      <c r="BF580" s="134">
        <f>IF(N580="snížená",J580,0)</f>
        <v>0</v>
      </c>
      <c r="BG580" s="134">
        <f>IF(N580="zákl. přenesená",J580,0)</f>
        <v>0</v>
      </c>
      <c r="BH580" s="134">
        <f>IF(N580="sníž. přenesená",J580,0)</f>
        <v>0</v>
      </c>
      <c r="BI580" s="134">
        <f>IF(N580="nulová",J580,0)</f>
        <v>0</v>
      </c>
      <c r="BJ580" s="17" t="s">
        <v>81</v>
      </c>
      <c r="BK580" s="134">
        <f>ROUND(I580*H580,2)</f>
        <v>0</v>
      </c>
      <c r="BL580" s="17" t="s">
        <v>248</v>
      </c>
      <c r="BM580" s="133" t="s">
        <v>937</v>
      </c>
    </row>
    <row r="581" spans="2:65" s="1" customFormat="1" ht="19.5">
      <c r="B581" s="32"/>
      <c r="D581" s="135" t="s">
        <v>140</v>
      </c>
      <c r="F581" s="136" t="s">
        <v>938</v>
      </c>
      <c r="I581" s="137"/>
      <c r="L581" s="32"/>
      <c r="M581" s="138"/>
      <c r="T581" s="53"/>
      <c r="AT581" s="17" t="s">
        <v>140</v>
      </c>
      <c r="AU581" s="17" t="s">
        <v>83</v>
      </c>
    </row>
    <row r="582" spans="2:65" s="1" customFormat="1">
      <c r="B582" s="32"/>
      <c r="D582" s="139" t="s">
        <v>142</v>
      </c>
      <c r="F582" s="140" t="s">
        <v>939</v>
      </c>
      <c r="I582" s="137"/>
      <c r="L582" s="32"/>
      <c r="M582" s="138"/>
      <c r="T582" s="53"/>
      <c r="AT582" s="17" t="s">
        <v>142</v>
      </c>
      <c r="AU582" s="17" t="s">
        <v>83</v>
      </c>
    </row>
    <row r="583" spans="2:65" s="11" customFormat="1" ht="22.9" customHeight="1">
      <c r="B583" s="110"/>
      <c r="D583" s="111" t="s">
        <v>75</v>
      </c>
      <c r="E583" s="120" t="s">
        <v>940</v>
      </c>
      <c r="F583" s="120" t="s">
        <v>941</v>
      </c>
      <c r="I583" s="113"/>
      <c r="J583" s="121">
        <f>BK583</f>
        <v>0</v>
      </c>
      <c r="L583" s="110"/>
      <c r="M583" s="115"/>
      <c r="P583" s="116">
        <f>SUM(P584:P628)</f>
        <v>0</v>
      </c>
      <c r="R583" s="116">
        <f>SUM(R584:R628)</f>
        <v>1.2687067999999997</v>
      </c>
      <c r="T583" s="117">
        <f>SUM(T584:T628)</f>
        <v>2.1923611999999997</v>
      </c>
      <c r="AR583" s="111" t="s">
        <v>83</v>
      </c>
      <c r="AT583" s="118" t="s">
        <v>75</v>
      </c>
      <c r="AU583" s="118" t="s">
        <v>81</v>
      </c>
      <c r="AY583" s="111" t="s">
        <v>130</v>
      </c>
      <c r="BK583" s="119">
        <f>SUM(BK584:BK628)</f>
        <v>0</v>
      </c>
    </row>
    <row r="584" spans="2:65" s="1" customFormat="1" ht="16.5" customHeight="1">
      <c r="B584" s="32"/>
      <c r="C584" s="122" t="s">
        <v>942</v>
      </c>
      <c r="D584" s="122" t="s">
        <v>133</v>
      </c>
      <c r="E584" s="123" t="s">
        <v>943</v>
      </c>
      <c r="F584" s="124" t="s">
        <v>944</v>
      </c>
      <c r="G584" s="125" t="s">
        <v>136</v>
      </c>
      <c r="H584" s="126">
        <v>26.36</v>
      </c>
      <c r="I584" s="127"/>
      <c r="J584" s="128">
        <f>ROUND(I584*H584,2)</f>
        <v>0</v>
      </c>
      <c r="K584" s="124" t="s">
        <v>137</v>
      </c>
      <c r="L584" s="32"/>
      <c r="M584" s="129" t="s">
        <v>19</v>
      </c>
      <c r="N584" s="130" t="s">
        <v>47</v>
      </c>
      <c r="P584" s="131">
        <f>O584*H584</f>
        <v>0</v>
      </c>
      <c r="Q584" s="131">
        <v>0</v>
      </c>
      <c r="R584" s="131">
        <f>Q584*H584</f>
        <v>0</v>
      </c>
      <c r="S584" s="131">
        <v>0</v>
      </c>
      <c r="T584" s="132">
        <f>S584*H584</f>
        <v>0</v>
      </c>
      <c r="AR584" s="133" t="s">
        <v>248</v>
      </c>
      <c r="AT584" s="133" t="s">
        <v>133</v>
      </c>
      <c r="AU584" s="133" t="s">
        <v>83</v>
      </c>
      <c r="AY584" s="17" t="s">
        <v>130</v>
      </c>
      <c r="BE584" s="134">
        <f>IF(N584="základní",J584,0)</f>
        <v>0</v>
      </c>
      <c r="BF584" s="134">
        <f>IF(N584="snížená",J584,0)</f>
        <v>0</v>
      </c>
      <c r="BG584" s="134">
        <f>IF(N584="zákl. přenesená",J584,0)</f>
        <v>0</v>
      </c>
      <c r="BH584" s="134">
        <f>IF(N584="sníž. přenesená",J584,0)</f>
        <v>0</v>
      </c>
      <c r="BI584" s="134">
        <f>IF(N584="nulová",J584,0)</f>
        <v>0</v>
      </c>
      <c r="BJ584" s="17" t="s">
        <v>81</v>
      </c>
      <c r="BK584" s="134">
        <f>ROUND(I584*H584,2)</f>
        <v>0</v>
      </c>
      <c r="BL584" s="17" t="s">
        <v>248</v>
      </c>
      <c r="BM584" s="133" t="s">
        <v>945</v>
      </c>
    </row>
    <row r="585" spans="2:65" s="1" customFormat="1">
      <c r="B585" s="32"/>
      <c r="D585" s="135" t="s">
        <v>140</v>
      </c>
      <c r="F585" s="136" t="s">
        <v>946</v>
      </c>
      <c r="I585" s="137"/>
      <c r="L585" s="32"/>
      <c r="M585" s="138"/>
      <c r="T585" s="53"/>
      <c r="AT585" s="17" t="s">
        <v>140</v>
      </c>
      <c r="AU585" s="17" t="s">
        <v>83</v>
      </c>
    </row>
    <row r="586" spans="2:65" s="1" customFormat="1">
      <c r="B586" s="32"/>
      <c r="D586" s="139" t="s">
        <v>142</v>
      </c>
      <c r="F586" s="140" t="s">
        <v>947</v>
      </c>
      <c r="I586" s="137"/>
      <c r="L586" s="32"/>
      <c r="M586" s="138"/>
      <c r="T586" s="53"/>
      <c r="AT586" s="17" t="s">
        <v>142</v>
      </c>
      <c r="AU586" s="17" t="s">
        <v>83</v>
      </c>
    </row>
    <row r="587" spans="2:65" s="12" customFormat="1">
      <c r="B587" s="141"/>
      <c r="D587" s="135" t="s">
        <v>144</v>
      </c>
      <c r="E587" s="142" t="s">
        <v>19</v>
      </c>
      <c r="F587" s="143" t="s">
        <v>948</v>
      </c>
      <c r="H587" s="142" t="s">
        <v>19</v>
      </c>
      <c r="I587" s="144"/>
      <c r="L587" s="141"/>
      <c r="M587" s="145"/>
      <c r="T587" s="146"/>
      <c r="AT587" s="142" t="s">
        <v>144</v>
      </c>
      <c r="AU587" s="142" t="s">
        <v>83</v>
      </c>
      <c r="AV587" s="12" t="s">
        <v>81</v>
      </c>
      <c r="AW587" s="12" t="s">
        <v>37</v>
      </c>
      <c r="AX587" s="12" t="s">
        <v>76</v>
      </c>
      <c r="AY587" s="142" t="s">
        <v>130</v>
      </c>
    </row>
    <row r="588" spans="2:65" s="13" customFormat="1">
      <c r="B588" s="147"/>
      <c r="D588" s="135" t="s">
        <v>144</v>
      </c>
      <c r="E588" s="148" t="s">
        <v>19</v>
      </c>
      <c r="F588" s="149" t="s">
        <v>206</v>
      </c>
      <c r="H588" s="150">
        <v>26.36</v>
      </c>
      <c r="I588" s="151"/>
      <c r="L588" s="147"/>
      <c r="M588" s="152"/>
      <c r="T588" s="153"/>
      <c r="AT588" s="148" t="s">
        <v>144</v>
      </c>
      <c r="AU588" s="148" t="s">
        <v>83</v>
      </c>
      <c r="AV588" s="13" t="s">
        <v>83</v>
      </c>
      <c r="AW588" s="13" t="s">
        <v>37</v>
      </c>
      <c r="AX588" s="13" t="s">
        <v>81</v>
      </c>
      <c r="AY588" s="148" t="s">
        <v>130</v>
      </c>
    </row>
    <row r="589" spans="2:65" s="1" customFormat="1" ht="16.5" customHeight="1">
      <c r="B589" s="32"/>
      <c r="C589" s="122" t="s">
        <v>949</v>
      </c>
      <c r="D589" s="122" t="s">
        <v>133</v>
      </c>
      <c r="E589" s="123" t="s">
        <v>950</v>
      </c>
      <c r="F589" s="124" t="s">
        <v>951</v>
      </c>
      <c r="G589" s="125" t="s">
        <v>136</v>
      </c>
      <c r="H589" s="126">
        <v>26.36</v>
      </c>
      <c r="I589" s="127"/>
      <c r="J589" s="128">
        <f>ROUND(I589*H589,2)</f>
        <v>0</v>
      </c>
      <c r="K589" s="124" t="s">
        <v>137</v>
      </c>
      <c r="L589" s="32"/>
      <c r="M589" s="129" t="s">
        <v>19</v>
      </c>
      <c r="N589" s="130" t="s">
        <v>47</v>
      </c>
      <c r="P589" s="131">
        <f>O589*H589</f>
        <v>0</v>
      </c>
      <c r="Q589" s="131">
        <v>2.9999999999999997E-4</v>
      </c>
      <c r="R589" s="131">
        <f>Q589*H589</f>
        <v>7.9079999999999984E-3</v>
      </c>
      <c r="S589" s="131">
        <v>0</v>
      </c>
      <c r="T589" s="132">
        <f>S589*H589</f>
        <v>0</v>
      </c>
      <c r="AR589" s="133" t="s">
        <v>248</v>
      </c>
      <c r="AT589" s="133" t="s">
        <v>133</v>
      </c>
      <c r="AU589" s="133" t="s">
        <v>83</v>
      </c>
      <c r="AY589" s="17" t="s">
        <v>130</v>
      </c>
      <c r="BE589" s="134">
        <f>IF(N589="základní",J589,0)</f>
        <v>0</v>
      </c>
      <c r="BF589" s="134">
        <f>IF(N589="snížená",J589,0)</f>
        <v>0</v>
      </c>
      <c r="BG589" s="134">
        <f>IF(N589="zákl. přenesená",J589,0)</f>
        <v>0</v>
      </c>
      <c r="BH589" s="134">
        <f>IF(N589="sníž. přenesená",J589,0)</f>
        <v>0</v>
      </c>
      <c r="BI589" s="134">
        <f>IF(N589="nulová",J589,0)</f>
        <v>0</v>
      </c>
      <c r="BJ589" s="17" t="s">
        <v>81</v>
      </c>
      <c r="BK589" s="134">
        <f>ROUND(I589*H589,2)</f>
        <v>0</v>
      </c>
      <c r="BL589" s="17" t="s">
        <v>248</v>
      </c>
      <c r="BM589" s="133" t="s">
        <v>952</v>
      </c>
    </row>
    <row r="590" spans="2:65" s="1" customFormat="1">
      <c r="B590" s="32"/>
      <c r="D590" s="135" t="s">
        <v>140</v>
      </c>
      <c r="F590" s="136" t="s">
        <v>953</v>
      </c>
      <c r="I590" s="137"/>
      <c r="L590" s="32"/>
      <c r="M590" s="138"/>
      <c r="T590" s="53"/>
      <c r="AT590" s="17" t="s">
        <v>140</v>
      </c>
      <c r="AU590" s="17" t="s">
        <v>83</v>
      </c>
    </row>
    <row r="591" spans="2:65" s="1" customFormat="1">
      <c r="B591" s="32"/>
      <c r="D591" s="139" t="s">
        <v>142</v>
      </c>
      <c r="F591" s="140" t="s">
        <v>954</v>
      </c>
      <c r="I591" s="137"/>
      <c r="L591" s="32"/>
      <c r="M591" s="138"/>
      <c r="T591" s="53"/>
      <c r="AT591" s="17" t="s">
        <v>142</v>
      </c>
      <c r="AU591" s="17" t="s">
        <v>83</v>
      </c>
    </row>
    <row r="592" spans="2:65" s="12" customFormat="1">
      <c r="B592" s="141"/>
      <c r="D592" s="135" t="s">
        <v>144</v>
      </c>
      <c r="E592" s="142" t="s">
        <v>19</v>
      </c>
      <c r="F592" s="143" t="s">
        <v>955</v>
      </c>
      <c r="H592" s="142" t="s">
        <v>19</v>
      </c>
      <c r="I592" s="144"/>
      <c r="L592" s="141"/>
      <c r="M592" s="145"/>
      <c r="T592" s="146"/>
      <c r="AT592" s="142" t="s">
        <v>144</v>
      </c>
      <c r="AU592" s="142" t="s">
        <v>83</v>
      </c>
      <c r="AV592" s="12" t="s">
        <v>81</v>
      </c>
      <c r="AW592" s="12" t="s">
        <v>37</v>
      </c>
      <c r="AX592" s="12" t="s">
        <v>76</v>
      </c>
      <c r="AY592" s="142" t="s">
        <v>130</v>
      </c>
    </row>
    <row r="593" spans="2:65" s="13" customFormat="1">
      <c r="B593" s="147"/>
      <c r="D593" s="135" t="s">
        <v>144</v>
      </c>
      <c r="E593" s="148" t="s">
        <v>19</v>
      </c>
      <c r="F593" s="149" t="s">
        <v>206</v>
      </c>
      <c r="H593" s="150">
        <v>26.36</v>
      </c>
      <c r="I593" s="151"/>
      <c r="L593" s="147"/>
      <c r="M593" s="152"/>
      <c r="T593" s="153"/>
      <c r="AT593" s="148" t="s">
        <v>144</v>
      </c>
      <c r="AU593" s="148" t="s">
        <v>83</v>
      </c>
      <c r="AV593" s="13" t="s">
        <v>83</v>
      </c>
      <c r="AW593" s="13" t="s">
        <v>37</v>
      </c>
      <c r="AX593" s="13" t="s">
        <v>81</v>
      </c>
      <c r="AY593" s="148" t="s">
        <v>130</v>
      </c>
    </row>
    <row r="594" spans="2:65" s="1" customFormat="1" ht="16.5" customHeight="1">
      <c r="B594" s="32"/>
      <c r="C594" s="122" t="s">
        <v>956</v>
      </c>
      <c r="D594" s="122" t="s">
        <v>133</v>
      </c>
      <c r="E594" s="123" t="s">
        <v>957</v>
      </c>
      <c r="F594" s="124" t="s">
        <v>958</v>
      </c>
      <c r="G594" s="125" t="s">
        <v>136</v>
      </c>
      <c r="H594" s="126">
        <v>26.36</v>
      </c>
      <c r="I594" s="127"/>
      <c r="J594" s="128">
        <f>ROUND(I594*H594,2)</f>
        <v>0</v>
      </c>
      <c r="K594" s="124" t="s">
        <v>137</v>
      </c>
      <c r="L594" s="32"/>
      <c r="M594" s="129" t="s">
        <v>19</v>
      </c>
      <c r="N594" s="130" t="s">
        <v>47</v>
      </c>
      <c r="P594" s="131">
        <f>O594*H594</f>
        <v>0</v>
      </c>
      <c r="Q594" s="131">
        <v>1.2E-2</v>
      </c>
      <c r="R594" s="131">
        <f>Q594*H594</f>
        <v>0.31631999999999999</v>
      </c>
      <c r="S594" s="131">
        <v>0</v>
      </c>
      <c r="T594" s="132">
        <f>S594*H594</f>
        <v>0</v>
      </c>
      <c r="AR594" s="133" t="s">
        <v>248</v>
      </c>
      <c r="AT594" s="133" t="s">
        <v>133</v>
      </c>
      <c r="AU594" s="133" t="s">
        <v>83</v>
      </c>
      <c r="AY594" s="17" t="s">
        <v>130</v>
      </c>
      <c r="BE594" s="134">
        <f>IF(N594="základní",J594,0)</f>
        <v>0</v>
      </c>
      <c r="BF594" s="134">
        <f>IF(N594="snížená",J594,0)</f>
        <v>0</v>
      </c>
      <c r="BG594" s="134">
        <f>IF(N594="zákl. přenesená",J594,0)</f>
        <v>0</v>
      </c>
      <c r="BH594" s="134">
        <f>IF(N594="sníž. přenesená",J594,0)</f>
        <v>0</v>
      </c>
      <c r="BI594" s="134">
        <f>IF(N594="nulová",J594,0)</f>
        <v>0</v>
      </c>
      <c r="BJ594" s="17" t="s">
        <v>81</v>
      </c>
      <c r="BK594" s="134">
        <f>ROUND(I594*H594,2)</f>
        <v>0</v>
      </c>
      <c r="BL594" s="17" t="s">
        <v>248</v>
      </c>
      <c r="BM594" s="133" t="s">
        <v>959</v>
      </c>
    </row>
    <row r="595" spans="2:65" s="1" customFormat="1">
      <c r="B595" s="32"/>
      <c r="D595" s="135" t="s">
        <v>140</v>
      </c>
      <c r="F595" s="136" t="s">
        <v>960</v>
      </c>
      <c r="I595" s="137"/>
      <c r="L595" s="32"/>
      <c r="M595" s="138"/>
      <c r="T595" s="53"/>
      <c r="AT595" s="17" t="s">
        <v>140</v>
      </c>
      <c r="AU595" s="17" t="s">
        <v>83</v>
      </c>
    </row>
    <row r="596" spans="2:65" s="1" customFormat="1">
      <c r="B596" s="32"/>
      <c r="D596" s="139" t="s">
        <v>142</v>
      </c>
      <c r="F596" s="140" t="s">
        <v>961</v>
      </c>
      <c r="I596" s="137"/>
      <c r="L596" s="32"/>
      <c r="M596" s="138"/>
      <c r="T596" s="53"/>
      <c r="AT596" s="17" t="s">
        <v>142</v>
      </c>
      <c r="AU596" s="17" t="s">
        <v>83</v>
      </c>
    </row>
    <row r="597" spans="2:65" s="12" customFormat="1">
      <c r="B597" s="141"/>
      <c r="D597" s="135" t="s">
        <v>144</v>
      </c>
      <c r="E597" s="142" t="s">
        <v>19</v>
      </c>
      <c r="F597" s="143" t="s">
        <v>962</v>
      </c>
      <c r="H597" s="142" t="s">
        <v>19</v>
      </c>
      <c r="I597" s="144"/>
      <c r="L597" s="141"/>
      <c r="M597" s="145"/>
      <c r="T597" s="146"/>
      <c r="AT597" s="142" t="s">
        <v>144</v>
      </c>
      <c r="AU597" s="142" t="s">
        <v>83</v>
      </c>
      <c r="AV597" s="12" t="s">
        <v>81</v>
      </c>
      <c r="AW597" s="12" t="s">
        <v>37</v>
      </c>
      <c r="AX597" s="12" t="s">
        <v>76</v>
      </c>
      <c r="AY597" s="142" t="s">
        <v>130</v>
      </c>
    </row>
    <row r="598" spans="2:65" s="13" customFormat="1">
      <c r="B598" s="147"/>
      <c r="D598" s="135" t="s">
        <v>144</v>
      </c>
      <c r="E598" s="148" t="s">
        <v>19</v>
      </c>
      <c r="F598" s="149" t="s">
        <v>206</v>
      </c>
      <c r="H598" s="150">
        <v>26.36</v>
      </c>
      <c r="I598" s="151"/>
      <c r="L598" s="147"/>
      <c r="M598" s="152"/>
      <c r="T598" s="153"/>
      <c r="AT598" s="148" t="s">
        <v>144</v>
      </c>
      <c r="AU598" s="148" t="s">
        <v>83</v>
      </c>
      <c r="AV598" s="13" t="s">
        <v>83</v>
      </c>
      <c r="AW598" s="13" t="s">
        <v>37</v>
      </c>
      <c r="AX598" s="13" t="s">
        <v>81</v>
      </c>
      <c r="AY598" s="148" t="s">
        <v>130</v>
      </c>
    </row>
    <row r="599" spans="2:65" s="1" customFormat="1" ht="16.5" customHeight="1">
      <c r="B599" s="32"/>
      <c r="C599" s="122" t="s">
        <v>963</v>
      </c>
      <c r="D599" s="122" t="s">
        <v>133</v>
      </c>
      <c r="E599" s="123" t="s">
        <v>964</v>
      </c>
      <c r="F599" s="124" t="s">
        <v>965</v>
      </c>
      <c r="G599" s="125" t="s">
        <v>136</v>
      </c>
      <c r="H599" s="126">
        <v>26.36</v>
      </c>
      <c r="I599" s="127"/>
      <c r="J599" s="128">
        <f>ROUND(I599*H599,2)</f>
        <v>0</v>
      </c>
      <c r="K599" s="124" t="s">
        <v>137</v>
      </c>
      <c r="L599" s="32"/>
      <c r="M599" s="129" t="s">
        <v>19</v>
      </c>
      <c r="N599" s="130" t="s">
        <v>47</v>
      </c>
      <c r="P599" s="131">
        <f>O599*H599</f>
        <v>0</v>
      </c>
      <c r="Q599" s="131">
        <v>0</v>
      </c>
      <c r="R599" s="131">
        <f>Q599*H599</f>
        <v>0</v>
      </c>
      <c r="S599" s="131">
        <v>8.3169999999999994E-2</v>
      </c>
      <c r="T599" s="132">
        <f>S599*H599</f>
        <v>2.1923611999999997</v>
      </c>
      <c r="AR599" s="133" t="s">
        <v>248</v>
      </c>
      <c r="AT599" s="133" t="s">
        <v>133</v>
      </c>
      <c r="AU599" s="133" t="s">
        <v>83</v>
      </c>
      <c r="AY599" s="17" t="s">
        <v>130</v>
      </c>
      <c r="BE599" s="134">
        <f>IF(N599="základní",J599,0)</f>
        <v>0</v>
      </c>
      <c r="BF599" s="134">
        <f>IF(N599="snížená",J599,0)</f>
        <v>0</v>
      </c>
      <c r="BG599" s="134">
        <f>IF(N599="zákl. přenesená",J599,0)</f>
        <v>0</v>
      </c>
      <c r="BH599" s="134">
        <f>IF(N599="sníž. přenesená",J599,0)</f>
        <v>0</v>
      </c>
      <c r="BI599" s="134">
        <f>IF(N599="nulová",J599,0)</f>
        <v>0</v>
      </c>
      <c r="BJ599" s="17" t="s">
        <v>81</v>
      </c>
      <c r="BK599" s="134">
        <f>ROUND(I599*H599,2)</f>
        <v>0</v>
      </c>
      <c r="BL599" s="17" t="s">
        <v>248</v>
      </c>
      <c r="BM599" s="133" t="s">
        <v>966</v>
      </c>
    </row>
    <row r="600" spans="2:65" s="1" customFormat="1">
      <c r="B600" s="32"/>
      <c r="D600" s="135" t="s">
        <v>140</v>
      </c>
      <c r="F600" s="136" t="s">
        <v>965</v>
      </c>
      <c r="I600" s="137"/>
      <c r="L600" s="32"/>
      <c r="M600" s="138"/>
      <c r="T600" s="53"/>
      <c r="AT600" s="17" t="s">
        <v>140</v>
      </c>
      <c r="AU600" s="17" t="s">
        <v>83</v>
      </c>
    </row>
    <row r="601" spans="2:65" s="1" customFormat="1">
      <c r="B601" s="32"/>
      <c r="D601" s="139" t="s">
        <v>142</v>
      </c>
      <c r="F601" s="140" t="s">
        <v>967</v>
      </c>
      <c r="I601" s="137"/>
      <c r="L601" s="32"/>
      <c r="M601" s="138"/>
      <c r="T601" s="53"/>
      <c r="AT601" s="17" t="s">
        <v>142</v>
      </c>
      <c r="AU601" s="17" t="s">
        <v>83</v>
      </c>
    </row>
    <row r="602" spans="2:65" s="12" customFormat="1">
      <c r="B602" s="141"/>
      <c r="D602" s="135" t="s">
        <v>144</v>
      </c>
      <c r="E602" s="142" t="s">
        <v>19</v>
      </c>
      <c r="F602" s="143" t="s">
        <v>968</v>
      </c>
      <c r="H602" s="142" t="s">
        <v>19</v>
      </c>
      <c r="I602" s="144"/>
      <c r="L602" s="141"/>
      <c r="M602" s="145"/>
      <c r="T602" s="146"/>
      <c r="AT602" s="142" t="s">
        <v>144</v>
      </c>
      <c r="AU602" s="142" t="s">
        <v>83</v>
      </c>
      <c r="AV602" s="12" t="s">
        <v>81</v>
      </c>
      <c r="AW602" s="12" t="s">
        <v>37</v>
      </c>
      <c r="AX602" s="12" t="s">
        <v>76</v>
      </c>
      <c r="AY602" s="142" t="s">
        <v>130</v>
      </c>
    </row>
    <row r="603" spans="2:65" s="13" customFormat="1">
      <c r="B603" s="147"/>
      <c r="D603" s="135" t="s">
        <v>144</v>
      </c>
      <c r="E603" s="148" t="s">
        <v>19</v>
      </c>
      <c r="F603" s="149" t="s">
        <v>206</v>
      </c>
      <c r="H603" s="150">
        <v>26.36</v>
      </c>
      <c r="I603" s="151"/>
      <c r="L603" s="147"/>
      <c r="M603" s="152"/>
      <c r="T603" s="153"/>
      <c r="AT603" s="148" t="s">
        <v>144</v>
      </c>
      <c r="AU603" s="148" t="s">
        <v>83</v>
      </c>
      <c r="AV603" s="13" t="s">
        <v>83</v>
      </c>
      <c r="AW603" s="13" t="s">
        <v>37</v>
      </c>
      <c r="AX603" s="13" t="s">
        <v>81</v>
      </c>
      <c r="AY603" s="148" t="s">
        <v>130</v>
      </c>
    </row>
    <row r="604" spans="2:65" s="1" customFormat="1" ht="21.75" customHeight="1">
      <c r="B604" s="32"/>
      <c r="C604" s="122" t="s">
        <v>969</v>
      </c>
      <c r="D604" s="122" t="s">
        <v>133</v>
      </c>
      <c r="E604" s="123" t="s">
        <v>970</v>
      </c>
      <c r="F604" s="124" t="s">
        <v>971</v>
      </c>
      <c r="G604" s="125" t="s">
        <v>136</v>
      </c>
      <c r="H604" s="126">
        <v>26.36</v>
      </c>
      <c r="I604" s="127"/>
      <c r="J604" s="128">
        <f>ROUND(I604*H604,2)</f>
        <v>0</v>
      </c>
      <c r="K604" s="124" t="s">
        <v>137</v>
      </c>
      <c r="L604" s="32"/>
      <c r="M604" s="129" t="s">
        <v>19</v>
      </c>
      <c r="N604" s="130" t="s">
        <v>47</v>
      </c>
      <c r="P604" s="131">
        <f>O604*H604</f>
        <v>0</v>
      </c>
      <c r="Q604" s="131">
        <v>9.0299999999999998E-3</v>
      </c>
      <c r="R604" s="131">
        <f>Q604*H604</f>
        <v>0.23803079999999999</v>
      </c>
      <c r="S604" s="131">
        <v>0</v>
      </c>
      <c r="T604" s="132">
        <f>S604*H604</f>
        <v>0</v>
      </c>
      <c r="AR604" s="133" t="s">
        <v>248</v>
      </c>
      <c r="AT604" s="133" t="s">
        <v>133</v>
      </c>
      <c r="AU604" s="133" t="s">
        <v>83</v>
      </c>
      <c r="AY604" s="17" t="s">
        <v>130</v>
      </c>
      <c r="BE604" s="134">
        <f>IF(N604="základní",J604,0)</f>
        <v>0</v>
      </c>
      <c r="BF604" s="134">
        <f>IF(N604="snížená",J604,0)</f>
        <v>0</v>
      </c>
      <c r="BG604" s="134">
        <f>IF(N604="zákl. přenesená",J604,0)</f>
        <v>0</v>
      </c>
      <c r="BH604" s="134">
        <f>IF(N604="sníž. přenesená",J604,0)</f>
        <v>0</v>
      </c>
      <c r="BI604" s="134">
        <f>IF(N604="nulová",J604,0)</f>
        <v>0</v>
      </c>
      <c r="BJ604" s="17" t="s">
        <v>81</v>
      </c>
      <c r="BK604" s="134">
        <f>ROUND(I604*H604,2)</f>
        <v>0</v>
      </c>
      <c r="BL604" s="17" t="s">
        <v>248</v>
      </c>
      <c r="BM604" s="133" t="s">
        <v>972</v>
      </c>
    </row>
    <row r="605" spans="2:65" s="1" customFormat="1">
      <c r="B605" s="32"/>
      <c r="D605" s="135" t="s">
        <v>140</v>
      </c>
      <c r="F605" s="136" t="s">
        <v>973</v>
      </c>
      <c r="I605" s="137"/>
      <c r="L605" s="32"/>
      <c r="M605" s="138"/>
      <c r="T605" s="53"/>
      <c r="AT605" s="17" t="s">
        <v>140</v>
      </c>
      <c r="AU605" s="17" t="s">
        <v>83</v>
      </c>
    </row>
    <row r="606" spans="2:65" s="1" customFormat="1">
      <c r="B606" s="32"/>
      <c r="D606" s="139" t="s">
        <v>142</v>
      </c>
      <c r="F606" s="140" t="s">
        <v>974</v>
      </c>
      <c r="I606" s="137"/>
      <c r="L606" s="32"/>
      <c r="M606" s="138"/>
      <c r="T606" s="53"/>
      <c r="AT606" s="17" t="s">
        <v>142</v>
      </c>
      <c r="AU606" s="17" t="s">
        <v>83</v>
      </c>
    </row>
    <row r="607" spans="2:65" s="12" customFormat="1">
      <c r="B607" s="141"/>
      <c r="D607" s="135" t="s">
        <v>144</v>
      </c>
      <c r="E607" s="142" t="s">
        <v>19</v>
      </c>
      <c r="F607" s="143" t="s">
        <v>975</v>
      </c>
      <c r="H607" s="142" t="s">
        <v>19</v>
      </c>
      <c r="I607" s="144"/>
      <c r="L607" s="141"/>
      <c r="M607" s="145"/>
      <c r="T607" s="146"/>
      <c r="AT607" s="142" t="s">
        <v>144</v>
      </c>
      <c r="AU607" s="142" t="s">
        <v>83</v>
      </c>
      <c r="AV607" s="12" t="s">
        <v>81</v>
      </c>
      <c r="AW607" s="12" t="s">
        <v>37</v>
      </c>
      <c r="AX607" s="12" t="s">
        <v>76</v>
      </c>
      <c r="AY607" s="142" t="s">
        <v>130</v>
      </c>
    </row>
    <row r="608" spans="2:65" s="13" customFormat="1">
      <c r="B608" s="147"/>
      <c r="D608" s="135" t="s">
        <v>144</v>
      </c>
      <c r="E608" s="148" t="s">
        <v>19</v>
      </c>
      <c r="F608" s="149" t="s">
        <v>206</v>
      </c>
      <c r="H608" s="150">
        <v>26.36</v>
      </c>
      <c r="I608" s="151"/>
      <c r="L608" s="147"/>
      <c r="M608" s="152"/>
      <c r="T608" s="153"/>
      <c r="AT608" s="148" t="s">
        <v>144</v>
      </c>
      <c r="AU608" s="148" t="s">
        <v>83</v>
      </c>
      <c r="AV608" s="13" t="s">
        <v>83</v>
      </c>
      <c r="AW608" s="13" t="s">
        <v>37</v>
      </c>
      <c r="AX608" s="13" t="s">
        <v>81</v>
      </c>
      <c r="AY608" s="148" t="s">
        <v>130</v>
      </c>
    </row>
    <row r="609" spans="2:65" s="1" customFormat="1" ht="16.5" customHeight="1">
      <c r="B609" s="32"/>
      <c r="C609" s="154" t="s">
        <v>976</v>
      </c>
      <c r="D609" s="154" t="s">
        <v>222</v>
      </c>
      <c r="E609" s="155" t="s">
        <v>977</v>
      </c>
      <c r="F609" s="156" t="s">
        <v>978</v>
      </c>
      <c r="G609" s="157" t="s">
        <v>136</v>
      </c>
      <c r="H609" s="158">
        <v>30.314</v>
      </c>
      <c r="I609" s="159"/>
      <c r="J609" s="160">
        <f>ROUND(I609*H609,2)</f>
        <v>0</v>
      </c>
      <c r="K609" s="156" t="s">
        <v>137</v>
      </c>
      <c r="L609" s="161"/>
      <c r="M609" s="162" t="s">
        <v>19</v>
      </c>
      <c r="N609" s="163" t="s">
        <v>47</v>
      </c>
      <c r="P609" s="131">
        <f>O609*H609</f>
        <v>0</v>
      </c>
      <c r="Q609" s="131">
        <v>2.1999999999999999E-2</v>
      </c>
      <c r="R609" s="131">
        <f>Q609*H609</f>
        <v>0.66690799999999995</v>
      </c>
      <c r="S609" s="131">
        <v>0</v>
      </c>
      <c r="T609" s="132">
        <f>S609*H609</f>
        <v>0</v>
      </c>
      <c r="AR609" s="133" t="s">
        <v>375</v>
      </c>
      <c r="AT609" s="133" t="s">
        <v>222</v>
      </c>
      <c r="AU609" s="133" t="s">
        <v>83</v>
      </c>
      <c r="AY609" s="17" t="s">
        <v>130</v>
      </c>
      <c r="BE609" s="134">
        <f>IF(N609="základní",J609,0)</f>
        <v>0</v>
      </c>
      <c r="BF609" s="134">
        <f>IF(N609="snížená",J609,0)</f>
        <v>0</v>
      </c>
      <c r="BG609" s="134">
        <f>IF(N609="zákl. přenesená",J609,0)</f>
        <v>0</v>
      </c>
      <c r="BH609" s="134">
        <f>IF(N609="sníž. přenesená",J609,0)</f>
        <v>0</v>
      </c>
      <c r="BI609" s="134">
        <f>IF(N609="nulová",J609,0)</f>
        <v>0</v>
      </c>
      <c r="BJ609" s="17" t="s">
        <v>81</v>
      </c>
      <c r="BK609" s="134">
        <f>ROUND(I609*H609,2)</f>
        <v>0</v>
      </c>
      <c r="BL609" s="17" t="s">
        <v>248</v>
      </c>
      <c r="BM609" s="133" t="s">
        <v>979</v>
      </c>
    </row>
    <row r="610" spans="2:65" s="1" customFormat="1">
      <c r="B610" s="32"/>
      <c r="D610" s="135" t="s">
        <v>140</v>
      </c>
      <c r="F610" s="136" t="s">
        <v>978</v>
      </c>
      <c r="I610" s="137"/>
      <c r="L610" s="32"/>
      <c r="M610" s="138"/>
      <c r="T610" s="53"/>
      <c r="AT610" s="17" t="s">
        <v>140</v>
      </c>
      <c r="AU610" s="17" t="s">
        <v>83</v>
      </c>
    </row>
    <row r="611" spans="2:65" s="13" customFormat="1">
      <c r="B611" s="147"/>
      <c r="D611" s="135" t="s">
        <v>144</v>
      </c>
      <c r="F611" s="149" t="s">
        <v>980</v>
      </c>
      <c r="H611" s="150">
        <v>30.314</v>
      </c>
      <c r="I611" s="151"/>
      <c r="L611" s="147"/>
      <c r="M611" s="152"/>
      <c r="T611" s="153"/>
      <c r="AT611" s="148" t="s">
        <v>144</v>
      </c>
      <c r="AU611" s="148" t="s">
        <v>83</v>
      </c>
      <c r="AV611" s="13" t="s">
        <v>83</v>
      </c>
      <c r="AW611" s="13" t="s">
        <v>4</v>
      </c>
      <c r="AX611" s="13" t="s">
        <v>81</v>
      </c>
      <c r="AY611" s="148" t="s">
        <v>130</v>
      </c>
    </row>
    <row r="612" spans="2:65" s="1" customFormat="1" ht="21.75" customHeight="1">
      <c r="B612" s="32"/>
      <c r="C612" s="122" t="s">
        <v>981</v>
      </c>
      <c r="D612" s="122" t="s">
        <v>133</v>
      </c>
      <c r="E612" s="123" t="s">
        <v>982</v>
      </c>
      <c r="F612" s="124" t="s">
        <v>983</v>
      </c>
      <c r="G612" s="125" t="s">
        <v>136</v>
      </c>
      <c r="H612" s="126">
        <v>26.36</v>
      </c>
      <c r="I612" s="127"/>
      <c r="J612" s="128">
        <f>ROUND(I612*H612,2)</f>
        <v>0</v>
      </c>
      <c r="K612" s="124" t="s">
        <v>137</v>
      </c>
      <c r="L612" s="32"/>
      <c r="M612" s="129" t="s">
        <v>19</v>
      </c>
      <c r="N612" s="130" t="s">
        <v>47</v>
      </c>
      <c r="P612" s="131">
        <f>O612*H612</f>
        <v>0</v>
      </c>
      <c r="Q612" s="131">
        <v>0</v>
      </c>
      <c r="R612" s="131">
        <f>Q612*H612</f>
        <v>0</v>
      </c>
      <c r="S612" s="131">
        <v>0</v>
      </c>
      <c r="T612" s="132">
        <f>S612*H612</f>
        <v>0</v>
      </c>
      <c r="AR612" s="133" t="s">
        <v>248</v>
      </c>
      <c r="AT612" s="133" t="s">
        <v>133</v>
      </c>
      <c r="AU612" s="133" t="s">
        <v>83</v>
      </c>
      <c r="AY612" s="17" t="s">
        <v>130</v>
      </c>
      <c r="BE612" s="134">
        <f>IF(N612="základní",J612,0)</f>
        <v>0</v>
      </c>
      <c r="BF612" s="134">
        <f>IF(N612="snížená",J612,0)</f>
        <v>0</v>
      </c>
      <c r="BG612" s="134">
        <f>IF(N612="zákl. přenesená",J612,0)</f>
        <v>0</v>
      </c>
      <c r="BH612" s="134">
        <f>IF(N612="sníž. přenesená",J612,0)</f>
        <v>0</v>
      </c>
      <c r="BI612" s="134">
        <f>IF(N612="nulová",J612,0)</f>
        <v>0</v>
      </c>
      <c r="BJ612" s="17" t="s">
        <v>81</v>
      </c>
      <c r="BK612" s="134">
        <f>ROUND(I612*H612,2)</f>
        <v>0</v>
      </c>
      <c r="BL612" s="17" t="s">
        <v>248</v>
      </c>
      <c r="BM612" s="133" t="s">
        <v>984</v>
      </c>
    </row>
    <row r="613" spans="2:65" s="1" customFormat="1">
      <c r="B613" s="32"/>
      <c r="D613" s="135" t="s">
        <v>140</v>
      </c>
      <c r="F613" s="136" t="s">
        <v>985</v>
      </c>
      <c r="I613" s="137"/>
      <c r="L613" s="32"/>
      <c r="M613" s="138"/>
      <c r="T613" s="53"/>
      <c r="AT613" s="17" t="s">
        <v>140</v>
      </c>
      <c r="AU613" s="17" t="s">
        <v>83</v>
      </c>
    </row>
    <row r="614" spans="2:65" s="1" customFormat="1">
      <c r="B614" s="32"/>
      <c r="D614" s="139" t="s">
        <v>142</v>
      </c>
      <c r="F614" s="140" t="s">
        <v>986</v>
      </c>
      <c r="I614" s="137"/>
      <c r="L614" s="32"/>
      <c r="M614" s="138"/>
      <c r="T614" s="53"/>
      <c r="AT614" s="17" t="s">
        <v>142</v>
      </c>
      <c r="AU614" s="17" t="s">
        <v>83</v>
      </c>
    </row>
    <row r="615" spans="2:65" s="1" customFormat="1" ht="21.75" customHeight="1">
      <c r="B615" s="32"/>
      <c r="C615" s="122" t="s">
        <v>987</v>
      </c>
      <c r="D615" s="122" t="s">
        <v>133</v>
      </c>
      <c r="E615" s="123" t="s">
        <v>988</v>
      </c>
      <c r="F615" s="124" t="s">
        <v>989</v>
      </c>
      <c r="G615" s="125" t="s">
        <v>136</v>
      </c>
      <c r="H615" s="126">
        <v>26.36</v>
      </c>
      <c r="I615" s="127"/>
      <c r="J615" s="128">
        <f>ROUND(I615*H615,2)</f>
        <v>0</v>
      </c>
      <c r="K615" s="124" t="s">
        <v>137</v>
      </c>
      <c r="L615" s="32"/>
      <c r="M615" s="129" t="s">
        <v>19</v>
      </c>
      <c r="N615" s="130" t="s">
        <v>47</v>
      </c>
      <c r="P615" s="131">
        <f>O615*H615</f>
        <v>0</v>
      </c>
      <c r="Q615" s="131">
        <v>0</v>
      </c>
      <c r="R615" s="131">
        <f>Q615*H615</f>
        <v>0</v>
      </c>
      <c r="S615" s="131">
        <v>0</v>
      </c>
      <c r="T615" s="132">
        <f>S615*H615</f>
        <v>0</v>
      </c>
      <c r="AR615" s="133" t="s">
        <v>248</v>
      </c>
      <c r="AT615" s="133" t="s">
        <v>133</v>
      </c>
      <c r="AU615" s="133" t="s">
        <v>83</v>
      </c>
      <c r="AY615" s="17" t="s">
        <v>130</v>
      </c>
      <c r="BE615" s="134">
        <f>IF(N615="základní",J615,0)</f>
        <v>0</v>
      </c>
      <c r="BF615" s="134">
        <f>IF(N615="snížená",J615,0)</f>
        <v>0</v>
      </c>
      <c r="BG615" s="134">
        <f>IF(N615="zákl. přenesená",J615,0)</f>
        <v>0</v>
      </c>
      <c r="BH615" s="134">
        <f>IF(N615="sníž. přenesená",J615,0)</f>
        <v>0</v>
      </c>
      <c r="BI615" s="134">
        <f>IF(N615="nulová",J615,0)</f>
        <v>0</v>
      </c>
      <c r="BJ615" s="17" t="s">
        <v>81</v>
      </c>
      <c r="BK615" s="134">
        <f>ROUND(I615*H615,2)</f>
        <v>0</v>
      </c>
      <c r="BL615" s="17" t="s">
        <v>248</v>
      </c>
      <c r="BM615" s="133" t="s">
        <v>990</v>
      </c>
    </row>
    <row r="616" spans="2:65" s="1" customFormat="1">
      <c r="B616" s="32"/>
      <c r="D616" s="135" t="s">
        <v>140</v>
      </c>
      <c r="F616" s="136" t="s">
        <v>991</v>
      </c>
      <c r="I616" s="137"/>
      <c r="L616" s="32"/>
      <c r="M616" s="138"/>
      <c r="T616" s="53"/>
      <c r="AT616" s="17" t="s">
        <v>140</v>
      </c>
      <c r="AU616" s="17" t="s">
        <v>83</v>
      </c>
    </row>
    <row r="617" spans="2:65" s="1" customFormat="1">
      <c r="B617" s="32"/>
      <c r="D617" s="139" t="s">
        <v>142</v>
      </c>
      <c r="F617" s="140" t="s">
        <v>992</v>
      </c>
      <c r="I617" s="137"/>
      <c r="L617" s="32"/>
      <c r="M617" s="138"/>
      <c r="T617" s="53"/>
      <c r="AT617" s="17" t="s">
        <v>142</v>
      </c>
      <c r="AU617" s="17" t="s">
        <v>83</v>
      </c>
    </row>
    <row r="618" spans="2:65" s="1" customFormat="1" ht="21.75" customHeight="1">
      <c r="B618" s="32"/>
      <c r="C618" s="122" t="s">
        <v>993</v>
      </c>
      <c r="D618" s="122" t="s">
        <v>133</v>
      </c>
      <c r="E618" s="123" t="s">
        <v>994</v>
      </c>
      <c r="F618" s="124" t="s">
        <v>995</v>
      </c>
      <c r="G618" s="125" t="s">
        <v>136</v>
      </c>
      <c r="H618" s="126">
        <v>26.36</v>
      </c>
      <c r="I618" s="127"/>
      <c r="J618" s="128">
        <f>ROUND(I618*H618,2)</f>
        <v>0</v>
      </c>
      <c r="K618" s="124" t="s">
        <v>137</v>
      </c>
      <c r="L618" s="32"/>
      <c r="M618" s="129" t="s">
        <v>19</v>
      </c>
      <c r="N618" s="130" t="s">
        <v>47</v>
      </c>
      <c r="P618" s="131">
        <f>O618*H618</f>
        <v>0</v>
      </c>
      <c r="Q618" s="131">
        <v>0</v>
      </c>
      <c r="R618" s="131">
        <f>Q618*H618</f>
        <v>0</v>
      </c>
      <c r="S618" s="131">
        <v>0</v>
      </c>
      <c r="T618" s="132">
        <f>S618*H618</f>
        <v>0</v>
      </c>
      <c r="AR618" s="133" t="s">
        <v>248</v>
      </c>
      <c r="AT618" s="133" t="s">
        <v>133</v>
      </c>
      <c r="AU618" s="133" t="s">
        <v>83</v>
      </c>
      <c r="AY618" s="17" t="s">
        <v>130</v>
      </c>
      <c r="BE618" s="134">
        <f>IF(N618="základní",J618,0)</f>
        <v>0</v>
      </c>
      <c r="BF618" s="134">
        <f>IF(N618="snížená",J618,0)</f>
        <v>0</v>
      </c>
      <c r="BG618" s="134">
        <f>IF(N618="zákl. přenesená",J618,0)</f>
        <v>0</v>
      </c>
      <c r="BH618" s="134">
        <f>IF(N618="sníž. přenesená",J618,0)</f>
        <v>0</v>
      </c>
      <c r="BI618" s="134">
        <f>IF(N618="nulová",J618,0)</f>
        <v>0</v>
      </c>
      <c r="BJ618" s="17" t="s">
        <v>81</v>
      </c>
      <c r="BK618" s="134">
        <f>ROUND(I618*H618,2)</f>
        <v>0</v>
      </c>
      <c r="BL618" s="17" t="s">
        <v>248</v>
      </c>
      <c r="BM618" s="133" t="s">
        <v>996</v>
      </c>
    </row>
    <row r="619" spans="2:65" s="1" customFormat="1">
      <c r="B619" s="32"/>
      <c r="D619" s="135" t="s">
        <v>140</v>
      </c>
      <c r="F619" s="136" t="s">
        <v>997</v>
      </c>
      <c r="I619" s="137"/>
      <c r="L619" s="32"/>
      <c r="M619" s="138"/>
      <c r="T619" s="53"/>
      <c r="AT619" s="17" t="s">
        <v>140</v>
      </c>
      <c r="AU619" s="17" t="s">
        <v>83</v>
      </c>
    </row>
    <row r="620" spans="2:65" s="1" customFormat="1">
      <c r="B620" s="32"/>
      <c r="D620" s="139" t="s">
        <v>142</v>
      </c>
      <c r="F620" s="140" t="s">
        <v>998</v>
      </c>
      <c r="I620" s="137"/>
      <c r="L620" s="32"/>
      <c r="M620" s="138"/>
      <c r="T620" s="53"/>
      <c r="AT620" s="17" t="s">
        <v>142</v>
      </c>
      <c r="AU620" s="17" t="s">
        <v>83</v>
      </c>
    </row>
    <row r="621" spans="2:65" s="1" customFormat="1" ht="16.5" customHeight="1">
      <c r="B621" s="32"/>
      <c r="C621" s="122" t="s">
        <v>999</v>
      </c>
      <c r="D621" s="122" t="s">
        <v>133</v>
      </c>
      <c r="E621" s="123" t="s">
        <v>1000</v>
      </c>
      <c r="F621" s="124" t="s">
        <v>1001</v>
      </c>
      <c r="G621" s="125" t="s">
        <v>136</v>
      </c>
      <c r="H621" s="126">
        <v>26.36</v>
      </c>
      <c r="I621" s="127"/>
      <c r="J621" s="128">
        <f>ROUND(I621*H621,2)</f>
        <v>0</v>
      </c>
      <c r="K621" s="124" t="s">
        <v>137</v>
      </c>
      <c r="L621" s="32"/>
      <c r="M621" s="129" t="s">
        <v>19</v>
      </c>
      <c r="N621" s="130" t="s">
        <v>47</v>
      </c>
      <c r="P621" s="131">
        <f>O621*H621</f>
        <v>0</v>
      </c>
      <c r="Q621" s="131">
        <v>1.5E-3</v>
      </c>
      <c r="R621" s="131">
        <f>Q621*H621</f>
        <v>3.9539999999999999E-2</v>
      </c>
      <c r="S621" s="131">
        <v>0</v>
      </c>
      <c r="T621" s="132">
        <f>S621*H621</f>
        <v>0</v>
      </c>
      <c r="AR621" s="133" t="s">
        <v>248</v>
      </c>
      <c r="AT621" s="133" t="s">
        <v>133</v>
      </c>
      <c r="AU621" s="133" t="s">
        <v>83</v>
      </c>
      <c r="AY621" s="17" t="s">
        <v>130</v>
      </c>
      <c r="BE621" s="134">
        <f>IF(N621="základní",J621,0)</f>
        <v>0</v>
      </c>
      <c r="BF621" s="134">
        <f>IF(N621="snížená",J621,0)</f>
        <v>0</v>
      </c>
      <c r="BG621" s="134">
        <f>IF(N621="zákl. přenesená",J621,0)</f>
        <v>0</v>
      </c>
      <c r="BH621" s="134">
        <f>IF(N621="sníž. přenesená",J621,0)</f>
        <v>0</v>
      </c>
      <c r="BI621" s="134">
        <f>IF(N621="nulová",J621,0)</f>
        <v>0</v>
      </c>
      <c r="BJ621" s="17" t="s">
        <v>81</v>
      </c>
      <c r="BK621" s="134">
        <f>ROUND(I621*H621,2)</f>
        <v>0</v>
      </c>
      <c r="BL621" s="17" t="s">
        <v>248</v>
      </c>
      <c r="BM621" s="133" t="s">
        <v>1002</v>
      </c>
    </row>
    <row r="622" spans="2:65" s="1" customFormat="1">
      <c r="B622" s="32"/>
      <c r="D622" s="135" t="s">
        <v>140</v>
      </c>
      <c r="F622" s="136" t="s">
        <v>1003</v>
      </c>
      <c r="I622" s="137"/>
      <c r="L622" s="32"/>
      <c r="M622" s="138"/>
      <c r="T622" s="53"/>
      <c r="AT622" s="17" t="s">
        <v>140</v>
      </c>
      <c r="AU622" s="17" t="s">
        <v>83</v>
      </c>
    </row>
    <row r="623" spans="2:65" s="1" customFormat="1">
      <c r="B623" s="32"/>
      <c r="D623" s="139" t="s">
        <v>142</v>
      </c>
      <c r="F623" s="140" t="s">
        <v>1004</v>
      </c>
      <c r="I623" s="137"/>
      <c r="L623" s="32"/>
      <c r="M623" s="138"/>
      <c r="T623" s="53"/>
      <c r="AT623" s="17" t="s">
        <v>142</v>
      </c>
      <c r="AU623" s="17" t="s">
        <v>83</v>
      </c>
    </row>
    <row r="624" spans="2:65" s="12" customFormat="1">
      <c r="B624" s="141"/>
      <c r="D624" s="135" t="s">
        <v>144</v>
      </c>
      <c r="E624" s="142" t="s">
        <v>19</v>
      </c>
      <c r="F624" s="143" t="s">
        <v>1005</v>
      </c>
      <c r="H624" s="142" t="s">
        <v>19</v>
      </c>
      <c r="I624" s="144"/>
      <c r="L624" s="141"/>
      <c r="M624" s="145"/>
      <c r="T624" s="146"/>
      <c r="AT624" s="142" t="s">
        <v>144</v>
      </c>
      <c r="AU624" s="142" t="s">
        <v>83</v>
      </c>
      <c r="AV624" s="12" t="s">
        <v>81</v>
      </c>
      <c r="AW624" s="12" t="s">
        <v>37</v>
      </c>
      <c r="AX624" s="12" t="s">
        <v>76</v>
      </c>
      <c r="AY624" s="142" t="s">
        <v>130</v>
      </c>
    </row>
    <row r="625" spans="2:65" s="13" customFormat="1">
      <c r="B625" s="147"/>
      <c r="D625" s="135" t="s">
        <v>144</v>
      </c>
      <c r="E625" s="148" t="s">
        <v>19</v>
      </c>
      <c r="F625" s="149" t="s">
        <v>206</v>
      </c>
      <c r="H625" s="150">
        <v>26.36</v>
      </c>
      <c r="I625" s="151"/>
      <c r="L625" s="147"/>
      <c r="M625" s="152"/>
      <c r="T625" s="153"/>
      <c r="AT625" s="148" t="s">
        <v>144</v>
      </c>
      <c r="AU625" s="148" t="s">
        <v>83</v>
      </c>
      <c r="AV625" s="13" t="s">
        <v>83</v>
      </c>
      <c r="AW625" s="13" t="s">
        <v>37</v>
      </c>
      <c r="AX625" s="13" t="s">
        <v>81</v>
      </c>
      <c r="AY625" s="148" t="s">
        <v>130</v>
      </c>
    </row>
    <row r="626" spans="2:65" s="1" customFormat="1" ht="21.75" customHeight="1">
      <c r="B626" s="32"/>
      <c r="C626" s="122" t="s">
        <v>1006</v>
      </c>
      <c r="D626" s="122" t="s">
        <v>133</v>
      </c>
      <c r="E626" s="123" t="s">
        <v>1007</v>
      </c>
      <c r="F626" s="124" t="s">
        <v>1008</v>
      </c>
      <c r="G626" s="125" t="s">
        <v>321</v>
      </c>
      <c r="H626" s="126">
        <v>1.2689999999999999</v>
      </c>
      <c r="I626" s="127"/>
      <c r="J626" s="128">
        <f>ROUND(I626*H626,2)</f>
        <v>0</v>
      </c>
      <c r="K626" s="124" t="s">
        <v>137</v>
      </c>
      <c r="L626" s="32"/>
      <c r="M626" s="129" t="s">
        <v>19</v>
      </c>
      <c r="N626" s="130" t="s">
        <v>47</v>
      </c>
      <c r="P626" s="131">
        <f>O626*H626</f>
        <v>0</v>
      </c>
      <c r="Q626" s="131">
        <v>0</v>
      </c>
      <c r="R626" s="131">
        <f>Q626*H626</f>
        <v>0</v>
      </c>
      <c r="S626" s="131">
        <v>0</v>
      </c>
      <c r="T626" s="132">
        <f>S626*H626</f>
        <v>0</v>
      </c>
      <c r="AR626" s="133" t="s">
        <v>248</v>
      </c>
      <c r="AT626" s="133" t="s">
        <v>133</v>
      </c>
      <c r="AU626" s="133" t="s">
        <v>83</v>
      </c>
      <c r="AY626" s="17" t="s">
        <v>130</v>
      </c>
      <c r="BE626" s="134">
        <f>IF(N626="základní",J626,0)</f>
        <v>0</v>
      </c>
      <c r="BF626" s="134">
        <f>IF(N626="snížená",J626,0)</f>
        <v>0</v>
      </c>
      <c r="BG626" s="134">
        <f>IF(N626="zákl. přenesená",J626,0)</f>
        <v>0</v>
      </c>
      <c r="BH626" s="134">
        <f>IF(N626="sníž. přenesená",J626,0)</f>
        <v>0</v>
      </c>
      <c r="BI626" s="134">
        <f>IF(N626="nulová",J626,0)</f>
        <v>0</v>
      </c>
      <c r="BJ626" s="17" t="s">
        <v>81</v>
      </c>
      <c r="BK626" s="134">
        <f>ROUND(I626*H626,2)</f>
        <v>0</v>
      </c>
      <c r="BL626" s="17" t="s">
        <v>248</v>
      </c>
      <c r="BM626" s="133" t="s">
        <v>1009</v>
      </c>
    </row>
    <row r="627" spans="2:65" s="1" customFormat="1" ht="19.5">
      <c r="B627" s="32"/>
      <c r="D627" s="135" t="s">
        <v>140</v>
      </c>
      <c r="F627" s="136" t="s">
        <v>1010</v>
      </c>
      <c r="I627" s="137"/>
      <c r="L627" s="32"/>
      <c r="M627" s="138"/>
      <c r="T627" s="53"/>
      <c r="AT627" s="17" t="s">
        <v>140</v>
      </c>
      <c r="AU627" s="17" t="s">
        <v>83</v>
      </c>
    </row>
    <row r="628" spans="2:65" s="1" customFormat="1">
      <c r="B628" s="32"/>
      <c r="D628" s="139" t="s">
        <v>142</v>
      </c>
      <c r="F628" s="140" t="s">
        <v>1011</v>
      </c>
      <c r="I628" s="137"/>
      <c r="L628" s="32"/>
      <c r="M628" s="138"/>
      <c r="T628" s="53"/>
      <c r="AT628" s="17" t="s">
        <v>142</v>
      </c>
      <c r="AU628" s="17" t="s">
        <v>83</v>
      </c>
    </row>
    <row r="629" spans="2:65" s="11" customFormat="1" ht="22.9" customHeight="1">
      <c r="B629" s="110"/>
      <c r="D629" s="111" t="s">
        <v>75</v>
      </c>
      <c r="E629" s="120" t="s">
        <v>1012</v>
      </c>
      <c r="F629" s="120" t="s">
        <v>1013</v>
      </c>
      <c r="I629" s="113"/>
      <c r="J629" s="121">
        <f>BK629</f>
        <v>0</v>
      </c>
      <c r="L629" s="110"/>
      <c r="M629" s="115"/>
      <c r="P629" s="116">
        <f>SUM(P630:P691)</f>
        <v>0</v>
      </c>
      <c r="R629" s="116">
        <f>SUM(R630:R691)</f>
        <v>3.3332498399999997</v>
      </c>
      <c r="T629" s="117">
        <f>SUM(T630:T691)</f>
        <v>0</v>
      </c>
      <c r="AR629" s="111" t="s">
        <v>83</v>
      </c>
      <c r="AT629" s="118" t="s">
        <v>75</v>
      </c>
      <c r="AU629" s="118" t="s">
        <v>81</v>
      </c>
      <c r="AY629" s="111" t="s">
        <v>130</v>
      </c>
      <c r="BK629" s="119">
        <f>SUM(BK630:BK691)</f>
        <v>0</v>
      </c>
    </row>
    <row r="630" spans="2:65" s="1" customFormat="1" ht="16.5" customHeight="1">
      <c r="B630" s="32"/>
      <c r="C630" s="122" t="s">
        <v>1014</v>
      </c>
      <c r="D630" s="122" t="s">
        <v>133</v>
      </c>
      <c r="E630" s="123" t="s">
        <v>1015</v>
      </c>
      <c r="F630" s="124" t="s">
        <v>1016</v>
      </c>
      <c r="G630" s="125" t="s">
        <v>136</v>
      </c>
      <c r="H630" s="126">
        <v>102.6</v>
      </c>
      <c r="I630" s="127"/>
      <c r="J630" s="128">
        <f>ROUND(I630*H630,2)</f>
        <v>0</v>
      </c>
      <c r="K630" s="124" t="s">
        <v>137</v>
      </c>
      <c r="L630" s="32"/>
      <c r="M630" s="129" t="s">
        <v>19</v>
      </c>
      <c r="N630" s="130" t="s">
        <v>47</v>
      </c>
      <c r="P630" s="131">
        <f>O630*H630</f>
        <v>0</v>
      </c>
      <c r="Q630" s="131">
        <v>0</v>
      </c>
      <c r="R630" s="131">
        <f>Q630*H630</f>
        <v>0</v>
      </c>
      <c r="S630" s="131">
        <v>0</v>
      </c>
      <c r="T630" s="132">
        <f>S630*H630</f>
        <v>0</v>
      </c>
      <c r="AR630" s="133" t="s">
        <v>248</v>
      </c>
      <c r="AT630" s="133" t="s">
        <v>133</v>
      </c>
      <c r="AU630" s="133" t="s">
        <v>83</v>
      </c>
      <c r="AY630" s="17" t="s">
        <v>130</v>
      </c>
      <c r="BE630" s="134">
        <f>IF(N630="základní",J630,0)</f>
        <v>0</v>
      </c>
      <c r="BF630" s="134">
        <f>IF(N630="snížená",J630,0)</f>
        <v>0</v>
      </c>
      <c r="BG630" s="134">
        <f>IF(N630="zákl. přenesená",J630,0)</f>
        <v>0</v>
      </c>
      <c r="BH630" s="134">
        <f>IF(N630="sníž. přenesená",J630,0)</f>
        <v>0</v>
      </c>
      <c r="BI630" s="134">
        <f>IF(N630="nulová",J630,0)</f>
        <v>0</v>
      </c>
      <c r="BJ630" s="17" t="s">
        <v>81</v>
      </c>
      <c r="BK630" s="134">
        <f>ROUND(I630*H630,2)</f>
        <v>0</v>
      </c>
      <c r="BL630" s="17" t="s">
        <v>248</v>
      </c>
      <c r="BM630" s="133" t="s">
        <v>1017</v>
      </c>
    </row>
    <row r="631" spans="2:65" s="1" customFormat="1">
      <c r="B631" s="32"/>
      <c r="D631" s="135" t="s">
        <v>140</v>
      </c>
      <c r="F631" s="136" t="s">
        <v>1018</v>
      </c>
      <c r="I631" s="137"/>
      <c r="L631" s="32"/>
      <c r="M631" s="138"/>
      <c r="T631" s="53"/>
      <c r="AT631" s="17" t="s">
        <v>140</v>
      </c>
      <c r="AU631" s="17" t="s">
        <v>83</v>
      </c>
    </row>
    <row r="632" spans="2:65" s="1" customFormat="1">
      <c r="B632" s="32"/>
      <c r="D632" s="139" t="s">
        <v>142</v>
      </c>
      <c r="F632" s="140" t="s">
        <v>1019</v>
      </c>
      <c r="I632" s="137"/>
      <c r="L632" s="32"/>
      <c r="M632" s="138"/>
      <c r="T632" s="53"/>
      <c r="AT632" s="17" t="s">
        <v>142</v>
      </c>
      <c r="AU632" s="17" t="s">
        <v>83</v>
      </c>
    </row>
    <row r="633" spans="2:65" s="1" customFormat="1" ht="16.5" customHeight="1">
      <c r="B633" s="32"/>
      <c r="C633" s="122" t="s">
        <v>1020</v>
      </c>
      <c r="D633" s="122" t="s">
        <v>133</v>
      </c>
      <c r="E633" s="123" t="s">
        <v>1021</v>
      </c>
      <c r="F633" s="124" t="s">
        <v>1022</v>
      </c>
      <c r="G633" s="125" t="s">
        <v>136</v>
      </c>
      <c r="H633" s="126">
        <v>102.6</v>
      </c>
      <c r="I633" s="127"/>
      <c r="J633" s="128">
        <f>ROUND(I633*H633,2)</f>
        <v>0</v>
      </c>
      <c r="K633" s="124" t="s">
        <v>137</v>
      </c>
      <c r="L633" s="32"/>
      <c r="M633" s="129" t="s">
        <v>19</v>
      </c>
      <c r="N633" s="130" t="s">
        <v>47</v>
      </c>
      <c r="P633" s="131">
        <f>O633*H633</f>
        <v>0</v>
      </c>
      <c r="Q633" s="131">
        <v>2.9999999999999997E-4</v>
      </c>
      <c r="R633" s="131">
        <f>Q633*H633</f>
        <v>3.0779999999999995E-2</v>
      </c>
      <c r="S633" s="131">
        <v>0</v>
      </c>
      <c r="T633" s="132">
        <f>S633*H633</f>
        <v>0</v>
      </c>
      <c r="AR633" s="133" t="s">
        <v>248</v>
      </c>
      <c r="AT633" s="133" t="s">
        <v>133</v>
      </c>
      <c r="AU633" s="133" t="s">
        <v>83</v>
      </c>
      <c r="AY633" s="17" t="s">
        <v>130</v>
      </c>
      <c r="BE633" s="134">
        <f>IF(N633="základní",J633,0)</f>
        <v>0</v>
      </c>
      <c r="BF633" s="134">
        <f>IF(N633="snížená",J633,0)</f>
        <v>0</v>
      </c>
      <c r="BG633" s="134">
        <f>IF(N633="zákl. přenesená",J633,0)</f>
        <v>0</v>
      </c>
      <c r="BH633" s="134">
        <f>IF(N633="sníž. přenesená",J633,0)</f>
        <v>0</v>
      </c>
      <c r="BI633" s="134">
        <f>IF(N633="nulová",J633,0)</f>
        <v>0</v>
      </c>
      <c r="BJ633" s="17" t="s">
        <v>81</v>
      </c>
      <c r="BK633" s="134">
        <f>ROUND(I633*H633,2)</f>
        <v>0</v>
      </c>
      <c r="BL633" s="17" t="s">
        <v>248</v>
      </c>
      <c r="BM633" s="133" t="s">
        <v>1023</v>
      </c>
    </row>
    <row r="634" spans="2:65" s="1" customFormat="1">
      <c r="B634" s="32"/>
      <c r="D634" s="135" t="s">
        <v>140</v>
      </c>
      <c r="F634" s="136" t="s">
        <v>1024</v>
      </c>
      <c r="I634" s="137"/>
      <c r="L634" s="32"/>
      <c r="M634" s="138"/>
      <c r="T634" s="53"/>
      <c r="AT634" s="17" t="s">
        <v>140</v>
      </c>
      <c r="AU634" s="17" t="s">
        <v>83</v>
      </c>
    </row>
    <row r="635" spans="2:65" s="1" customFormat="1">
      <c r="B635" s="32"/>
      <c r="D635" s="139" t="s">
        <v>142</v>
      </c>
      <c r="F635" s="140" t="s">
        <v>1025</v>
      </c>
      <c r="I635" s="137"/>
      <c r="L635" s="32"/>
      <c r="M635" s="138"/>
      <c r="T635" s="53"/>
      <c r="AT635" s="17" t="s">
        <v>142</v>
      </c>
      <c r="AU635" s="17" t="s">
        <v>83</v>
      </c>
    </row>
    <row r="636" spans="2:65" s="12" customFormat="1">
      <c r="B636" s="141"/>
      <c r="D636" s="135" t="s">
        <v>144</v>
      </c>
      <c r="E636" s="142" t="s">
        <v>19</v>
      </c>
      <c r="F636" s="143" t="s">
        <v>1026</v>
      </c>
      <c r="H636" s="142" t="s">
        <v>19</v>
      </c>
      <c r="I636" s="144"/>
      <c r="L636" s="141"/>
      <c r="M636" s="145"/>
      <c r="T636" s="146"/>
      <c r="AT636" s="142" t="s">
        <v>144</v>
      </c>
      <c r="AU636" s="142" t="s">
        <v>83</v>
      </c>
      <c r="AV636" s="12" t="s">
        <v>81</v>
      </c>
      <c r="AW636" s="12" t="s">
        <v>37</v>
      </c>
      <c r="AX636" s="12" t="s">
        <v>76</v>
      </c>
      <c r="AY636" s="142" t="s">
        <v>130</v>
      </c>
    </row>
    <row r="637" spans="2:65" s="13" customFormat="1">
      <c r="B637" s="147"/>
      <c r="D637" s="135" t="s">
        <v>144</v>
      </c>
      <c r="E637" s="148" t="s">
        <v>19</v>
      </c>
      <c r="F637" s="149" t="s">
        <v>183</v>
      </c>
      <c r="H637" s="150">
        <v>102.6</v>
      </c>
      <c r="I637" s="151"/>
      <c r="L637" s="147"/>
      <c r="M637" s="152"/>
      <c r="T637" s="153"/>
      <c r="AT637" s="148" t="s">
        <v>144</v>
      </c>
      <c r="AU637" s="148" t="s">
        <v>83</v>
      </c>
      <c r="AV637" s="13" t="s">
        <v>83</v>
      </c>
      <c r="AW637" s="13" t="s">
        <v>37</v>
      </c>
      <c r="AX637" s="13" t="s">
        <v>81</v>
      </c>
      <c r="AY637" s="148" t="s">
        <v>130</v>
      </c>
    </row>
    <row r="638" spans="2:65" s="1" customFormat="1" ht="21.75" customHeight="1">
      <c r="B638" s="32"/>
      <c r="C638" s="122" t="s">
        <v>1027</v>
      </c>
      <c r="D638" s="122" t="s">
        <v>133</v>
      </c>
      <c r="E638" s="123" t="s">
        <v>1028</v>
      </c>
      <c r="F638" s="124" t="s">
        <v>1029</v>
      </c>
      <c r="G638" s="125" t="s">
        <v>136</v>
      </c>
      <c r="H638" s="126">
        <v>102.6</v>
      </c>
      <c r="I638" s="127"/>
      <c r="J638" s="128">
        <f>ROUND(I638*H638,2)</f>
        <v>0</v>
      </c>
      <c r="K638" s="124" t="s">
        <v>137</v>
      </c>
      <c r="L638" s="32"/>
      <c r="M638" s="129" t="s">
        <v>19</v>
      </c>
      <c r="N638" s="130" t="s">
        <v>47</v>
      </c>
      <c r="P638" s="131">
        <f>O638*H638</f>
        <v>0</v>
      </c>
      <c r="Q638" s="131">
        <v>9.0900000000000009E-3</v>
      </c>
      <c r="R638" s="131">
        <f>Q638*H638</f>
        <v>0.93263400000000007</v>
      </c>
      <c r="S638" s="131">
        <v>0</v>
      </c>
      <c r="T638" s="132">
        <f>S638*H638</f>
        <v>0</v>
      </c>
      <c r="AR638" s="133" t="s">
        <v>248</v>
      </c>
      <c r="AT638" s="133" t="s">
        <v>133</v>
      </c>
      <c r="AU638" s="133" t="s">
        <v>83</v>
      </c>
      <c r="AY638" s="17" t="s">
        <v>130</v>
      </c>
      <c r="BE638" s="134">
        <f>IF(N638="základní",J638,0)</f>
        <v>0</v>
      </c>
      <c r="BF638" s="134">
        <f>IF(N638="snížená",J638,0)</f>
        <v>0</v>
      </c>
      <c r="BG638" s="134">
        <f>IF(N638="zákl. přenesená",J638,0)</f>
        <v>0</v>
      </c>
      <c r="BH638" s="134">
        <f>IF(N638="sníž. přenesená",J638,0)</f>
        <v>0</v>
      </c>
      <c r="BI638" s="134">
        <f>IF(N638="nulová",J638,0)</f>
        <v>0</v>
      </c>
      <c r="BJ638" s="17" t="s">
        <v>81</v>
      </c>
      <c r="BK638" s="134">
        <f>ROUND(I638*H638,2)</f>
        <v>0</v>
      </c>
      <c r="BL638" s="17" t="s">
        <v>248</v>
      </c>
      <c r="BM638" s="133" t="s">
        <v>1030</v>
      </c>
    </row>
    <row r="639" spans="2:65" s="1" customFormat="1">
      <c r="B639" s="32"/>
      <c r="D639" s="135" t="s">
        <v>140</v>
      </c>
      <c r="F639" s="136" t="s">
        <v>1031</v>
      </c>
      <c r="I639" s="137"/>
      <c r="L639" s="32"/>
      <c r="M639" s="138"/>
      <c r="T639" s="53"/>
      <c r="AT639" s="17" t="s">
        <v>140</v>
      </c>
      <c r="AU639" s="17" t="s">
        <v>83</v>
      </c>
    </row>
    <row r="640" spans="2:65" s="1" customFormat="1">
      <c r="B640" s="32"/>
      <c r="D640" s="139" t="s">
        <v>142</v>
      </c>
      <c r="F640" s="140" t="s">
        <v>1032</v>
      </c>
      <c r="I640" s="137"/>
      <c r="L640" s="32"/>
      <c r="M640" s="138"/>
      <c r="T640" s="53"/>
      <c r="AT640" s="17" t="s">
        <v>142</v>
      </c>
      <c r="AU640" s="17" t="s">
        <v>83</v>
      </c>
    </row>
    <row r="641" spans="2:65" s="12" customFormat="1">
      <c r="B641" s="141"/>
      <c r="D641" s="135" t="s">
        <v>144</v>
      </c>
      <c r="E641" s="142" t="s">
        <v>19</v>
      </c>
      <c r="F641" s="143" t="s">
        <v>1033</v>
      </c>
      <c r="H641" s="142" t="s">
        <v>19</v>
      </c>
      <c r="I641" s="144"/>
      <c r="L641" s="141"/>
      <c r="M641" s="145"/>
      <c r="T641" s="146"/>
      <c r="AT641" s="142" t="s">
        <v>144</v>
      </c>
      <c r="AU641" s="142" t="s">
        <v>83</v>
      </c>
      <c r="AV641" s="12" t="s">
        <v>81</v>
      </c>
      <c r="AW641" s="12" t="s">
        <v>37</v>
      </c>
      <c r="AX641" s="12" t="s">
        <v>76</v>
      </c>
      <c r="AY641" s="142" t="s">
        <v>130</v>
      </c>
    </row>
    <row r="642" spans="2:65" s="13" customFormat="1">
      <c r="B642" s="147"/>
      <c r="D642" s="135" t="s">
        <v>144</v>
      </c>
      <c r="E642" s="148" t="s">
        <v>19</v>
      </c>
      <c r="F642" s="149" t="s">
        <v>183</v>
      </c>
      <c r="H642" s="150">
        <v>102.6</v>
      </c>
      <c r="I642" s="151"/>
      <c r="L642" s="147"/>
      <c r="M642" s="152"/>
      <c r="T642" s="153"/>
      <c r="AT642" s="148" t="s">
        <v>144</v>
      </c>
      <c r="AU642" s="148" t="s">
        <v>83</v>
      </c>
      <c r="AV642" s="13" t="s">
        <v>83</v>
      </c>
      <c r="AW642" s="13" t="s">
        <v>37</v>
      </c>
      <c r="AX642" s="13" t="s">
        <v>81</v>
      </c>
      <c r="AY642" s="148" t="s">
        <v>130</v>
      </c>
    </row>
    <row r="643" spans="2:65" s="1" customFormat="1" ht="16.5" customHeight="1">
      <c r="B643" s="32"/>
      <c r="C643" s="154" t="s">
        <v>1034</v>
      </c>
      <c r="D643" s="154" t="s">
        <v>222</v>
      </c>
      <c r="E643" s="155" t="s">
        <v>1035</v>
      </c>
      <c r="F643" s="156" t="s">
        <v>1036</v>
      </c>
      <c r="G643" s="157" t="s">
        <v>136</v>
      </c>
      <c r="H643" s="158">
        <v>117.99</v>
      </c>
      <c r="I643" s="159"/>
      <c r="J643" s="160">
        <f>ROUND(I643*H643,2)</f>
        <v>0</v>
      </c>
      <c r="K643" s="156" t="s">
        <v>137</v>
      </c>
      <c r="L643" s="161"/>
      <c r="M643" s="162" t="s">
        <v>19</v>
      </c>
      <c r="N643" s="163" t="s">
        <v>47</v>
      </c>
      <c r="P643" s="131">
        <f>O643*H643</f>
        <v>0</v>
      </c>
      <c r="Q643" s="131">
        <v>1.9E-2</v>
      </c>
      <c r="R643" s="131">
        <f>Q643*H643</f>
        <v>2.2418099999999996</v>
      </c>
      <c r="S643" s="131">
        <v>0</v>
      </c>
      <c r="T643" s="132">
        <f>S643*H643</f>
        <v>0</v>
      </c>
      <c r="AR643" s="133" t="s">
        <v>375</v>
      </c>
      <c r="AT643" s="133" t="s">
        <v>222</v>
      </c>
      <c r="AU643" s="133" t="s">
        <v>83</v>
      </c>
      <c r="AY643" s="17" t="s">
        <v>130</v>
      </c>
      <c r="BE643" s="134">
        <f>IF(N643="základní",J643,0)</f>
        <v>0</v>
      </c>
      <c r="BF643" s="134">
        <f>IF(N643="snížená",J643,0)</f>
        <v>0</v>
      </c>
      <c r="BG643" s="134">
        <f>IF(N643="zákl. přenesená",J643,0)</f>
        <v>0</v>
      </c>
      <c r="BH643" s="134">
        <f>IF(N643="sníž. přenesená",J643,0)</f>
        <v>0</v>
      </c>
      <c r="BI643" s="134">
        <f>IF(N643="nulová",J643,0)</f>
        <v>0</v>
      </c>
      <c r="BJ643" s="17" t="s">
        <v>81</v>
      </c>
      <c r="BK643" s="134">
        <f>ROUND(I643*H643,2)</f>
        <v>0</v>
      </c>
      <c r="BL643" s="17" t="s">
        <v>248</v>
      </c>
      <c r="BM643" s="133" t="s">
        <v>1037</v>
      </c>
    </row>
    <row r="644" spans="2:65" s="1" customFormat="1">
      <c r="B644" s="32"/>
      <c r="D644" s="135" t="s">
        <v>140</v>
      </c>
      <c r="F644" s="136" t="s">
        <v>1036</v>
      </c>
      <c r="I644" s="137"/>
      <c r="L644" s="32"/>
      <c r="M644" s="138"/>
      <c r="T644" s="53"/>
      <c r="AT644" s="17" t="s">
        <v>140</v>
      </c>
      <c r="AU644" s="17" t="s">
        <v>83</v>
      </c>
    </row>
    <row r="645" spans="2:65" s="13" customFormat="1">
      <c r="B645" s="147"/>
      <c r="D645" s="135" t="s">
        <v>144</v>
      </c>
      <c r="F645" s="149" t="s">
        <v>1038</v>
      </c>
      <c r="H645" s="150">
        <v>117.99</v>
      </c>
      <c r="I645" s="151"/>
      <c r="L645" s="147"/>
      <c r="M645" s="152"/>
      <c r="T645" s="153"/>
      <c r="AT645" s="148" t="s">
        <v>144</v>
      </c>
      <c r="AU645" s="148" t="s">
        <v>83</v>
      </c>
      <c r="AV645" s="13" t="s">
        <v>83</v>
      </c>
      <c r="AW645" s="13" t="s">
        <v>4</v>
      </c>
      <c r="AX645" s="13" t="s">
        <v>81</v>
      </c>
      <c r="AY645" s="148" t="s">
        <v>130</v>
      </c>
    </row>
    <row r="646" spans="2:65" s="1" customFormat="1" ht="21.75" customHeight="1">
      <c r="B646" s="32"/>
      <c r="C646" s="122" t="s">
        <v>1039</v>
      </c>
      <c r="D646" s="122" t="s">
        <v>133</v>
      </c>
      <c r="E646" s="123" t="s">
        <v>1040</v>
      </c>
      <c r="F646" s="124" t="s">
        <v>1041</v>
      </c>
      <c r="G646" s="125" t="s">
        <v>136</v>
      </c>
      <c r="H646" s="126">
        <v>102.6</v>
      </c>
      <c r="I646" s="127"/>
      <c r="J646" s="128">
        <f>ROUND(I646*H646,2)</f>
        <v>0</v>
      </c>
      <c r="K646" s="124" t="s">
        <v>137</v>
      </c>
      <c r="L646" s="32"/>
      <c r="M646" s="129" t="s">
        <v>19</v>
      </c>
      <c r="N646" s="130" t="s">
        <v>47</v>
      </c>
      <c r="P646" s="131">
        <f>O646*H646</f>
        <v>0</v>
      </c>
      <c r="Q646" s="131">
        <v>0</v>
      </c>
      <c r="R646" s="131">
        <f>Q646*H646</f>
        <v>0</v>
      </c>
      <c r="S646" s="131">
        <v>0</v>
      </c>
      <c r="T646" s="132">
        <f>S646*H646</f>
        <v>0</v>
      </c>
      <c r="AR646" s="133" t="s">
        <v>248</v>
      </c>
      <c r="AT646" s="133" t="s">
        <v>133</v>
      </c>
      <c r="AU646" s="133" t="s">
        <v>83</v>
      </c>
      <c r="AY646" s="17" t="s">
        <v>130</v>
      </c>
      <c r="BE646" s="134">
        <f>IF(N646="základní",J646,0)</f>
        <v>0</v>
      </c>
      <c r="BF646" s="134">
        <f>IF(N646="snížená",J646,0)</f>
        <v>0</v>
      </c>
      <c r="BG646" s="134">
        <f>IF(N646="zákl. přenesená",J646,0)</f>
        <v>0</v>
      </c>
      <c r="BH646" s="134">
        <f>IF(N646="sníž. přenesená",J646,0)</f>
        <v>0</v>
      </c>
      <c r="BI646" s="134">
        <f>IF(N646="nulová",J646,0)</f>
        <v>0</v>
      </c>
      <c r="BJ646" s="17" t="s">
        <v>81</v>
      </c>
      <c r="BK646" s="134">
        <f>ROUND(I646*H646,2)</f>
        <v>0</v>
      </c>
      <c r="BL646" s="17" t="s">
        <v>248</v>
      </c>
      <c r="BM646" s="133" t="s">
        <v>1042</v>
      </c>
    </row>
    <row r="647" spans="2:65" s="1" customFormat="1">
      <c r="B647" s="32"/>
      <c r="D647" s="135" t="s">
        <v>140</v>
      </c>
      <c r="F647" s="136" t="s">
        <v>1043</v>
      </c>
      <c r="I647" s="137"/>
      <c r="L647" s="32"/>
      <c r="M647" s="138"/>
      <c r="T647" s="53"/>
      <c r="AT647" s="17" t="s">
        <v>140</v>
      </c>
      <c r="AU647" s="17" t="s">
        <v>83</v>
      </c>
    </row>
    <row r="648" spans="2:65" s="1" customFormat="1">
      <c r="B648" s="32"/>
      <c r="D648" s="139" t="s">
        <v>142</v>
      </c>
      <c r="F648" s="140" t="s">
        <v>1044</v>
      </c>
      <c r="I648" s="137"/>
      <c r="L648" s="32"/>
      <c r="M648" s="138"/>
      <c r="T648" s="53"/>
      <c r="AT648" s="17" t="s">
        <v>142</v>
      </c>
      <c r="AU648" s="17" t="s">
        <v>83</v>
      </c>
    </row>
    <row r="649" spans="2:65" s="13" customFormat="1">
      <c r="B649" s="147"/>
      <c r="D649" s="135" t="s">
        <v>144</v>
      </c>
      <c r="E649" s="148" t="s">
        <v>19</v>
      </c>
      <c r="F649" s="149" t="s">
        <v>183</v>
      </c>
      <c r="H649" s="150">
        <v>102.6</v>
      </c>
      <c r="I649" s="151"/>
      <c r="L649" s="147"/>
      <c r="M649" s="152"/>
      <c r="T649" s="153"/>
      <c r="AT649" s="148" t="s">
        <v>144</v>
      </c>
      <c r="AU649" s="148" t="s">
        <v>83</v>
      </c>
      <c r="AV649" s="13" t="s">
        <v>83</v>
      </c>
      <c r="AW649" s="13" t="s">
        <v>37</v>
      </c>
      <c r="AX649" s="13" t="s">
        <v>81</v>
      </c>
      <c r="AY649" s="148" t="s">
        <v>130</v>
      </c>
    </row>
    <row r="650" spans="2:65" s="1" customFormat="1" ht="16.5" customHeight="1">
      <c r="B650" s="32"/>
      <c r="C650" s="122" t="s">
        <v>1045</v>
      </c>
      <c r="D650" s="122" t="s">
        <v>133</v>
      </c>
      <c r="E650" s="123" t="s">
        <v>1046</v>
      </c>
      <c r="F650" s="124" t="s">
        <v>1047</v>
      </c>
      <c r="G650" s="125" t="s">
        <v>136</v>
      </c>
      <c r="H650" s="126">
        <v>1.92</v>
      </c>
      <c r="I650" s="127"/>
      <c r="J650" s="128">
        <f>ROUND(I650*H650,2)</f>
        <v>0</v>
      </c>
      <c r="K650" s="124" t="s">
        <v>137</v>
      </c>
      <c r="L650" s="32"/>
      <c r="M650" s="129" t="s">
        <v>19</v>
      </c>
      <c r="N650" s="130" t="s">
        <v>47</v>
      </c>
      <c r="P650" s="131">
        <f>O650*H650</f>
        <v>0</v>
      </c>
      <c r="Q650" s="131">
        <v>1.49E-3</v>
      </c>
      <c r="R650" s="131">
        <f>Q650*H650</f>
        <v>2.8607999999999997E-3</v>
      </c>
      <c r="S650" s="131">
        <v>0</v>
      </c>
      <c r="T650" s="132">
        <f>S650*H650</f>
        <v>0</v>
      </c>
      <c r="AR650" s="133" t="s">
        <v>248</v>
      </c>
      <c r="AT650" s="133" t="s">
        <v>133</v>
      </c>
      <c r="AU650" s="133" t="s">
        <v>83</v>
      </c>
      <c r="AY650" s="17" t="s">
        <v>130</v>
      </c>
      <c r="BE650" s="134">
        <f>IF(N650="základní",J650,0)</f>
        <v>0</v>
      </c>
      <c r="BF650" s="134">
        <f>IF(N650="snížená",J650,0)</f>
        <v>0</v>
      </c>
      <c r="BG650" s="134">
        <f>IF(N650="zákl. přenesená",J650,0)</f>
        <v>0</v>
      </c>
      <c r="BH650" s="134">
        <f>IF(N650="sníž. přenesená",J650,0)</f>
        <v>0</v>
      </c>
      <c r="BI650" s="134">
        <f>IF(N650="nulová",J650,0)</f>
        <v>0</v>
      </c>
      <c r="BJ650" s="17" t="s">
        <v>81</v>
      </c>
      <c r="BK650" s="134">
        <f>ROUND(I650*H650,2)</f>
        <v>0</v>
      </c>
      <c r="BL650" s="17" t="s">
        <v>248</v>
      </c>
      <c r="BM650" s="133" t="s">
        <v>1048</v>
      </c>
    </row>
    <row r="651" spans="2:65" s="1" customFormat="1">
      <c r="B651" s="32"/>
      <c r="D651" s="135" t="s">
        <v>140</v>
      </c>
      <c r="F651" s="136" t="s">
        <v>1049</v>
      </c>
      <c r="I651" s="137"/>
      <c r="L651" s="32"/>
      <c r="M651" s="138"/>
      <c r="T651" s="53"/>
      <c r="AT651" s="17" t="s">
        <v>140</v>
      </c>
      <c r="AU651" s="17" t="s">
        <v>83</v>
      </c>
    </row>
    <row r="652" spans="2:65" s="1" customFormat="1">
      <c r="B652" s="32"/>
      <c r="D652" s="139" t="s">
        <v>142</v>
      </c>
      <c r="F652" s="140" t="s">
        <v>1050</v>
      </c>
      <c r="I652" s="137"/>
      <c r="L652" s="32"/>
      <c r="M652" s="138"/>
      <c r="T652" s="53"/>
      <c r="AT652" s="17" t="s">
        <v>142</v>
      </c>
      <c r="AU652" s="17" t="s">
        <v>83</v>
      </c>
    </row>
    <row r="653" spans="2:65" s="12" customFormat="1">
      <c r="B653" s="141"/>
      <c r="D653" s="135" t="s">
        <v>144</v>
      </c>
      <c r="E653" s="142" t="s">
        <v>19</v>
      </c>
      <c r="F653" s="143" t="s">
        <v>1051</v>
      </c>
      <c r="H653" s="142" t="s">
        <v>19</v>
      </c>
      <c r="I653" s="144"/>
      <c r="L653" s="141"/>
      <c r="M653" s="145"/>
      <c r="T653" s="146"/>
      <c r="AT653" s="142" t="s">
        <v>144</v>
      </c>
      <c r="AU653" s="142" t="s">
        <v>83</v>
      </c>
      <c r="AV653" s="12" t="s">
        <v>81</v>
      </c>
      <c r="AW653" s="12" t="s">
        <v>37</v>
      </c>
      <c r="AX653" s="12" t="s">
        <v>76</v>
      </c>
      <c r="AY653" s="142" t="s">
        <v>130</v>
      </c>
    </row>
    <row r="654" spans="2:65" s="13" customFormat="1">
      <c r="B654" s="147"/>
      <c r="D654" s="135" t="s">
        <v>144</v>
      </c>
      <c r="E654" s="148" t="s">
        <v>19</v>
      </c>
      <c r="F654" s="149" t="s">
        <v>1052</v>
      </c>
      <c r="H654" s="150">
        <v>1.92</v>
      </c>
      <c r="I654" s="151"/>
      <c r="L654" s="147"/>
      <c r="M654" s="152"/>
      <c r="T654" s="153"/>
      <c r="AT654" s="148" t="s">
        <v>144</v>
      </c>
      <c r="AU654" s="148" t="s">
        <v>83</v>
      </c>
      <c r="AV654" s="13" t="s">
        <v>83</v>
      </c>
      <c r="AW654" s="13" t="s">
        <v>37</v>
      </c>
      <c r="AX654" s="13" t="s">
        <v>81</v>
      </c>
      <c r="AY654" s="148" t="s">
        <v>130</v>
      </c>
    </row>
    <row r="655" spans="2:65" s="1" customFormat="1" ht="16.5" customHeight="1">
      <c r="B655" s="32"/>
      <c r="C655" s="154" t="s">
        <v>1053</v>
      </c>
      <c r="D655" s="154" t="s">
        <v>222</v>
      </c>
      <c r="E655" s="155" t="s">
        <v>1054</v>
      </c>
      <c r="F655" s="156" t="s">
        <v>1055</v>
      </c>
      <c r="G655" s="157" t="s">
        <v>136</v>
      </c>
      <c r="H655" s="158">
        <v>2.1120000000000001</v>
      </c>
      <c r="I655" s="159"/>
      <c r="J655" s="160">
        <f>ROUND(I655*H655,2)</f>
        <v>0</v>
      </c>
      <c r="K655" s="156" t="s">
        <v>137</v>
      </c>
      <c r="L655" s="161"/>
      <c r="M655" s="162" t="s">
        <v>19</v>
      </c>
      <c r="N655" s="163" t="s">
        <v>47</v>
      </c>
      <c r="P655" s="131">
        <f>O655*H655</f>
        <v>0</v>
      </c>
      <c r="Q655" s="131">
        <v>0.01</v>
      </c>
      <c r="R655" s="131">
        <f>Q655*H655</f>
        <v>2.112E-2</v>
      </c>
      <c r="S655" s="131">
        <v>0</v>
      </c>
      <c r="T655" s="132">
        <f>S655*H655</f>
        <v>0</v>
      </c>
      <c r="AR655" s="133" t="s">
        <v>375</v>
      </c>
      <c r="AT655" s="133" t="s">
        <v>222</v>
      </c>
      <c r="AU655" s="133" t="s">
        <v>83</v>
      </c>
      <c r="AY655" s="17" t="s">
        <v>130</v>
      </c>
      <c r="BE655" s="134">
        <f>IF(N655="základní",J655,0)</f>
        <v>0</v>
      </c>
      <c r="BF655" s="134">
        <f>IF(N655="snížená",J655,0)</f>
        <v>0</v>
      </c>
      <c r="BG655" s="134">
        <f>IF(N655="zákl. přenesená",J655,0)</f>
        <v>0</v>
      </c>
      <c r="BH655" s="134">
        <f>IF(N655="sníž. přenesená",J655,0)</f>
        <v>0</v>
      </c>
      <c r="BI655" s="134">
        <f>IF(N655="nulová",J655,0)</f>
        <v>0</v>
      </c>
      <c r="BJ655" s="17" t="s">
        <v>81</v>
      </c>
      <c r="BK655" s="134">
        <f>ROUND(I655*H655,2)</f>
        <v>0</v>
      </c>
      <c r="BL655" s="17" t="s">
        <v>248</v>
      </c>
      <c r="BM655" s="133" t="s">
        <v>1056</v>
      </c>
    </row>
    <row r="656" spans="2:65" s="1" customFormat="1">
      <c r="B656" s="32"/>
      <c r="D656" s="135" t="s">
        <v>140</v>
      </c>
      <c r="F656" s="136" t="s">
        <v>1055</v>
      </c>
      <c r="I656" s="137"/>
      <c r="L656" s="32"/>
      <c r="M656" s="138"/>
      <c r="T656" s="53"/>
      <c r="AT656" s="17" t="s">
        <v>140</v>
      </c>
      <c r="AU656" s="17" t="s">
        <v>83</v>
      </c>
    </row>
    <row r="657" spans="2:65" s="13" customFormat="1">
      <c r="B657" s="147"/>
      <c r="D657" s="135" t="s">
        <v>144</v>
      </c>
      <c r="F657" s="149" t="s">
        <v>1057</v>
      </c>
      <c r="H657" s="150">
        <v>2.1120000000000001</v>
      </c>
      <c r="I657" s="151"/>
      <c r="L657" s="147"/>
      <c r="M657" s="152"/>
      <c r="T657" s="153"/>
      <c r="AT657" s="148" t="s">
        <v>144</v>
      </c>
      <c r="AU657" s="148" t="s">
        <v>83</v>
      </c>
      <c r="AV657" s="13" t="s">
        <v>83</v>
      </c>
      <c r="AW657" s="13" t="s">
        <v>4</v>
      </c>
      <c r="AX657" s="13" t="s">
        <v>81</v>
      </c>
      <c r="AY657" s="148" t="s">
        <v>130</v>
      </c>
    </row>
    <row r="658" spans="2:65" s="1" customFormat="1" ht="16.5" customHeight="1">
      <c r="B658" s="32"/>
      <c r="C658" s="122" t="s">
        <v>1058</v>
      </c>
      <c r="D658" s="122" t="s">
        <v>133</v>
      </c>
      <c r="E658" s="123" t="s">
        <v>1059</v>
      </c>
      <c r="F658" s="124" t="s">
        <v>1060</v>
      </c>
      <c r="G658" s="125" t="s">
        <v>195</v>
      </c>
      <c r="H658" s="126">
        <v>181.13</v>
      </c>
      <c r="I658" s="127"/>
      <c r="J658" s="128">
        <f>ROUND(I658*H658,2)</f>
        <v>0</v>
      </c>
      <c r="K658" s="124" t="s">
        <v>137</v>
      </c>
      <c r="L658" s="32"/>
      <c r="M658" s="129" t="s">
        <v>19</v>
      </c>
      <c r="N658" s="130" t="s">
        <v>47</v>
      </c>
      <c r="P658" s="131">
        <f>O658*H658</f>
        <v>0</v>
      </c>
      <c r="Q658" s="131">
        <v>1.8000000000000001E-4</v>
      </c>
      <c r="R658" s="131">
        <f>Q658*H658</f>
        <v>3.2603400000000005E-2</v>
      </c>
      <c r="S658" s="131">
        <v>0</v>
      </c>
      <c r="T658" s="132">
        <f>S658*H658</f>
        <v>0</v>
      </c>
      <c r="AR658" s="133" t="s">
        <v>248</v>
      </c>
      <c r="AT658" s="133" t="s">
        <v>133</v>
      </c>
      <c r="AU658" s="133" t="s">
        <v>83</v>
      </c>
      <c r="AY658" s="17" t="s">
        <v>130</v>
      </c>
      <c r="BE658" s="134">
        <f>IF(N658="základní",J658,0)</f>
        <v>0</v>
      </c>
      <c r="BF658" s="134">
        <f>IF(N658="snížená",J658,0)</f>
        <v>0</v>
      </c>
      <c r="BG658" s="134">
        <f>IF(N658="zákl. přenesená",J658,0)</f>
        <v>0</v>
      </c>
      <c r="BH658" s="134">
        <f>IF(N658="sníž. přenesená",J658,0)</f>
        <v>0</v>
      </c>
      <c r="BI658" s="134">
        <f>IF(N658="nulová",J658,0)</f>
        <v>0</v>
      </c>
      <c r="BJ658" s="17" t="s">
        <v>81</v>
      </c>
      <c r="BK658" s="134">
        <f>ROUND(I658*H658,2)</f>
        <v>0</v>
      </c>
      <c r="BL658" s="17" t="s">
        <v>248</v>
      </c>
      <c r="BM658" s="133" t="s">
        <v>1061</v>
      </c>
    </row>
    <row r="659" spans="2:65" s="1" customFormat="1">
      <c r="B659" s="32"/>
      <c r="D659" s="135" t="s">
        <v>140</v>
      </c>
      <c r="F659" s="136" t="s">
        <v>1062</v>
      </c>
      <c r="I659" s="137"/>
      <c r="L659" s="32"/>
      <c r="M659" s="138"/>
      <c r="T659" s="53"/>
      <c r="AT659" s="17" t="s">
        <v>140</v>
      </c>
      <c r="AU659" s="17" t="s">
        <v>83</v>
      </c>
    </row>
    <row r="660" spans="2:65" s="1" customFormat="1">
      <c r="B660" s="32"/>
      <c r="D660" s="139" t="s">
        <v>142</v>
      </c>
      <c r="F660" s="140" t="s">
        <v>1063</v>
      </c>
      <c r="I660" s="137"/>
      <c r="L660" s="32"/>
      <c r="M660" s="138"/>
      <c r="T660" s="53"/>
      <c r="AT660" s="17" t="s">
        <v>142</v>
      </c>
      <c r="AU660" s="17" t="s">
        <v>83</v>
      </c>
    </row>
    <row r="661" spans="2:65" s="12" customFormat="1">
      <c r="B661" s="141"/>
      <c r="D661" s="135" t="s">
        <v>144</v>
      </c>
      <c r="E661" s="142" t="s">
        <v>19</v>
      </c>
      <c r="F661" s="143" t="s">
        <v>1064</v>
      </c>
      <c r="H661" s="142" t="s">
        <v>19</v>
      </c>
      <c r="I661" s="144"/>
      <c r="L661" s="141"/>
      <c r="M661" s="145"/>
      <c r="T661" s="146"/>
      <c r="AT661" s="142" t="s">
        <v>144</v>
      </c>
      <c r="AU661" s="142" t="s">
        <v>83</v>
      </c>
      <c r="AV661" s="12" t="s">
        <v>81</v>
      </c>
      <c r="AW661" s="12" t="s">
        <v>37</v>
      </c>
      <c r="AX661" s="12" t="s">
        <v>76</v>
      </c>
      <c r="AY661" s="142" t="s">
        <v>130</v>
      </c>
    </row>
    <row r="662" spans="2:65" s="13" customFormat="1">
      <c r="B662" s="147"/>
      <c r="D662" s="135" t="s">
        <v>144</v>
      </c>
      <c r="E662" s="148" t="s">
        <v>19</v>
      </c>
      <c r="F662" s="149" t="s">
        <v>1065</v>
      </c>
      <c r="H662" s="150">
        <v>17.239999999999998</v>
      </c>
      <c r="I662" s="151"/>
      <c r="L662" s="147"/>
      <c r="M662" s="152"/>
      <c r="T662" s="153"/>
      <c r="AT662" s="148" t="s">
        <v>144</v>
      </c>
      <c r="AU662" s="148" t="s">
        <v>83</v>
      </c>
      <c r="AV662" s="13" t="s">
        <v>83</v>
      </c>
      <c r="AW662" s="13" t="s">
        <v>37</v>
      </c>
      <c r="AX662" s="13" t="s">
        <v>76</v>
      </c>
      <c r="AY662" s="148" t="s">
        <v>130</v>
      </c>
    </row>
    <row r="663" spans="2:65" s="13" customFormat="1">
      <c r="B663" s="147"/>
      <c r="D663" s="135" t="s">
        <v>144</v>
      </c>
      <c r="E663" s="148" t="s">
        <v>19</v>
      </c>
      <c r="F663" s="149" t="s">
        <v>1066</v>
      </c>
      <c r="H663" s="150">
        <v>20.484999999999999</v>
      </c>
      <c r="I663" s="151"/>
      <c r="L663" s="147"/>
      <c r="M663" s="152"/>
      <c r="T663" s="153"/>
      <c r="AT663" s="148" t="s">
        <v>144</v>
      </c>
      <c r="AU663" s="148" t="s">
        <v>83</v>
      </c>
      <c r="AV663" s="13" t="s">
        <v>83</v>
      </c>
      <c r="AW663" s="13" t="s">
        <v>37</v>
      </c>
      <c r="AX663" s="13" t="s">
        <v>76</v>
      </c>
      <c r="AY663" s="148" t="s">
        <v>130</v>
      </c>
    </row>
    <row r="664" spans="2:65" s="13" customFormat="1">
      <c r="B664" s="147"/>
      <c r="D664" s="135" t="s">
        <v>144</v>
      </c>
      <c r="E664" s="148" t="s">
        <v>19</v>
      </c>
      <c r="F664" s="149" t="s">
        <v>1067</v>
      </c>
      <c r="H664" s="150">
        <v>12.205</v>
      </c>
      <c r="I664" s="151"/>
      <c r="L664" s="147"/>
      <c r="M664" s="152"/>
      <c r="T664" s="153"/>
      <c r="AT664" s="148" t="s">
        <v>144</v>
      </c>
      <c r="AU664" s="148" t="s">
        <v>83</v>
      </c>
      <c r="AV664" s="13" t="s">
        <v>83</v>
      </c>
      <c r="AW664" s="13" t="s">
        <v>37</v>
      </c>
      <c r="AX664" s="13" t="s">
        <v>76</v>
      </c>
      <c r="AY664" s="148" t="s">
        <v>130</v>
      </c>
    </row>
    <row r="665" spans="2:65" s="13" customFormat="1">
      <c r="B665" s="147"/>
      <c r="D665" s="135" t="s">
        <v>144</v>
      </c>
      <c r="E665" s="148" t="s">
        <v>19</v>
      </c>
      <c r="F665" s="149" t="s">
        <v>1068</v>
      </c>
      <c r="H665" s="150">
        <v>131.19999999999999</v>
      </c>
      <c r="I665" s="151"/>
      <c r="L665" s="147"/>
      <c r="M665" s="152"/>
      <c r="T665" s="153"/>
      <c r="AT665" s="148" t="s">
        <v>144</v>
      </c>
      <c r="AU665" s="148" t="s">
        <v>83</v>
      </c>
      <c r="AV665" s="13" t="s">
        <v>83</v>
      </c>
      <c r="AW665" s="13" t="s">
        <v>37</v>
      </c>
      <c r="AX665" s="13" t="s">
        <v>76</v>
      </c>
      <c r="AY665" s="148" t="s">
        <v>130</v>
      </c>
    </row>
    <row r="666" spans="2:65" s="14" customFormat="1">
      <c r="B666" s="164"/>
      <c r="D666" s="135" t="s">
        <v>144</v>
      </c>
      <c r="E666" s="165" t="s">
        <v>19</v>
      </c>
      <c r="F666" s="166" t="s">
        <v>315</v>
      </c>
      <c r="H666" s="167">
        <v>181.13</v>
      </c>
      <c r="I666" s="168"/>
      <c r="L666" s="164"/>
      <c r="M666" s="169"/>
      <c r="T666" s="170"/>
      <c r="AT666" s="165" t="s">
        <v>144</v>
      </c>
      <c r="AU666" s="165" t="s">
        <v>83</v>
      </c>
      <c r="AV666" s="14" t="s">
        <v>138</v>
      </c>
      <c r="AW666" s="14" t="s">
        <v>37</v>
      </c>
      <c r="AX666" s="14" t="s">
        <v>81</v>
      </c>
      <c r="AY666" s="165" t="s">
        <v>130</v>
      </c>
    </row>
    <row r="667" spans="2:65" s="1" customFormat="1" ht="16.5" customHeight="1">
      <c r="B667" s="32"/>
      <c r="C667" s="154" t="s">
        <v>1069</v>
      </c>
      <c r="D667" s="154" t="s">
        <v>222</v>
      </c>
      <c r="E667" s="155" t="s">
        <v>1070</v>
      </c>
      <c r="F667" s="156" t="s">
        <v>1071</v>
      </c>
      <c r="G667" s="157" t="s">
        <v>195</v>
      </c>
      <c r="H667" s="158">
        <v>190.18700000000001</v>
      </c>
      <c r="I667" s="159"/>
      <c r="J667" s="160">
        <f>ROUND(I667*H667,2)</f>
        <v>0</v>
      </c>
      <c r="K667" s="156" t="s">
        <v>137</v>
      </c>
      <c r="L667" s="161"/>
      <c r="M667" s="162" t="s">
        <v>19</v>
      </c>
      <c r="N667" s="163" t="s">
        <v>47</v>
      </c>
      <c r="P667" s="131">
        <f>O667*H667</f>
        <v>0</v>
      </c>
      <c r="Q667" s="131">
        <v>1.2E-4</v>
      </c>
      <c r="R667" s="131">
        <f>Q667*H667</f>
        <v>2.2822440000000003E-2</v>
      </c>
      <c r="S667" s="131">
        <v>0</v>
      </c>
      <c r="T667" s="132">
        <f>S667*H667</f>
        <v>0</v>
      </c>
      <c r="AR667" s="133" t="s">
        <v>375</v>
      </c>
      <c r="AT667" s="133" t="s">
        <v>222</v>
      </c>
      <c r="AU667" s="133" t="s">
        <v>83</v>
      </c>
      <c r="AY667" s="17" t="s">
        <v>130</v>
      </c>
      <c r="BE667" s="134">
        <f>IF(N667="základní",J667,0)</f>
        <v>0</v>
      </c>
      <c r="BF667" s="134">
        <f>IF(N667="snížená",J667,0)</f>
        <v>0</v>
      </c>
      <c r="BG667" s="134">
        <f>IF(N667="zákl. přenesená",J667,0)</f>
        <v>0</v>
      </c>
      <c r="BH667" s="134">
        <f>IF(N667="sníž. přenesená",J667,0)</f>
        <v>0</v>
      </c>
      <c r="BI667" s="134">
        <f>IF(N667="nulová",J667,0)</f>
        <v>0</v>
      </c>
      <c r="BJ667" s="17" t="s">
        <v>81</v>
      </c>
      <c r="BK667" s="134">
        <f>ROUND(I667*H667,2)</f>
        <v>0</v>
      </c>
      <c r="BL667" s="17" t="s">
        <v>248</v>
      </c>
      <c r="BM667" s="133" t="s">
        <v>1072</v>
      </c>
    </row>
    <row r="668" spans="2:65" s="1" customFormat="1">
      <c r="B668" s="32"/>
      <c r="D668" s="135" t="s">
        <v>140</v>
      </c>
      <c r="F668" s="136" t="s">
        <v>1071</v>
      </c>
      <c r="I668" s="137"/>
      <c r="L668" s="32"/>
      <c r="M668" s="138"/>
      <c r="T668" s="53"/>
      <c r="AT668" s="17" t="s">
        <v>140</v>
      </c>
      <c r="AU668" s="17" t="s">
        <v>83</v>
      </c>
    </row>
    <row r="669" spans="2:65" s="13" customFormat="1">
      <c r="B669" s="147"/>
      <c r="D669" s="135" t="s">
        <v>144</v>
      </c>
      <c r="F669" s="149" t="s">
        <v>1073</v>
      </c>
      <c r="H669" s="150">
        <v>190.18700000000001</v>
      </c>
      <c r="I669" s="151"/>
      <c r="L669" s="147"/>
      <c r="M669" s="152"/>
      <c r="T669" s="153"/>
      <c r="AT669" s="148" t="s">
        <v>144</v>
      </c>
      <c r="AU669" s="148" t="s">
        <v>83</v>
      </c>
      <c r="AV669" s="13" t="s">
        <v>83</v>
      </c>
      <c r="AW669" s="13" t="s">
        <v>4</v>
      </c>
      <c r="AX669" s="13" t="s">
        <v>81</v>
      </c>
      <c r="AY669" s="148" t="s">
        <v>130</v>
      </c>
    </row>
    <row r="670" spans="2:65" s="1" customFormat="1" ht="16.5" customHeight="1">
      <c r="B670" s="32"/>
      <c r="C670" s="122" t="s">
        <v>1074</v>
      </c>
      <c r="D670" s="122" t="s">
        <v>133</v>
      </c>
      <c r="E670" s="123" t="s">
        <v>1075</v>
      </c>
      <c r="F670" s="124" t="s">
        <v>1076</v>
      </c>
      <c r="G670" s="125" t="s">
        <v>195</v>
      </c>
      <c r="H670" s="126">
        <v>194.88</v>
      </c>
      <c r="I670" s="127"/>
      <c r="J670" s="128">
        <f>ROUND(I670*H670,2)</f>
        <v>0</v>
      </c>
      <c r="K670" s="124" t="s">
        <v>137</v>
      </c>
      <c r="L670" s="32"/>
      <c r="M670" s="129" t="s">
        <v>19</v>
      </c>
      <c r="N670" s="130" t="s">
        <v>47</v>
      </c>
      <c r="P670" s="131">
        <f>O670*H670</f>
        <v>0</v>
      </c>
      <c r="Q670" s="131">
        <v>9.0000000000000006E-5</v>
      </c>
      <c r="R670" s="131">
        <f>Q670*H670</f>
        <v>1.7539200000000001E-2</v>
      </c>
      <c r="S670" s="131">
        <v>0</v>
      </c>
      <c r="T670" s="132">
        <f>S670*H670</f>
        <v>0</v>
      </c>
      <c r="AR670" s="133" t="s">
        <v>248</v>
      </c>
      <c r="AT670" s="133" t="s">
        <v>133</v>
      </c>
      <c r="AU670" s="133" t="s">
        <v>83</v>
      </c>
      <c r="AY670" s="17" t="s">
        <v>130</v>
      </c>
      <c r="BE670" s="134">
        <f>IF(N670="základní",J670,0)</f>
        <v>0</v>
      </c>
      <c r="BF670" s="134">
        <f>IF(N670="snížená",J670,0)</f>
        <v>0</v>
      </c>
      <c r="BG670" s="134">
        <f>IF(N670="zákl. přenesená",J670,0)</f>
        <v>0</v>
      </c>
      <c r="BH670" s="134">
        <f>IF(N670="sníž. přenesená",J670,0)</f>
        <v>0</v>
      </c>
      <c r="BI670" s="134">
        <f>IF(N670="nulová",J670,0)</f>
        <v>0</v>
      </c>
      <c r="BJ670" s="17" t="s">
        <v>81</v>
      </c>
      <c r="BK670" s="134">
        <f>ROUND(I670*H670,2)</f>
        <v>0</v>
      </c>
      <c r="BL670" s="17" t="s">
        <v>248</v>
      </c>
      <c r="BM670" s="133" t="s">
        <v>1077</v>
      </c>
    </row>
    <row r="671" spans="2:65" s="1" customFormat="1">
      <c r="B671" s="32"/>
      <c r="D671" s="135" t="s">
        <v>140</v>
      </c>
      <c r="F671" s="136" t="s">
        <v>1078</v>
      </c>
      <c r="I671" s="137"/>
      <c r="L671" s="32"/>
      <c r="M671" s="138"/>
      <c r="T671" s="53"/>
      <c r="AT671" s="17" t="s">
        <v>140</v>
      </c>
      <c r="AU671" s="17" t="s">
        <v>83</v>
      </c>
    </row>
    <row r="672" spans="2:65" s="1" customFormat="1">
      <c r="B672" s="32"/>
      <c r="D672" s="139" t="s">
        <v>142</v>
      </c>
      <c r="F672" s="140" t="s">
        <v>1079</v>
      </c>
      <c r="I672" s="137"/>
      <c r="L672" s="32"/>
      <c r="M672" s="138"/>
      <c r="T672" s="53"/>
      <c r="AT672" s="17" t="s">
        <v>142</v>
      </c>
      <c r="AU672" s="17" t="s">
        <v>83</v>
      </c>
    </row>
    <row r="673" spans="2:65" s="12" customFormat="1">
      <c r="B673" s="141"/>
      <c r="D673" s="135" t="s">
        <v>144</v>
      </c>
      <c r="E673" s="142" t="s">
        <v>19</v>
      </c>
      <c r="F673" s="143" t="s">
        <v>1080</v>
      </c>
      <c r="H673" s="142" t="s">
        <v>19</v>
      </c>
      <c r="I673" s="144"/>
      <c r="L673" s="141"/>
      <c r="M673" s="145"/>
      <c r="T673" s="146"/>
      <c r="AT673" s="142" t="s">
        <v>144</v>
      </c>
      <c r="AU673" s="142" t="s">
        <v>83</v>
      </c>
      <c r="AV673" s="12" t="s">
        <v>81</v>
      </c>
      <c r="AW673" s="12" t="s">
        <v>37</v>
      </c>
      <c r="AX673" s="12" t="s">
        <v>76</v>
      </c>
      <c r="AY673" s="142" t="s">
        <v>130</v>
      </c>
    </row>
    <row r="674" spans="2:65" s="13" customFormat="1">
      <c r="B674" s="147"/>
      <c r="D674" s="135" t="s">
        <v>144</v>
      </c>
      <c r="E674" s="148" t="s">
        <v>19</v>
      </c>
      <c r="F674" s="149" t="s">
        <v>1081</v>
      </c>
      <c r="H674" s="150">
        <v>4</v>
      </c>
      <c r="I674" s="151"/>
      <c r="L674" s="147"/>
      <c r="M674" s="152"/>
      <c r="T674" s="153"/>
      <c r="AT674" s="148" t="s">
        <v>144</v>
      </c>
      <c r="AU674" s="148" t="s">
        <v>83</v>
      </c>
      <c r="AV674" s="13" t="s">
        <v>83</v>
      </c>
      <c r="AW674" s="13" t="s">
        <v>37</v>
      </c>
      <c r="AX674" s="13" t="s">
        <v>76</v>
      </c>
      <c r="AY674" s="148" t="s">
        <v>130</v>
      </c>
    </row>
    <row r="675" spans="2:65" s="12" customFormat="1">
      <c r="B675" s="141"/>
      <c r="D675" s="135" t="s">
        <v>144</v>
      </c>
      <c r="E675" s="142" t="s">
        <v>19</v>
      </c>
      <c r="F675" s="143" t="s">
        <v>1082</v>
      </c>
      <c r="H675" s="142" t="s">
        <v>19</v>
      </c>
      <c r="I675" s="144"/>
      <c r="L675" s="141"/>
      <c r="M675" s="145"/>
      <c r="T675" s="146"/>
      <c r="AT675" s="142" t="s">
        <v>144</v>
      </c>
      <c r="AU675" s="142" t="s">
        <v>83</v>
      </c>
      <c r="AV675" s="12" t="s">
        <v>81</v>
      </c>
      <c r="AW675" s="12" t="s">
        <v>37</v>
      </c>
      <c r="AX675" s="12" t="s">
        <v>76</v>
      </c>
      <c r="AY675" s="142" t="s">
        <v>130</v>
      </c>
    </row>
    <row r="676" spans="2:65" s="13" customFormat="1">
      <c r="B676" s="147"/>
      <c r="D676" s="135" t="s">
        <v>144</v>
      </c>
      <c r="E676" s="148" t="s">
        <v>19</v>
      </c>
      <c r="F676" s="149" t="s">
        <v>1083</v>
      </c>
      <c r="H676" s="150">
        <v>3.55</v>
      </c>
      <c r="I676" s="151"/>
      <c r="L676" s="147"/>
      <c r="M676" s="152"/>
      <c r="T676" s="153"/>
      <c r="AT676" s="148" t="s">
        <v>144</v>
      </c>
      <c r="AU676" s="148" t="s">
        <v>83</v>
      </c>
      <c r="AV676" s="13" t="s">
        <v>83</v>
      </c>
      <c r="AW676" s="13" t="s">
        <v>37</v>
      </c>
      <c r="AX676" s="13" t="s">
        <v>76</v>
      </c>
      <c r="AY676" s="148" t="s">
        <v>130</v>
      </c>
    </row>
    <row r="677" spans="2:65" s="12" customFormat="1">
      <c r="B677" s="141"/>
      <c r="D677" s="135" t="s">
        <v>144</v>
      </c>
      <c r="E677" s="142" t="s">
        <v>19</v>
      </c>
      <c r="F677" s="143" t="s">
        <v>1084</v>
      </c>
      <c r="H677" s="142" t="s">
        <v>19</v>
      </c>
      <c r="I677" s="144"/>
      <c r="L677" s="141"/>
      <c r="M677" s="145"/>
      <c r="T677" s="146"/>
      <c r="AT677" s="142" t="s">
        <v>144</v>
      </c>
      <c r="AU677" s="142" t="s">
        <v>83</v>
      </c>
      <c r="AV677" s="12" t="s">
        <v>81</v>
      </c>
      <c r="AW677" s="12" t="s">
        <v>37</v>
      </c>
      <c r="AX677" s="12" t="s">
        <v>76</v>
      </c>
      <c r="AY677" s="142" t="s">
        <v>130</v>
      </c>
    </row>
    <row r="678" spans="2:65" s="13" customFormat="1">
      <c r="B678" s="147"/>
      <c r="D678" s="135" t="s">
        <v>144</v>
      </c>
      <c r="E678" s="148" t="s">
        <v>19</v>
      </c>
      <c r="F678" s="149" t="s">
        <v>1085</v>
      </c>
      <c r="H678" s="150">
        <v>181.13</v>
      </c>
      <c r="I678" s="151"/>
      <c r="L678" s="147"/>
      <c r="M678" s="152"/>
      <c r="T678" s="153"/>
      <c r="AT678" s="148" t="s">
        <v>144</v>
      </c>
      <c r="AU678" s="148" t="s">
        <v>83</v>
      </c>
      <c r="AV678" s="13" t="s">
        <v>83</v>
      </c>
      <c r="AW678" s="13" t="s">
        <v>37</v>
      </c>
      <c r="AX678" s="13" t="s">
        <v>76</v>
      </c>
      <c r="AY678" s="148" t="s">
        <v>130</v>
      </c>
    </row>
    <row r="679" spans="2:65" s="12" customFormat="1">
      <c r="B679" s="141"/>
      <c r="D679" s="135" t="s">
        <v>144</v>
      </c>
      <c r="E679" s="142" t="s">
        <v>19</v>
      </c>
      <c r="F679" s="143" t="s">
        <v>1086</v>
      </c>
      <c r="H679" s="142" t="s">
        <v>19</v>
      </c>
      <c r="I679" s="144"/>
      <c r="L679" s="141"/>
      <c r="M679" s="145"/>
      <c r="T679" s="146"/>
      <c r="AT679" s="142" t="s">
        <v>144</v>
      </c>
      <c r="AU679" s="142" t="s">
        <v>83</v>
      </c>
      <c r="AV679" s="12" t="s">
        <v>81</v>
      </c>
      <c r="AW679" s="12" t="s">
        <v>37</v>
      </c>
      <c r="AX679" s="12" t="s">
        <v>76</v>
      </c>
      <c r="AY679" s="142" t="s">
        <v>130</v>
      </c>
    </row>
    <row r="680" spans="2:65" s="13" customFormat="1">
      <c r="B680" s="147"/>
      <c r="D680" s="135" t="s">
        <v>144</v>
      </c>
      <c r="E680" s="148" t="s">
        <v>19</v>
      </c>
      <c r="F680" s="149" t="s">
        <v>1087</v>
      </c>
      <c r="H680" s="150">
        <v>6.2</v>
      </c>
      <c r="I680" s="151"/>
      <c r="L680" s="147"/>
      <c r="M680" s="152"/>
      <c r="T680" s="153"/>
      <c r="AT680" s="148" t="s">
        <v>144</v>
      </c>
      <c r="AU680" s="148" t="s">
        <v>83</v>
      </c>
      <c r="AV680" s="13" t="s">
        <v>83</v>
      </c>
      <c r="AW680" s="13" t="s">
        <v>37</v>
      </c>
      <c r="AX680" s="13" t="s">
        <v>76</v>
      </c>
      <c r="AY680" s="148" t="s">
        <v>130</v>
      </c>
    </row>
    <row r="681" spans="2:65" s="14" customFormat="1">
      <c r="B681" s="164"/>
      <c r="D681" s="135" t="s">
        <v>144</v>
      </c>
      <c r="E681" s="165" t="s">
        <v>19</v>
      </c>
      <c r="F681" s="166" t="s">
        <v>315</v>
      </c>
      <c r="H681" s="167">
        <v>194.88</v>
      </c>
      <c r="I681" s="168"/>
      <c r="L681" s="164"/>
      <c r="M681" s="169"/>
      <c r="T681" s="170"/>
      <c r="AT681" s="165" t="s">
        <v>144</v>
      </c>
      <c r="AU681" s="165" t="s">
        <v>83</v>
      </c>
      <c r="AV681" s="14" t="s">
        <v>138</v>
      </c>
      <c r="AW681" s="14" t="s">
        <v>37</v>
      </c>
      <c r="AX681" s="14" t="s">
        <v>81</v>
      </c>
      <c r="AY681" s="165" t="s">
        <v>130</v>
      </c>
    </row>
    <row r="682" spans="2:65" s="1" customFormat="1" ht="16.5" customHeight="1">
      <c r="B682" s="32"/>
      <c r="C682" s="122" t="s">
        <v>1088</v>
      </c>
      <c r="D682" s="122" t="s">
        <v>133</v>
      </c>
      <c r="E682" s="123" t="s">
        <v>1089</v>
      </c>
      <c r="F682" s="124" t="s">
        <v>1090</v>
      </c>
      <c r="G682" s="125" t="s">
        <v>195</v>
      </c>
      <c r="H682" s="126">
        <v>3</v>
      </c>
      <c r="I682" s="127"/>
      <c r="J682" s="128">
        <f>ROUND(I682*H682,2)</f>
        <v>0</v>
      </c>
      <c r="K682" s="124" t="s">
        <v>137</v>
      </c>
      <c r="L682" s="32"/>
      <c r="M682" s="129" t="s">
        <v>19</v>
      </c>
      <c r="N682" s="130" t="s">
        <v>47</v>
      </c>
      <c r="P682" s="131">
        <f>O682*H682</f>
        <v>0</v>
      </c>
      <c r="Q682" s="131">
        <v>2E-3</v>
      </c>
      <c r="R682" s="131">
        <f>Q682*H682</f>
        <v>6.0000000000000001E-3</v>
      </c>
      <c r="S682" s="131">
        <v>0</v>
      </c>
      <c r="T682" s="132">
        <f>S682*H682</f>
        <v>0</v>
      </c>
      <c r="AR682" s="133" t="s">
        <v>248</v>
      </c>
      <c r="AT682" s="133" t="s">
        <v>133</v>
      </c>
      <c r="AU682" s="133" t="s">
        <v>83</v>
      </c>
      <c r="AY682" s="17" t="s">
        <v>130</v>
      </c>
      <c r="BE682" s="134">
        <f>IF(N682="základní",J682,0)</f>
        <v>0</v>
      </c>
      <c r="BF682" s="134">
        <f>IF(N682="snížená",J682,0)</f>
        <v>0</v>
      </c>
      <c r="BG682" s="134">
        <f>IF(N682="zákl. přenesená",J682,0)</f>
        <v>0</v>
      </c>
      <c r="BH682" s="134">
        <f>IF(N682="sníž. přenesená",J682,0)</f>
        <v>0</v>
      </c>
      <c r="BI682" s="134">
        <f>IF(N682="nulová",J682,0)</f>
        <v>0</v>
      </c>
      <c r="BJ682" s="17" t="s">
        <v>81</v>
      </c>
      <c r="BK682" s="134">
        <f>ROUND(I682*H682,2)</f>
        <v>0</v>
      </c>
      <c r="BL682" s="17" t="s">
        <v>248</v>
      </c>
      <c r="BM682" s="133" t="s">
        <v>1091</v>
      </c>
    </row>
    <row r="683" spans="2:65" s="1" customFormat="1">
      <c r="B683" s="32"/>
      <c r="D683" s="135" t="s">
        <v>140</v>
      </c>
      <c r="F683" s="136" t="s">
        <v>1092</v>
      </c>
      <c r="I683" s="137"/>
      <c r="L683" s="32"/>
      <c r="M683" s="138"/>
      <c r="T683" s="53"/>
      <c r="AT683" s="17" t="s">
        <v>140</v>
      </c>
      <c r="AU683" s="17" t="s">
        <v>83</v>
      </c>
    </row>
    <row r="684" spans="2:65" s="1" customFormat="1">
      <c r="B684" s="32"/>
      <c r="D684" s="139" t="s">
        <v>142</v>
      </c>
      <c r="F684" s="140" t="s">
        <v>1093</v>
      </c>
      <c r="I684" s="137"/>
      <c r="L684" s="32"/>
      <c r="M684" s="138"/>
      <c r="T684" s="53"/>
      <c r="AT684" s="17" t="s">
        <v>142</v>
      </c>
      <c r="AU684" s="17" t="s">
        <v>83</v>
      </c>
    </row>
    <row r="685" spans="2:65" s="12" customFormat="1">
      <c r="B685" s="141"/>
      <c r="D685" s="135" t="s">
        <v>144</v>
      </c>
      <c r="E685" s="142" t="s">
        <v>19</v>
      </c>
      <c r="F685" s="143" t="s">
        <v>1094</v>
      </c>
      <c r="H685" s="142" t="s">
        <v>19</v>
      </c>
      <c r="I685" s="144"/>
      <c r="L685" s="141"/>
      <c r="M685" s="145"/>
      <c r="T685" s="146"/>
      <c r="AT685" s="142" t="s">
        <v>144</v>
      </c>
      <c r="AU685" s="142" t="s">
        <v>83</v>
      </c>
      <c r="AV685" s="12" t="s">
        <v>81</v>
      </c>
      <c r="AW685" s="12" t="s">
        <v>37</v>
      </c>
      <c r="AX685" s="12" t="s">
        <v>76</v>
      </c>
      <c r="AY685" s="142" t="s">
        <v>130</v>
      </c>
    </row>
    <row r="686" spans="2:65" s="13" customFormat="1">
      <c r="B686" s="147"/>
      <c r="D686" s="135" t="s">
        <v>144</v>
      </c>
      <c r="E686" s="148" t="s">
        <v>19</v>
      </c>
      <c r="F686" s="149" t="s">
        <v>1095</v>
      </c>
      <c r="H686" s="150">
        <v>3</v>
      </c>
      <c r="I686" s="151"/>
      <c r="L686" s="147"/>
      <c r="M686" s="152"/>
      <c r="T686" s="153"/>
      <c r="AT686" s="148" t="s">
        <v>144</v>
      </c>
      <c r="AU686" s="148" t="s">
        <v>83</v>
      </c>
      <c r="AV686" s="13" t="s">
        <v>83</v>
      </c>
      <c r="AW686" s="13" t="s">
        <v>37</v>
      </c>
      <c r="AX686" s="13" t="s">
        <v>81</v>
      </c>
      <c r="AY686" s="148" t="s">
        <v>130</v>
      </c>
    </row>
    <row r="687" spans="2:65" s="1" customFormat="1" ht="16.5" customHeight="1">
      <c r="B687" s="32"/>
      <c r="C687" s="154" t="s">
        <v>1096</v>
      </c>
      <c r="D687" s="154" t="s">
        <v>222</v>
      </c>
      <c r="E687" s="155" t="s">
        <v>1035</v>
      </c>
      <c r="F687" s="156" t="s">
        <v>1036</v>
      </c>
      <c r="G687" s="157" t="s">
        <v>136</v>
      </c>
      <c r="H687" s="158">
        <v>1.32</v>
      </c>
      <c r="I687" s="159"/>
      <c r="J687" s="160">
        <f>ROUND(I687*H687,2)</f>
        <v>0</v>
      </c>
      <c r="K687" s="156" t="s">
        <v>137</v>
      </c>
      <c r="L687" s="161"/>
      <c r="M687" s="162" t="s">
        <v>19</v>
      </c>
      <c r="N687" s="163" t="s">
        <v>47</v>
      </c>
      <c r="P687" s="131">
        <f>O687*H687</f>
        <v>0</v>
      </c>
      <c r="Q687" s="131">
        <v>1.9E-2</v>
      </c>
      <c r="R687" s="131">
        <f>Q687*H687</f>
        <v>2.5080000000000002E-2</v>
      </c>
      <c r="S687" s="131">
        <v>0</v>
      </c>
      <c r="T687" s="132">
        <f>S687*H687</f>
        <v>0</v>
      </c>
      <c r="AR687" s="133" t="s">
        <v>375</v>
      </c>
      <c r="AT687" s="133" t="s">
        <v>222</v>
      </c>
      <c r="AU687" s="133" t="s">
        <v>83</v>
      </c>
      <c r="AY687" s="17" t="s">
        <v>130</v>
      </c>
      <c r="BE687" s="134">
        <f>IF(N687="základní",J687,0)</f>
        <v>0</v>
      </c>
      <c r="BF687" s="134">
        <f>IF(N687="snížená",J687,0)</f>
        <v>0</v>
      </c>
      <c r="BG687" s="134">
        <f>IF(N687="zákl. přenesená",J687,0)</f>
        <v>0</v>
      </c>
      <c r="BH687" s="134">
        <f>IF(N687="sníž. přenesená",J687,0)</f>
        <v>0</v>
      </c>
      <c r="BI687" s="134">
        <f>IF(N687="nulová",J687,0)</f>
        <v>0</v>
      </c>
      <c r="BJ687" s="17" t="s">
        <v>81</v>
      </c>
      <c r="BK687" s="134">
        <f>ROUND(I687*H687,2)</f>
        <v>0</v>
      </c>
      <c r="BL687" s="17" t="s">
        <v>248</v>
      </c>
      <c r="BM687" s="133" t="s">
        <v>1097</v>
      </c>
    </row>
    <row r="688" spans="2:65" s="1" customFormat="1">
      <c r="B688" s="32"/>
      <c r="D688" s="135" t="s">
        <v>140</v>
      </c>
      <c r="F688" s="136" t="s">
        <v>1036</v>
      </c>
      <c r="I688" s="137"/>
      <c r="L688" s="32"/>
      <c r="M688" s="138"/>
      <c r="T688" s="53"/>
      <c r="AT688" s="17" t="s">
        <v>140</v>
      </c>
      <c r="AU688" s="17" t="s">
        <v>83</v>
      </c>
    </row>
    <row r="689" spans="2:65" s="1" customFormat="1" ht="21.75" customHeight="1">
      <c r="B689" s="32"/>
      <c r="C689" s="122" t="s">
        <v>1098</v>
      </c>
      <c r="D689" s="122" t="s">
        <v>133</v>
      </c>
      <c r="E689" s="123" t="s">
        <v>1099</v>
      </c>
      <c r="F689" s="124" t="s">
        <v>1100</v>
      </c>
      <c r="G689" s="125" t="s">
        <v>321</v>
      </c>
      <c r="H689" s="126">
        <v>3.3330000000000002</v>
      </c>
      <c r="I689" s="127"/>
      <c r="J689" s="128">
        <f>ROUND(I689*H689,2)</f>
        <v>0</v>
      </c>
      <c r="K689" s="124" t="s">
        <v>137</v>
      </c>
      <c r="L689" s="32"/>
      <c r="M689" s="129" t="s">
        <v>19</v>
      </c>
      <c r="N689" s="130" t="s">
        <v>47</v>
      </c>
      <c r="P689" s="131">
        <f>O689*H689</f>
        <v>0</v>
      </c>
      <c r="Q689" s="131">
        <v>0</v>
      </c>
      <c r="R689" s="131">
        <f>Q689*H689</f>
        <v>0</v>
      </c>
      <c r="S689" s="131">
        <v>0</v>
      </c>
      <c r="T689" s="132">
        <f>S689*H689</f>
        <v>0</v>
      </c>
      <c r="AR689" s="133" t="s">
        <v>248</v>
      </c>
      <c r="AT689" s="133" t="s">
        <v>133</v>
      </c>
      <c r="AU689" s="133" t="s">
        <v>83</v>
      </c>
      <c r="AY689" s="17" t="s">
        <v>130</v>
      </c>
      <c r="BE689" s="134">
        <f>IF(N689="základní",J689,0)</f>
        <v>0</v>
      </c>
      <c r="BF689" s="134">
        <f>IF(N689="snížená",J689,0)</f>
        <v>0</v>
      </c>
      <c r="BG689" s="134">
        <f>IF(N689="zákl. přenesená",J689,0)</f>
        <v>0</v>
      </c>
      <c r="BH689" s="134">
        <f>IF(N689="sníž. přenesená",J689,0)</f>
        <v>0</v>
      </c>
      <c r="BI689" s="134">
        <f>IF(N689="nulová",J689,0)</f>
        <v>0</v>
      </c>
      <c r="BJ689" s="17" t="s">
        <v>81</v>
      </c>
      <c r="BK689" s="134">
        <f>ROUND(I689*H689,2)</f>
        <v>0</v>
      </c>
      <c r="BL689" s="17" t="s">
        <v>248</v>
      </c>
      <c r="BM689" s="133" t="s">
        <v>1101</v>
      </c>
    </row>
    <row r="690" spans="2:65" s="1" customFormat="1" ht="19.5">
      <c r="B690" s="32"/>
      <c r="D690" s="135" t="s">
        <v>140</v>
      </c>
      <c r="F690" s="136" t="s">
        <v>1102</v>
      </c>
      <c r="I690" s="137"/>
      <c r="L690" s="32"/>
      <c r="M690" s="138"/>
      <c r="T690" s="53"/>
      <c r="AT690" s="17" t="s">
        <v>140</v>
      </c>
      <c r="AU690" s="17" t="s">
        <v>83</v>
      </c>
    </row>
    <row r="691" spans="2:65" s="1" customFormat="1">
      <c r="B691" s="32"/>
      <c r="D691" s="139" t="s">
        <v>142</v>
      </c>
      <c r="F691" s="140" t="s">
        <v>1103</v>
      </c>
      <c r="I691" s="137"/>
      <c r="L691" s="32"/>
      <c r="M691" s="138"/>
      <c r="T691" s="53"/>
      <c r="AT691" s="17" t="s">
        <v>142</v>
      </c>
      <c r="AU691" s="17" t="s">
        <v>83</v>
      </c>
    </row>
    <row r="692" spans="2:65" s="11" customFormat="1" ht="22.9" customHeight="1">
      <c r="B692" s="110"/>
      <c r="D692" s="111" t="s">
        <v>75</v>
      </c>
      <c r="E692" s="120" t="s">
        <v>1104</v>
      </c>
      <c r="F692" s="120" t="s">
        <v>1105</v>
      </c>
      <c r="I692" s="113"/>
      <c r="J692" s="121">
        <f>BK692</f>
        <v>0</v>
      </c>
      <c r="L692" s="110"/>
      <c r="M692" s="115"/>
      <c r="P692" s="116">
        <f>SUM(P693:P785)</f>
        <v>0</v>
      </c>
      <c r="R692" s="116">
        <f>SUM(R693:R785)</f>
        <v>5.3654240000000013E-2</v>
      </c>
      <c r="T692" s="117">
        <f>SUM(T693:T785)</f>
        <v>0</v>
      </c>
      <c r="AR692" s="111" t="s">
        <v>83</v>
      </c>
      <c r="AT692" s="118" t="s">
        <v>75</v>
      </c>
      <c r="AU692" s="118" t="s">
        <v>81</v>
      </c>
      <c r="AY692" s="111" t="s">
        <v>130</v>
      </c>
      <c r="BK692" s="119">
        <f>SUM(BK693:BK785)</f>
        <v>0</v>
      </c>
    </row>
    <row r="693" spans="2:65" s="1" customFormat="1" ht="16.5" customHeight="1">
      <c r="B693" s="32"/>
      <c r="C693" s="122" t="s">
        <v>1106</v>
      </c>
      <c r="D693" s="122" t="s">
        <v>133</v>
      </c>
      <c r="E693" s="123" t="s">
        <v>1107</v>
      </c>
      <c r="F693" s="124" t="s">
        <v>1108</v>
      </c>
      <c r="G693" s="125" t="s">
        <v>136</v>
      </c>
      <c r="H693" s="126">
        <v>56.4</v>
      </c>
      <c r="I693" s="127"/>
      <c r="J693" s="128">
        <f>ROUND(I693*H693,2)</f>
        <v>0</v>
      </c>
      <c r="K693" s="124" t="s">
        <v>137</v>
      </c>
      <c r="L693" s="32"/>
      <c r="M693" s="129" t="s">
        <v>19</v>
      </c>
      <c r="N693" s="130" t="s">
        <v>47</v>
      </c>
      <c r="P693" s="131">
        <f>O693*H693</f>
        <v>0</v>
      </c>
      <c r="Q693" s="131">
        <v>2.0000000000000002E-5</v>
      </c>
      <c r="R693" s="131">
        <f>Q693*H693</f>
        <v>1.1280000000000001E-3</v>
      </c>
      <c r="S693" s="131">
        <v>0</v>
      </c>
      <c r="T693" s="132">
        <f>S693*H693</f>
        <v>0</v>
      </c>
      <c r="AR693" s="133" t="s">
        <v>248</v>
      </c>
      <c r="AT693" s="133" t="s">
        <v>133</v>
      </c>
      <c r="AU693" s="133" t="s">
        <v>83</v>
      </c>
      <c r="AY693" s="17" t="s">
        <v>130</v>
      </c>
      <c r="BE693" s="134">
        <f>IF(N693="základní",J693,0)</f>
        <v>0</v>
      </c>
      <c r="BF693" s="134">
        <f>IF(N693="snížená",J693,0)</f>
        <v>0</v>
      </c>
      <c r="BG693" s="134">
        <f>IF(N693="zákl. přenesená",J693,0)</f>
        <v>0</v>
      </c>
      <c r="BH693" s="134">
        <f>IF(N693="sníž. přenesená",J693,0)</f>
        <v>0</v>
      </c>
      <c r="BI693" s="134">
        <f>IF(N693="nulová",J693,0)</f>
        <v>0</v>
      </c>
      <c r="BJ693" s="17" t="s">
        <v>81</v>
      </c>
      <c r="BK693" s="134">
        <f>ROUND(I693*H693,2)</f>
        <v>0</v>
      </c>
      <c r="BL693" s="17" t="s">
        <v>248</v>
      </c>
      <c r="BM693" s="133" t="s">
        <v>1109</v>
      </c>
    </row>
    <row r="694" spans="2:65" s="1" customFormat="1">
      <c r="B694" s="32"/>
      <c r="D694" s="135" t="s">
        <v>140</v>
      </c>
      <c r="F694" s="136" t="s">
        <v>1110</v>
      </c>
      <c r="I694" s="137"/>
      <c r="L694" s="32"/>
      <c r="M694" s="138"/>
      <c r="T694" s="53"/>
      <c r="AT694" s="17" t="s">
        <v>140</v>
      </c>
      <c r="AU694" s="17" t="s">
        <v>83</v>
      </c>
    </row>
    <row r="695" spans="2:65" s="1" customFormat="1">
      <c r="B695" s="32"/>
      <c r="D695" s="139" t="s">
        <v>142</v>
      </c>
      <c r="F695" s="140" t="s">
        <v>1111</v>
      </c>
      <c r="I695" s="137"/>
      <c r="L695" s="32"/>
      <c r="M695" s="138"/>
      <c r="T695" s="53"/>
      <c r="AT695" s="17" t="s">
        <v>142</v>
      </c>
      <c r="AU695" s="17" t="s">
        <v>83</v>
      </c>
    </row>
    <row r="696" spans="2:65" s="12" customFormat="1">
      <c r="B696" s="141"/>
      <c r="D696" s="135" t="s">
        <v>144</v>
      </c>
      <c r="E696" s="142" t="s">
        <v>19</v>
      </c>
      <c r="F696" s="143" t="s">
        <v>1112</v>
      </c>
      <c r="H696" s="142" t="s">
        <v>19</v>
      </c>
      <c r="I696" s="144"/>
      <c r="L696" s="141"/>
      <c r="M696" s="145"/>
      <c r="T696" s="146"/>
      <c r="AT696" s="142" t="s">
        <v>144</v>
      </c>
      <c r="AU696" s="142" t="s">
        <v>83</v>
      </c>
      <c r="AV696" s="12" t="s">
        <v>81</v>
      </c>
      <c r="AW696" s="12" t="s">
        <v>37</v>
      </c>
      <c r="AX696" s="12" t="s">
        <v>76</v>
      </c>
      <c r="AY696" s="142" t="s">
        <v>130</v>
      </c>
    </row>
    <row r="697" spans="2:65" s="13" customFormat="1">
      <c r="B697" s="147"/>
      <c r="D697" s="135" t="s">
        <v>144</v>
      </c>
      <c r="E697" s="148" t="s">
        <v>19</v>
      </c>
      <c r="F697" s="149" t="s">
        <v>1113</v>
      </c>
      <c r="H697" s="150">
        <v>16.8</v>
      </c>
      <c r="I697" s="151"/>
      <c r="L697" s="147"/>
      <c r="M697" s="152"/>
      <c r="T697" s="153"/>
      <c r="AT697" s="148" t="s">
        <v>144</v>
      </c>
      <c r="AU697" s="148" t="s">
        <v>83</v>
      </c>
      <c r="AV697" s="13" t="s">
        <v>83</v>
      </c>
      <c r="AW697" s="13" t="s">
        <v>37</v>
      </c>
      <c r="AX697" s="13" t="s">
        <v>76</v>
      </c>
      <c r="AY697" s="148" t="s">
        <v>130</v>
      </c>
    </row>
    <row r="698" spans="2:65" s="12" customFormat="1">
      <c r="B698" s="141"/>
      <c r="D698" s="135" t="s">
        <v>144</v>
      </c>
      <c r="E698" s="142" t="s">
        <v>19</v>
      </c>
      <c r="F698" s="143" t="s">
        <v>1114</v>
      </c>
      <c r="H698" s="142" t="s">
        <v>19</v>
      </c>
      <c r="I698" s="144"/>
      <c r="L698" s="141"/>
      <c r="M698" s="145"/>
      <c r="T698" s="146"/>
      <c r="AT698" s="142" t="s">
        <v>144</v>
      </c>
      <c r="AU698" s="142" t="s">
        <v>83</v>
      </c>
      <c r="AV698" s="12" t="s">
        <v>81</v>
      </c>
      <c r="AW698" s="12" t="s">
        <v>37</v>
      </c>
      <c r="AX698" s="12" t="s">
        <v>76</v>
      </c>
      <c r="AY698" s="142" t="s">
        <v>130</v>
      </c>
    </row>
    <row r="699" spans="2:65" s="13" customFormat="1">
      <c r="B699" s="147"/>
      <c r="D699" s="135" t="s">
        <v>144</v>
      </c>
      <c r="E699" s="148" t="s">
        <v>19</v>
      </c>
      <c r="F699" s="149" t="s">
        <v>1115</v>
      </c>
      <c r="H699" s="150">
        <v>12.8</v>
      </c>
      <c r="I699" s="151"/>
      <c r="L699" s="147"/>
      <c r="M699" s="152"/>
      <c r="T699" s="153"/>
      <c r="AT699" s="148" t="s">
        <v>144</v>
      </c>
      <c r="AU699" s="148" t="s">
        <v>83</v>
      </c>
      <c r="AV699" s="13" t="s">
        <v>83</v>
      </c>
      <c r="AW699" s="13" t="s">
        <v>37</v>
      </c>
      <c r="AX699" s="13" t="s">
        <v>76</v>
      </c>
      <c r="AY699" s="148" t="s">
        <v>130</v>
      </c>
    </row>
    <row r="700" spans="2:65" s="13" customFormat="1">
      <c r="B700" s="147"/>
      <c r="D700" s="135" t="s">
        <v>144</v>
      </c>
      <c r="E700" s="148" t="s">
        <v>19</v>
      </c>
      <c r="F700" s="149" t="s">
        <v>1115</v>
      </c>
      <c r="H700" s="150">
        <v>12.8</v>
      </c>
      <c r="I700" s="151"/>
      <c r="L700" s="147"/>
      <c r="M700" s="152"/>
      <c r="T700" s="153"/>
      <c r="AT700" s="148" t="s">
        <v>144</v>
      </c>
      <c r="AU700" s="148" t="s">
        <v>83</v>
      </c>
      <c r="AV700" s="13" t="s">
        <v>83</v>
      </c>
      <c r="AW700" s="13" t="s">
        <v>37</v>
      </c>
      <c r="AX700" s="13" t="s">
        <v>76</v>
      </c>
      <c r="AY700" s="148" t="s">
        <v>130</v>
      </c>
    </row>
    <row r="701" spans="2:65" s="13" customFormat="1">
      <c r="B701" s="147"/>
      <c r="D701" s="135" t="s">
        <v>144</v>
      </c>
      <c r="E701" s="148" t="s">
        <v>19</v>
      </c>
      <c r="F701" s="149" t="s">
        <v>1116</v>
      </c>
      <c r="H701" s="150">
        <v>14</v>
      </c>
      <c r="I701" s="151"/>
      <c r="L701" s="147"/>
      <c r="M701" s="152"/>
      <c r="T701" s="153"/>
      <c r="AT701" s="148" t="s">
        <v>144</v>
      </c>
      <c r="AU701" s="148" t="s">
        <v>83</v>
      </c>
      <c r="AV701" s="13" t="s">
        <v>83</v>
      </c>
      <c r="AW701" s="13" t="s">
        <v>37</v>
      </c>
      <c r="AX701" s="13" t="s">
        <v>76</v>
      </c>
      <c r="AY701" s="148" t="s">
        <v>130</v>
      </c>
    </row>
    <row r="702" spans="2:65" s="14" customFormat="1">
      <c r="B702" s="164"/>
      <c r="D702" s="135" t="s">
        <v>144</v>
      </c>
      <c r="E702" s="165" t="s">
        <v>19</v>
      </c>
      <c r="F702" s="166" t="s">
        <v>315</v>
      </c>
      <c r="H702" s="167">
        <v>56.400000000000006</v>
      </c>
      <c r="I702" s="168"/>
      <c r="L702" s="164"/>
      <c r="M702" s="169"/>
      <c r="T702" s="170"/>
      <c r="AT702" s="165" t="s">
        <v>144</v>
      </c>
      <c r="AU702" s="165" t="s">
        <v>83</v>
      </c>
      <c r="AV702" s="14" t="s">
        <v>138</v>
      </c>
      <c r="AW702" s="14" t="s">
        <v>37</v>
      </c>
      <c r="AX702" s="14" t="s">
        <v>81</v>
      </c>
      <c r="AY702" s="165" t="s">
        <v>130</v>
      </c>
    </row>
    <row r="703" spans="2:65" s="1" customFormat="1" ht="16.5" customHeight="1">
      <c r="B703" s="32"/>
      <c r="C703" s="122" t="s">
        <v>1117</v>
      </c>
      <c r="D703" s="122" t="s">
        <v>133</v>
      </c>
      <c r="E703" s="123" t="s">
        <v>1118</v>
      </c>
      <c r="F703" s="124" t="s">
        <v>1119</v>
      </c>
      <c r="G703" s="125" t="s">
        <v>136</v>
      </c>
      <c r="H703" s="126">
        <v>56.4</v>
      </c>
      <c r="I703" s="127"/>
      <c r="J703" s="128">
        <f>ROUND(I703*H703,2)</f>
        <v>0</v>
      </c>
      <c r="K703" s="124" t="s">
        <v>137</v>
      </c>
      <c r="L703" s="32"/>
      <c r="M703" s="129" t="s">
        <v>19</v>
      </c>
      <c r="N703" s="130" t="s">
        <v>47</v>
      </c>
      <c r="P703" s="131">
        <f>O703*H703</f>
        <v>0</v>
      </c>
      <c r="Q703" s="131">
        <v>0</v>
      </c>
      <c r="R703" s="131">
        <f>Q703*H703</f>
        <v>0</v>
      </c>
      <c r="S703" s="131">
        <v>0</v>
      </c>
      <c r="T703" s="132">
        <f>S703*H703</f>
        <v>0</v>
      </c>
      <c r="AR703" s="133" t="s">
        <v>248</v>
      </c>
      <c r="AT703" s="133" t="s">
        <v>133</v>
      </c>
      <c r="AU703" s="133" t="s">
        <v>83</v>
      </c>
      <c r="AY703" s="17" t="s">
        <v>130</v>
      </c>
      <c r="BE703" s="134">
        <f>IF(N703="základní",J703,0)</f>
        <v>0</v>
      </c>
      <c r="BF703" s="134">
        <f>IF(N703="snížená",J703,0)</f>
        <v>0</v>
      </c>
      <c r="BG703" s="134">
        <f>IF(N703="zákl. přenesená",J703,0)</f>
        <v>0</v>
      </c>
      <c r="BH703" s="134">
        <f>IF(N703="sníž. přenesená",J703,0)</f>
        <v>0</v>
      </c>
      <c r="BI703" s="134">
        <f>IF(N703="nulová",J703,0)</f>
        <v>0</v>
      </c>
      <c r="BJ703" s="17" t="s">
        <v>81</v>
      </c>
      <c r="BK703" s="134">
        <f>ROUND(I703*H703,2)</f>
        <v>0</v>
      </c>
      <c r="BL703" s="17" t="s">
        <v>248</v>
      </c>
      <c r="BM703" s="133" t="s">
        <v>1120</v>
      </c>
    </row>
    <row r="704" spans="2:65" s="1" customFormat="1">
      <c r="B704" s="32"/>
      <c r="D704" s="135" t="s">
        <v>140</v>
      </c>
      <c r="F704" s="136" t="s">
        <v>1121</v>
      </c>
      <c r="I704" s="137"/>
      <c r="L704" s="32"/>
      <c r="M704" s="138"/>
      <c r="T704" s="53"/>
      <c r="AT704" s="17" t="s">
        <v>140</v>
      </c>
      <c r="AU704" s="17" t="s">
        <v>83</v>
      </c>
    </row>
    <row r="705" spans="2:65" s="1" customFormat="1">
      <c r="B705" s="32"/>
      <c r="D705" s="139" t="s">
        <v>142</v>
      </c>
      <c r="F705" s="140" t="s">
        <v>1122</v>
      </c>
      <c r="I705" s="137"/>
      <c r="L705" s="32"/>
      <c r="M705" s="138"/>
      <c r="T705" s="53"/>
      <c r="AT705" s="17" t="s">
        <v>142</v>
      </c>
      <c r="AU705" s="17" t="s">
        <v>83</v>
      </c>
    </row>
    <row r="706" spans="2:65" s="12" customFormat="1">
      <c r="B706" s="141"/>
      <c r="D706" s="135" t="s">
        <v>144</v>
      </c>
      <c r="E706" s="142" t="s">
        <v>19</v>
      </c>
      <c r="F706" s="143" t="s">
        <v>1123</v>
      </c>
      <c r="H706" s="142" t="s">
        <v>19</v>
      </c>
      <c r="I706" s="144"/>
      <c r="L706" s="141"/>
      <c r="M706" s="145"/>
      <c r="T706" s="146"/>
      <c r="AT706" s="142" t="s">
        <v>144</v>
      </c>
      <c r="AU706" s="142" t="s">
        <v>83</v>
      </c>
      <c r="AV706" s="12" t="s">
        <v>81</v>
      </c>
      <c r="AW706" s="12" t="s">
        <v>37</v>
      </c>
      <c r="AX706" s="12" t="s">
        <v>76</v>
      </c>
      <c r="AY706" s="142" t="s">
        <v>130</v>
      </c>
    </row>
    <row r="707" spans="2:65" s="13" customFormat="1">
      <c r="B707" s="147"/>
      <c r="D707" s="135" t="s">
        <v>144</v>
      </c>
      <c r="E707" s="148" t="s">
        <v>19</v>
      </c>
      <c r="F707" s="149" t="s">
        <v>1124</v>
      </c>
      <c r="H707" s="150">
        <v>29.6</v>
      </c>
      <c r="I707" s="151"/>
      <c r="L707" s="147"/>
      <c r="M707" s="152"/>
      <c r="T707" s="153"/>
      <c r="AT707" s="148" t="s">
        <v>144</v>
      </c>
      <c r="AU707" s="148" t="s">
        <v>83</v>
      </c>
      <c r="AV707" s="13" t="s">
        <v>83</v>
      </c>
      <c r="AW707" s="13" t="s">
        <v>37</v>
      </c>
      <c r="AX707" s="13" t="s">
        <v>76</v>
      </c>
      <c r="AY707" s="148" t="s">
        <v>130</v>
      </c>
    </row>
    <row r="708" spans="2:65" s="13" customFormat="1">
      <c r="B708" s="147"/>
      <c r="D708" s="135" t="s">
        <v>144</v>
      </c>
      <c r="E708" s="148" t="s">
        <v>19</v>
      </c>
      <c r="F708" s="149" t="s">
        <v>1115</v>
      </c>
      <c r="H708" s="150">
        <v>12.8</v>
      </c>
      <c r="I708" s="151"/>
      <c r="L708" s="147"/>
      <c r="M708" s="152"/>
      <c r="T708" s="153"/>
      <c r="AT708" s="148" t="s">
        <v>144</v>
      </c>
      <c r="AU708" s="148" t="s">
        <v>83</v>
      </c>
      <c r="AV708" s="13" t="s">
        <v>83</v>
      </c>
      <c r="AW708" s="13" t="s">
        <v>37</v>
      </c>
      <c r="AX708" s="13" t="s">
        <v>76</v>
      </c>
      <c r="AY708" s="148" t="s">
        <v>130</v>
      </c>
    </row>
    <row r="709" spans="2:65" s="13" customFormat="1">
      <c r="B709" s="147"/>
      <c r="D709" s="135" t="s">
        <v>144</v>
      </c>
      <c r="E709" s="148" t="s">
        <v>19</v>
      </c>
      <c r="F709" s="149" t="s">
        <v>1116</v>
      </c>
      <c r="H709" s="150">
        <v>14</v>
      </c>
      <c r="I709" s="151"/>
      <c r="L709" s="147"/>
      <c r="M709" s="152"/>
      <c r="T709" s="153"/>
      <c r="AT709" s="148" t="s">
        <v>144</v>
      </c>
      <c r="AU709" s="148" t="s">
        <v>83</v>
      </c>
      <c r="AV709" s="13" t="s">
        <v>83</v>
      </c>
      <c r="AW709" s="13" t="s">
        <v>37</v>
      </c>
      <c r="AX709" s="13" t="s">
        <v>76</v>
      </c>
      <c r="AY709" s="148" t="s">
        <v>130</v>
      </c>
    </row>
    <row r="710" spans="2:65" s="14" customFormat="1">
      <c r="B710" s="164"/>
      <c r="D710" s="135" t="s">
        <v>144</v>
      </c>
      <c r="E710" s="165" t="s">
        <v>19</v>
      </c>
      <c r="F710" s="166" t="s">
        <v>315</v>
      </c>
      <c r="H710" s="167">
        <v>56.400000000000006</v>
      </c>
      <c r="I710" s="168"/>
      <c r="L710" s="164"/>
      <c r="M710" s="169"/>
      <c r="T710" s="170"/>
      <c r="AT710" s="165" t="s">
        <v>144</v>
      </c>
      <c r="AU710" s="165" t="s">
        <v>83</v>
      </c>
      <c r="AV710" s="14" t="s">
        <v>138</v>
      </c>
      <c r="AW710" s="14" t="s">
        <v>37</v>
      </c>
      <c r="AX710" s="14" t="s">
        <v>81</v>
      </c>
      <c r="AY710" s="165" t="s">
        <v>130</v>
      </c>
    </row>
    <row r="711" spans="2:65" s="1" customFormat="1" ht="16.5" customHeight="1">
      <c r="B711" s="32"/>
      <c r="C711" s="122" t="s">
        <v>1125</v>
      </c>
      <c r="D711" s="122" t="s">
        <v>133</v>
      </c>
      <c r="E711" s="123" t="s">
        <v>1126</v>
      </c>
      <c r="F711" s="124" t="s">
        <v>1127</v>
      </c>
      <c r="G711" s="125" t="s">
        <v>136</v>
      </c>
      <c r="H711" s="126">
        <v>39.6</v>
      </c>
      <c r="I711" s="127"/>
      <c r="J711" s="128">
        <f>ROUND(I711*H711,2)</f>
        <v>0</v>
      </c>
      <c r="K711" s="124" t="s">
        <v>137</v>
      </c>
      <c r="L711" s="32"/>
      <c r="M711" s="129" t="s">
        <v>19</v>
      </c>
      <c r="N711" s="130" t="s">
        <v>47</v>
      </c>
      <c r="P711" s="131">
        <f>O711*H711</f>
        <v>0</v>
      </c>
      <c r="Q711" s="131">
        <v>2.0000000000000002E-5</v>
      </c>
      <c r="R711" s="131">
        <f>Q711*H711</f>
        <v>7.9200000000000006E-4</v>
      </c>
      <c r="S711" s="131">
        <v>0</v>
      </c>
      <c r="T711" s="132">
        <f>S711*H711</f>
        <v>0</v>
      </c>
      <c r="AR711" s="133" t="s">
        <v>248</v>
      </c>
      <c r="AT711" s="133" t="s">
        <v>133</v>
      </c>
      <c r="AU711" s="133" t="s">
        <v>83</v>
      </c>
      <c r="AY711" s="17" t="s">
        <v>130</v>
      </c>
      <c r="BE711" s="134">
        <f>IF(N711="základní",J711,0)</f>
        <v>0</v>
      </c>
      <c r="BF711" s="134">
        <f>IF(N711="snížená",J711,0)</f>
        <v>0</v>
      </c>
      <c r="BG711" s="134">
        <f>IF(N711="zákl. přenesená",J711,0)</f>
        <v>0</v>
      </c>
      <c r="BH711" s="134">
        <f>IF(N711="sníž. přenesená",J711,0)</f>
        <v>0</v>
      </c>
      <c r="BI711" s="134">
        <f>IF(N711="nulová",J711,0)</f>
        <v>0</v>
      </c>
      <c r="BJ711" s="17" t="s">
        <v>81</v>
      </c>
      <c r="BK711" s="134">
        <f>ROUND(I711*H711,2)</f>
        <v>0</v>
      </c>
      <c r="BL711" s="17" t="s">
        <v>248</v>
      </c>
      <c r="BM711" s="133" t="s">
        <v>1128</v>
      </c>
    </row>
    <row r="712" spans="2:65" s="1" customFormat="1">
      <c r="B712" s="32"/>
      <c r="D712" s="135" t="s">
        <v>140</v>
      </c>
      <c r="F712" s="136" t="s">
        <v>1129</v>
      </c>
      <c r="I712" s="137"/>
      <c r="L712" s="32"/>
      <c r="M712" s="138"/>
      <c r="T712" s="53"/>
      <c r="AT712" s="17" t="s">
        <v>140</v>
      </c>
      <c r="AU712" s="17" t="s">
        <v>83</v>
      </c>
    </row>
    <row r="713" spans="2:65" s="1" customFormat="1">
      <c r="B713" s="32"/>
      <c r="D713" s="139" t="s">
        <v>142</v>
      </c>
      <c r="F713" s="140" t="s">
        <v>1130</v>
      </c>
      <c r="I713" s="137"/>
      <c r="L713" s="32"/>
      <c r="M713" s="138"/>
      <c r="T713" s="53"/>
      <c r="AT713" s="17" t="s">
        <v>142</v>
      </c>
      <c r="AU713" s="17" t="s">
        <v>83</v>
      </c>
    </row>
    <row r="714" spans="2:65" s="12" customFormat="1">
      <c r="B714" s="141"/>
      <c r="D714" s="135" t="s">
        <v>144</v>
      </c>
      <c r="E714" s="142" t="s">
        <v>19</v>
      </c>
      <c r="F714" s="143" t="s">
        <v>1131</v>
      </c>
      <c r="H714" s="142" t="s">
        <v>19</v>
      </c>
      <c r="I714" s="144"/>
      <c r="L714" s="141"/>
      <c r="M714" s="145"/>
      <c r="T714" s="146"/>
      <c r="AT714" s="142" t="s">
        <v>144</v>
      </c>
      <c r="AU714" s="142" t="s">
        <v>83</v>
      </c>
      <c r="AV714" s="12" t="s">
        <v>81</v>
      </c>
      <c r="AW714" s="12" t="s">
        <v>37</v>
      </c>
      <c r="AX714" s="12" t="s">
        <v>76</v>
      </c>
      <c r="AY714" s="142" t="s">
        <v>130</v>
      </c>
    </row>
    <row r="715" spans="2:65" s="13" customFormat="1">
      <c r="B715" s="147"/>
      <c r="D715" s="135" t="s">
        <v>144</v>
      </c>
      <c r="E715" s="148" t="s">
        <v>19</v>
      </c>
      <c r="F715" s="149" t="s">
        <v>1115</v>
      </c>
      <c r="H715" s="150">
        <v>12.8</v>
      </c>
      <c r="I715" s="151"/>
      <c r="L715" s="147"/>
      <c r="M715" s="152"/>
      <c r="T715" s="153"/>
      <c r="AT715" s="148" t="s">
        <v>144</v>
      </c>
      <c r="AU715" s="148" t="s">
        <v>83</v>
      </c>
      <c r="AV715" s="13" t="s">
        <v>83</v>
      </c>
      <c r="AW715" s="13" t="s">
        <v>37</v>
      </c>
      <c r="AX715" s="13" t="s">
        <v>76</v>
      </c>
      <c r="AY715" s="148" t="s">
        <v>130</v>
      </c>
    </row>
    <row r="716" spans="2:65" s="13" customFormat="1">
      <c r="B716" s="147"/>
      <c r="D716" s="135" t="s">
        <v>144</v>
      </c>
      <c r="E716" s="148" t="s">
        <v>19</v>
      </c>
      <c r="F716" s="149" t="s">
        <v>1115</v>
      </c>
      <c r="H716" s="150">
        <v>12.8</v>
      </c>
      <c r="I716" s="151"/>
      <c r="L716" s="147"/>
      <c r="M716" s="152"/>
      <c r="T716" s="153"/>
      <c r="AT716" s="148" t="s">
        <v>144</v>
      </c>
      <c r="AU716" s="148" t="s">
        <v>83</v>
      </c>
      <c r="AV716" s="13" t="s">
        <v>83</v>
      </c>
      <c r="AW716" s="13" t="s">
        <v>37</v>
      </c>
      <c r="AX716" s="13" t="s">
        <v>76</v>
      </c>
      <c r="AY716" s="148" t="s">
        <v>130</v>
      </c>
    </row>
    <row r="717" spans="2:65" s="13" customFormat="1">
      <c r="B717" s="147"/>
      <c r="D717" s="135" t="s">
        <v>144</v>
      </c>
      <c r="E717" s="148" t="s">
        <v>19</v>
      </c>
      <c r="F717" s="149" t="s">
        <v>1116</v>
      </c>
      <c r="H717" s="150">
        <v>14</v>
      </c>
      <c r="I717" s="151"/>
      <c r="L717" s="147"/>
      <c r="M717" s="152"/>
      <c r="T717" s="153"/>
      <c r="AT717" s="148" t="s">
        <v>144</v>
      </c>
      <c r="AU717" s="148" t="s">
        <v>83</v>
      </c>
      <c r="AV717" s="13" t="s">
        <v>83</v>
      </c>
      <c r="AW717" s="13" t="s">
        <v>37</v>
      </c>
      <c r="AX717" s="13" t="s">
        <v>76</v>
      </c>
      <c r="AY717" s="148" t="s">
        <v>130</v>
      </c>
    </row>
    <row r="718" spans="2:65" s="14" customFormat="1">
      <c r="B718" s="164"/>
      <c r="D718" s="135" t="s">
        <v>144</v>
      </c>
      <c r="E718" s="165" t="s">
        <v>19</v>
      </c>
      <c r="F718" s="166" t="s">
        <v>315</v>
      </c>
      <c r="H718" s="167">
        <v>39.6</v>
      </c>
      <c r="I718" s="168"/>
      <c r="L718" s="164"/>
      <c r="M718" s="169"/>
      <c r="T718" s="170"/>
      <c r="AT718" s="165" t="s">
        <v>144</v>
      </c>
      <c r="AU718" s="165" t="s">
        <v>83</v>
      </c>
      <c r="AV718" s="14" t="s">
        <v>138</v>
      </c>
      <c r="AW718" s="14" t="s">
        <v>37</v>
      </c>
      <c r="AX718" s="14" t="s">
        <v>81</v>
      </c>
      <c r="AY718" s="165" t="s">
        <v>130</v>
      </c>
    </row>
    <row r="719" spans="2:65" s="1" customFormat="1" ht="16.5" customHeight="1">
      <c r="B719" s="32"/>
      <c r="C719" s="122" t="s">
        <v>1132</v>
      </c>
      <c r="D719" s="122" t="s">
        <v>133</v>
      </c>
      <c r="E719" s="123" t="s">
        <v>1133</v>
      </c>
      <c r="F719" s="124" t="s">
        <v>1134</v>
      </c>
      <c r="G719" s="125" t="s">
        <v>136</v>
      </c>
      <c r="H719" s="126">
        <v>56.4</v>
      </c>
      <c r="I719" s="127"/>
      <c r="J719" s="128">
        <f>ROUND(I719*H719,2)</f>
        <v>0</v>
      </c>
      <c r="K719" s="124" t="s">
        <v>137</v>
      </c>
      <c r="L719" s="32"/>
      <c r="M719" s="129" t="s">
        <v>19</v>
      </c>
      <c r="N719" s="130" t="s">
        <v>47</v>
      </c>
      <c r="P719" s="131">
        <f>O719*H719</f>
        <v>0</v>
      </c>
      <c r="Q719" s="131">
        <v>3.2000000000000003E-4</v>
      </c>
      <c r="R719" s="131">
        <f>Q719*H719</f>
        <v>1.8048000000000002E-2</v>
      </c>
      <c r="S719" s="131">
        <v>0</v>
      </c>
      <c r="T719" s="132">
        <f>S719*H719</f>
        <v>0</v>
      </c>
      <c r="AR719" s="133" t="s">
        <v>248</v>
      </c>
      <c r="AT719" s="133" t="s">
        <v>133</v>
      </c>
      <c r="AU719" s="133" t="s">
        <v>83</v>
      </c>
      <c r="AY719" s="17" t="s">
        <v>130</v>
      </c>
      <c r="BE719" s="134">
        <f>IF(N719="základní",J719,0)</f>
        <v>0</v>
      </c>
      <c r="BF719" s="134">
        <f>IF(N719="snížená",J719,0)</f>
        <v>0</v>
      </c>
      <c r="BG719" s="134">
        <f>IF(N719="zákl. přenesená",J719,0)</f>
        <v>0</v>
      </c>
      <c r="BH719" s="134">
        <f>IF(N719="sníž. přenesená",J719,0)</f>
        <v>0</v>
      </c>
      <c r="BI719" s="134">
        <f>IF(N719="nulová",J719,0)</f>
        <v>0</v>
      </c>
      <c r="BJ719" s="17" t="s">
        <v>81</v>
      </c>
      <c r="BK719" s="134">
        <f>ROUND(I719*H719,2)</f>
        <v>0</v>
      </c>
      <c r="BL719" s="17" t="s">
        <v>248</v>
      </c>
      <c r="BM719" s="133" t="s">
        <v>1135</v>
      </c>
    </row>
    <row r="720" spans="2:65" s="1" customFormat="1">
      <c r="B720" s="32"/>
      <c r="D720" s="135" t="s">
        <v>140</v>
      </c>
      <c r="F720" s="136" t="s">
        <v>1136</v>
      </c>
      <c r="I720" s="137"/>
      <c r="L720" s="32"/>
      <c r="M720" s="138"/>
      <c r="T720" s="53"/>
      <c r="AT720" s="17" t="s">
        <v>140</v>
      </c>
      <c r="AU720" s="17" t="s">
        <v>83</v>
      </c>
    </row>
    <row r="721" spans="2:65" s="1" customFormat="1">
      <c r="B721" s="32"/>
      <c r="D721" s="139" t="s">
        <v>142</v>
      </c>
      <c r="F721" s="140" t="s">
        <v>1137</v>
      </c>
      <c r="I721" s="137"/>
      <c r="L721" s="32"/>
      <c r="M721" s="138"/>
      <c r="T721" s="53"/>
      <c r="AT721" s="17" t="s">
        <v>142</v>
      </c>
      <c r="AU721" s="17" t="s">
        <v>83</v>
      </c>
    </row>
    <row r="722" spans="2:65" s="12" customFormat="1">
      <c r="B722" s="141"/>
      <c r="D722" s="135" t="s">
        <v>144</v>
      </c>
      <c r="E722" s="142" t="s">
        <v>19</v>
      </c>
      <c r="F722" s="143" t="s">
        <v>1138</v>
      </c>
      <c r="H722" s="142" t="s">
        <v>19</v>
      </c>
      <c r="I722" s="144"/>
      <c r="L722" s="141"/>
      <c r="M722" s="145"/>
      <c r="T722" s="146"/>
      <c r="AT722" s="142" t="s">
        <v>144</v>
      </c>
      <c r="AU722" s="142" t="s">
        <v>83</v>
      </c>
      <c r="AV722" s="12" t="s">
        <v>81</v>
      </c>
      <c r="AW722" s="12" t="s">
        <v>37</v>
      </c>
      <c r="AX722" s="12" t="s">
        <v>76</v>
      </c>
      <c r="AY722" s="142" t="s">
        <v>130</v>
      </c>
    </row>
    <row r="723" spans="2:65" s="13" customFormat="1">
      <c r="B723" s="147"/>
      <c r="D723" s="135" t="s">
        <v>144</v>
      </c>
      <c r="E723" s="148" t="s">
        <v>19</v>
      </c>
      <c r="F723" s="149" t="s">
        <v>1113</v>
      </c>
      <c r="H723" s="150">
        <v>16.8</v>
      </c>
      <c r="I723" s="151"/>
      <c r="L723" s="147"/>
      <c r="M723" s="152"/>
      <c r="T723" s="153"/>
      <c r="AT723" s="148" t="s">
        <v>144</v>
      </c>
      <c r="AU723" s="148" t="s">
        <v>83</v>
      </c>
      <c r="AV723" s="13" t="s">
        <v>83</v>
      </c>
      <c r="AW723" s="13" t="s">
        <v>37</v>
      </c>
      <c r="AX723" s="13" t="s">
        <v>76</v>
      </c>
      <c r="AY723" s="148" t="s">
        <v>130</v>
      </c>
    </row>
    <row r="724" spans="2:65" s="13" customFormat="1">
      <c r="B724" s="147"/>
      <c r="D724" s="135" t="s">
        <v>144</v>
      </c>
      <c r="E724" s="148" t="s">
        <v>19</v>
      </c>
      <c r="F724" s="149" t="s">
        <v>1115</v>
      </c>
      <c r="H724" s="150">
        <v>12.8</v>
      </c>
      <c r="I724" s="151"/>
      <c r="L724" s="147"/>
      <c r="M724" s="152"/>
      <c r="T724" s="153"/>
      <c r="AT724" s="148" t="s">
        <v>144</v>
      </c>
      <c r="AU724" s="148" t="s">
        <v>83</v>
      </c>
      <c r="AV724" s="13" t="s">
        <v>83</v>
      </c>
      <c r="AW724" s="13" t="s">
        <v>37</v>
      </c>
      <c r="AX724" s="13" t="s">
        <v>76</v>
      </c>
      <c r="AY724" s="148" t="s">
        <v>130</v>
      </c>
    </row>
    <row r="725" spans="2:65" s="13" customFormat="1">
      <c r="B725" s="147"/>
      <c r="D725" s="135" t="s">
        <v>144</v>
      </c>
      <c r="E725" s="148" t="s">
        <v>19</v>
      </c>
      <c r="F725" s="149" t="s">
        <v>1115</v>
      </c>
      <c r="H725" s="150">
        <v>12.8</v>
      </c>
      <c r="I725" s="151"/>
      <c r="L725" s="147"/>
      <c r="M725" s="152"/>
      <c r="T725" s="153"/>
      <c r="AT725" s="148" t="s">
        <v>144</v>
      </c>
      <c r="AU725" s="148" t="s">
        <v>83</v>
      </c>
      <c r="AV725" s="13" t="s">
        <v>83</v>
      </c>
      <c r="AW725" s="13" t="s">
        <v>37</v>
      </c>
      <c r="AX725" s="13" t="s">
        <v>76</v>
      </c>
      <c r="AY725" s="148" t="s">
        <v>130</v>
      </c>
    </row>
    <row r="726" spans="2:65" s="13" customFormat="1">
      <c r="B726" s="147"/>
      <c r="D726" s="135" t="s">
        <v>144</v>
      </c>
      <c r="E726" s="148" t="s">
        <v>19</v>
      </c>
      <c r="F726" s="149" t="s">
        <v>1116</v>
      </c>
      <c r="H726" s="150">
        <v>14</v>
      </c>
      <c r="I726" s="151"/>
      <c r="L726" s="147"/>
      <c r="M726" s="152"/>
      <c r="T726" s="153"/>
      <c r="AT726" s="148" t="s">
        <v>144</v>
      </c>
      <c r="AU726" s="148" t="s">
        <v>83</v>
      </c>
      <c r="AV726" s="13" t="s">
        <v>83</v>
      </c>
      <c r="AW726" s="13" t="s">
        <v>37</v>
      </c>
      <c r="AX726" s="13" t="s">
        <v>76</v>
      </c>
      <c r="AY726" s="148" t="s">
        <v>130</v>
      </c>
    </row>
    <row r="727" spans="2:65" s="14" customFormat="1">
      <c r="B727" s="164"/>
      <c r="D727" s="135" t="s">
        <v>144</v>
      </c>
      <c r="E727" s="165" t="s">
        <v>19</v>
      </c>
      <c r="F727" s="166" t="s">
        <v>315</v>
      </c>
      <c r="H727" s="167">
        <v>56.400000000000006</v>
      </c>
      <c r="I727" s="168"/>
      <c r="L727" s="164"/>
      <c r="M727" s="169"/>
      <c r="T727" s="170"/>
      <c r="AT727" s="165" t="s">
        <v>144</v>
      </c>
      <c r="AU727" s="165" t="s">
        <v>83</v>
      </c>
      <c r="AV727" s="14" t="s">
        <v>138</v>
      </c>
      <c r="AW727" s="14" t="s">
        <v>37</v>
      </c>
      <c r="AX727" s="14" t="s">
        <v>81</v>
      </c>
      <c r="AY727" s="165" t="s">
        <v>130</v>
      </c>
    </row>
    <row r="728" spans="2:65" s="1" customFormat="1" ht="16.5" customHeight="1">
      <c r="B728" s="32"/>
      <c r="C728" s="122" t="s">
        <v>1139</v>
      </c>
      <c r="D728" s="122" t="s">
        <v>133</v>
      </c>
      <c r="E728" s="123" t="s">
        <v>1140</v>
      </c>
      <c r="F728" s="124" t="s">
        <v>1141</v>
      </c>
      <c r="G728" s="125" t="s">
        <v>136</v>
      </c>
      <c r="H728" s="126">
        <v>39.6</v>
      </c>
      <c r="I728" s="127"/>
      <c r="J728" s="128">
        <f>ROUND(I728*H728,2)</f>
        <v>0</v>
      </c>
      <c r="K728" s="124" t="s">
        <v>137</v>
      </c>
      <c r="L728" s="32"/>
      <c r="M728" s="129" t="s">
        <v>19</v>
      </c>
      <c r="N728" s="130" t="s">
        <v>47</v>
      </c>
      <c r="P728" s="131">
        <f>O728*H728</f>
        <v>0</v>
      </c>
      <c r="Q728" s="131">
        <v>1.3999999999999999E-4</v>
      </c>
      <c r="R728" s="131">
        <f>Q728*H728</f>
        <v>5.5439999999999994E-3</v>
      </c>
      <c r="S728" s="131">
        <v>0</v>
      </c>
      <c r="T728" s="132">
        <f>S728*H728</f>
        <v>0</v>
      </c>
      <c r="AR728" s="133" t="s">
        <v>248</v>
      </c>
      <c r="AT728" s="133" t="s">
        <v>133</v>
      </c>
      <c r="AU728" s="133" t="s">
        <v>83</v>
      </c>
      <c r="AY728" s="17" t="s">
        <v>130</v>
      </c>
      <c r="BE728" s="134">
        <f>IF(N728="základní",J728,0)</f>
        <v>0</v>
      </c>
      <c r="BF728" s="134">
        <f>IF(N728="snížená",J728,0)</f>
        <v>0</v>
      </c>
      <c r="BG728" s="134">
        <f>IF(N728="zákl. přenesená",J728,0)</f>
        <v>0</v>
      </c>
      <c r="BH728" s="134">
        <f>IF(N728="sníž. přenesená",J728,0)</f>
        <v>0</v>
      </c>
      <c r="BI728" s="134">
        <f>IF(N728="nulová",J728,0)</f>
        <v>0</v>
      </c>
      <c r="BJ728" s="17" t="s">
        <v>81</v>
      </c>
      <c r="BK728" s="134">
        <f>ROUND(I728*H728,2)</f>
        <v>0</v>
      </c>
      <c r="BL728" s="17" t="s">
        <v>248</v>
      </c>
      <c r="BM728" s="133" t="s">
        <v>1142</v>
      </c>
    </row>
    <row r="729" spans="2:65" s="1" customFormat="1">
      <c r="B729" s="32"/>
      <c r="D729" s="135" t="s">
        <v>140</v>
      </c>
      <c r="F729" s="136" t="s">
        <v>1143</v>
      </c>
      <c r="I729" s="137"/>
      <c r="L729" s="32"/>
      <c r="M729" s="138"/>
      <c r="T729" s="53"/>
      <c r="AT729" s="17" t="s">
        <v>140</v>
      </c>
      <c r="AU729" s="17" t="s">
        <v>83</v>
      </c>
    </row>
    <row r="730" spans="2:65" s="1" customFormat="1">
      <c r="B730" s="32"/>
      <c r="D730" s="139" t="s">
        <v>142</v>
      </c>
      <c r="F730" s="140" t="s">
        <v>1144</v>
      </c>
      <c r="I730" s="137"/>
      <c r="L730" s="32"/>
      <c r="M730" s="138"/>
      <c r="T730" s="53"/>
      <c r="AT730" s="17" t="s">
        <v>142</v>
      </c>
      <c r="AU730" s="17" t="s">
        <v>83</v>
      </c>
    </row>
    <row r="731" spans="2:65" s="12" customFormat="1">
      <c r="B731" s="141"/>
      <c r="D731" s="135" t="s">
        <v>144</v>
      </c>
      <c r="E731" s="142" t="s">
        <v>19</v>
      </c>
      <c r="F731" s="143" t="s">
        <v>1131</v>
      </c>
      <c r="H731" s="142" t="s">
        <v>19</v>
      </c>
      <c r="I731" s="144"/>
      <c r="L731" s="141"/>
      <c r="M731" s="145"/>
      <c r="T731" s="146"/>
      <c r="AT731" s="142" t="s">
        <v>144</v>
      </c>
      <c r="AU731" s="142" t="s">
        <v>83</v>
      </c>
      <c r="AV731" s="12" t="s">
        <v>81</v>
      </c>
      <c r="AW731" s="12" t="s">
        <v>37</v>
      </c>
      <c r="AX731" s="12" t="s">
        <v>76</v>
      </c>
      <c r="AY731" s="142" t="s">
        <v>130</v>
      </c>
    </row>
    <row r="732" spans="2:65" s="13" customFormat="1">
      <c r="B732" s="147"/>
      <c r="D732" s="135" t="s">
        <v>144</v>
      </c>
      <c r="E732" s="148" t="s">
        <v>19</v>
      </c>
      <c r="F732" s="149" t="s">
        <v>1115</v>
      </c>
      <c r="H732" s="150">
        <v>12.8</v>
      </c>
      <c r="I732" s="151"/>
      <c r="L732" s="147"/>
      <c r="M732" s="152"/>
      <c r="T732" s="153"/>
      <c r="AT732" s="148" t="s">
        <v>144</v>
      </c>
      <c r="AU732" s="148" t="s">
        <v>83</v>
      </c>
      <c r="AV732" s="13" t="s">
        <v>83</v>
      </c>
      <c r="AW732" s="13" t="s">
        <v>37</v>
      </c>
      <c r="AX732" s="13" t="s">
        <v>76</v>
      </c>
      <c r="AY732" s="148" t="s">
        <v>130</v>
      </c>
    </row>
    <row r="733" spans="2:65" s="13" customFormat="1">
      <c r="B733" s="147"/>
      <c r="D733" s="135" t="s">
        <v>144</v>
      </c>
      <c r="E733" s="148" t="s">
        <v>19</v>
      </c>
      <c r="F733" s="149" t="s">
        <v>1115</v>
      </c>
      <c r="H733" s="150">
        <v>12.8</v>
      </c>
      <c r="I733" s="151"/>
      <c r="L733" s="147"/>
      <c r="M733" s="152"/>
      <c r="T733" s="153"/>
      <c r="AT733" s="148" t="s">
        <v>144</v>
      </c>
      <c r="AU733" s="148" t="s">
        <v>83</v>
      </c>
      <c r="AV733" s="13" t="s">
        <v>83</v>
      </c>
      <c r="AW733" s="13" t="s">
        <v>37</v>
      </c>
      <c r="AX733" s="13" t="s">
        <v>76</v>
      </c>
      <c r="AY733" s="148" t="s">
        <v>130</v>
      </c>
    </row>
    <row r="734" spans="2:65" s="13" customFormat="1">
      <c r="B734" s="147"/>
      <c r="D734" s="135" t="s">
        <v>144</v>
      </c>
      <c r="E734" s="148" t="s">
        <v>19</v>
      </c>
      <c r="F734" s="149" t="s">
        <v>1116</v>
      </c>
      <c r="H734" s="150">
        <v>14</v>
      </c>
      <c r="I734" s="151"/>
      <c r="L734" s="147"/>
      <c r="M734" s="152"/>
      <c r="T734" s="153"/>
      <c r="AT734" s="148" t="s">
        <v>144</v>
      </c>
      <c r="AU734" s="148" t="s">
        <v>83</v>
      </c>
      <c r="AV734" s="13" t="s">
        <v>83</v>
      </c>
      <c r="AW734" s="13" t="s">
        <v>37</v>
      </c>
      <c r="AX734" s="13" t="s">
        <v>76</v>
      </c>
      <c r="AY734" s="148" t="s">
        <v>130</v>
      </c>
    </row>
    <row r="735" spans="2:65" s="14" customFormat="1">
      <c r="B735" s="164"/>
      <c r="D735" s="135" t="s">
        <v>144</v>
      </c>
      <c r="E735" s="165" t="s">
        <v>19</v>
      </c>
      <c r="F735" s="166" t="s">
        <v>315</v>
      </c>
      <c r="H735" s="167">
        <v>39.6</v>
      </c>
      <c r="I735" s="168"/>
      <c r="L735" s="164"/>
      <c r="M735" s="169"/>
      <c r="T735" s="170"/>
      <c r="AT735" s="165" t="s">
        <v>144</v>
      </c>
      <c r="AU735" s="165" t="s">
        <v>83</v>
      </c>
      <c r="AV735" s="14" t="s">
        <v>138</v>
      </c>
      <c r="AW735" s="14" t="s">
        <v>37</v>
      </c>
      <c r="AX735" s="14" t="s">
        <v>81</v>
      </c>
      <c r="AY735" s="165" t="s">
        <v>130</v>
      </c>
    </row>
    <row r="736" spans="2:65" s="1" customFormat="1" ht="16.5" customHeight="1">
      <c r="B736" s="32"/>
      <c r="C736" s="122" t="s">
        <v>1145</v>
      </c>
      <c r="D736" s="122" t="s">
        <v>133</v>
      </c>
      <c r="E736" s="123" t="s">
        <v>1146</v>
      </c>
      <c r="F736" s="124" t="s">
        <v>1147</v>
      </c>
      <c r="G736" s="125" t="s">
        <v>136</v>
      </c>
      <c r="H736" s="126">
        <v>56.4</v>
      </c>
      <c r="I736" s="127"/>
      <c r="J736" s="128">
        <f>ROUND(I736*H736,2)</f>
        <v>0</v>
      </c>
      <c r="K736" s="124" t="s">
        <v>137</v>
      </c>
      <c r="L736" s="32"/>
      <c r="M736" s="129" t="s">
        <v>19</v>
      </c>
      <c r="N736" s="130" t="s">
        <v>47</v>
      </c>
      <c r="P736" s="131">
        <f>O736*H736</f>
        <v>0</v>
      </c>
      <c r="Q736" s="131">
        <v>1.7000000000000001E-4</v>
      </c>
      <c r="R736" s="131">
        <f>Q736*H736</f>
        <v>9.588000000000001E-3</v>
      </c>
      <c r="S736" s="131">
        <v>0</v>
      </c>
      <c r="T736" s="132">
        <f>S736*H736</f>
        <v>0</v>
      </c>
      <c r="AR736" s="133" t="s">
        <v>248</v>
      </c>
      <c r="AT736" s="133" t="s">
        <v>133</v>
      </c>
      <c r="AU736" s="133" t="s">
        <v>83</v>
      </c>
      <c r="AY736" s="17" t="s">
        <v>130</v>
      </c>
      <c r="BE736" s="134">
        <f>IF(N736="základní",J736,0)</f>
        <v>0</v>
      </c>
      <c r="BF736" s="134">
        <f>IF(N736="snížená",J736,0)</f>
        <v>0</v>
      </c>
      <c r="BG736" s="134">
        <f>IF(N736="zákl. přenesená",J736,0)</f>
        <v>0</v>
      </c>
      <c r="BH736" s="134">
        <f>IF(N736="sníž. přenesená",J736,0)</f>
        <v>0</v>
      </c>
      <c r="BI736" s="134">
        <f>IF(N736="nulová",J736,0)</f>
        <v>0</v>
      </c>
      <c r="BJ736" s="17" t="s">
        <v>81</v>
      </c>
      <c r="BK736" s="134">
        <f>ROUND(I736*H736,2)</f>
        <v>0</v>
      </c>
      <c r="BL736" s="17" t="s">
        <v>248</v>
      </c>
      <c r="BM736" s="133" t="s">
        <v>1148</v>
      </c>
    </row>
    <row r="737" spans="2:65" s="1" customFormat="1">
      <c r="B737" s="32"/>
      <c r="D737" s="135" t="s">
        <v>140</v>
      </c>
      <c r="F737" s="136" t="s">
        <v>1149</v>
      </c>
      <c r="I737" s="137"/>
      <c r="L737" s="32"/>
      <c r="M737" s="138"/>
      <c r="T737" s="53"/>
      <c r="AT737" s="17" t="s">
        <v>140</v>
      </c>
      <c r="AU737" s="17" t="s">
        <v>83</v>
      </c>
    </row>
    <row r="738" spans="2:65" s="1" customFormat="1">
      <c r="B738" s="32"/>
      <c r="D738" s="139" t="s">
        <v>142</v>
      </c>
      <c r="F738" s="140" t="s">
        <v>1150</v>
      </c>
      <c r="I738" s="137"/>
      <c r="L738" s="32"/>
      <c r="M738" s="138"/>
      <c r="T738" s="53"/>
      <c r="AT738" s="17" t="s">
        <v>142</v>
      </c>
      <c r="AU738" s="17" t="s">
        <v>83</v>
      </c>
    </row>
    <row r="739" spans="2:65" s="12" customFormat="1">
      <c r="B739" s="141"/>
      <c r="D739" s="135" t="s">
        <v>144</v>
      </c>
      <c r="E739" s="142" t="s">
        <v>19</v>
      </c>
      <c r="F739" s="143" t="s">
        <v>1151</v>
      </c>
      <c r="H739" s="142" t="s">
        <v>19</v>
      </c>
      <c r="I739" s="144"/>
      <c r="L739" s="141"/>
      <c r="M739" s="145"/>
      <c r="T739" s="146"/>
      <c r="AT739" s="142" t="s">
        <v>144</v>
      </c>
      <c r="AU739" s="142" t="s">
        <v>83</v>
      </c>
      <c r="AV739" s="12" t="s">
        <v>81</v>
      </c>
      <c r="AW739" s="12" t="s">
        <v>37</v>
      </c>
      <c r="AX739" s="12" t="s">
        <v>76</v>
      </c>
      <c r="AY739" s="142" t="s">
        <v>130</v>
      </c>
    </row>
    <row r="740" spans="2:65" s="13" customFormat="1">
      <c r="B740" s="147"/>
      <c r="D740" s="135" t="s">
        <v>144</v>
      </c>
      <c r="E740" s="148" t="s">
        <v>19</v>
      </c>
      <c r="F740" s="149" t="s">
        <v>1115</v>
      </c>
      <c r="H740" s="150">
        <v>12.8</v>
      </c>
      <c r="I740" s="151"/>
      <c r="L740" s="147"/>
      <c r="M740" s="152"/>
      <c r="T740" s="153"/>
      <c r="AT740" s="148" t="s">
        <v>144</v>
      </c>
      <c r="AU740" s="148" t="s">
        <v>83</v>
      </c>
      <c r="AV740" s="13" t="s">
        <v>83</v>
      </c>
      <c r="AW740" s="13" t="s">
        <v>37</v>
      </c>
      <c r="AX740" s="13" t="s">
        <v>76</v>
      </c>
      <c r="AY740" s="148" t="s">
        <v>130</v>
      </c>
    </row>
    <row r="741" spans="2:65" s="13" customFormat="1">
      <c r="B741" s="147"/>
      <c r="D741" s="135" t="s">
        <v>144</v>
      </c>
      <c r="E741" s="148" t="s">
        <v>19</v>
      </c>
      <c r="F741" s="149" t="s">
        <v>1115</v>
      </c>
      <c r="H741" s="150">
        <v>12.8</v>
      </c>
      <c r="I741" s="151"/>
      <c r="L741" s="147"/>
      <c r="M741" s="152"/>
      <c r="T741" s="153"/>
      <c r="AT741" s="148" t="s">
        <v>144</v>
      </c>
      <c r="AU741" s="148" t="s">
        <v>83</v>
      </c>
      <c r="AV741" s="13" t="s">
        <v>83</v>
      </c>
      <c r="AW741" s="13" t="s">
        <v>37</v>
      </c>
      <c r="AX741" s="13" t="s">
        <v>76</v>
      </c>
      <c r="AY741" s="148" t="s">
        <v>130</v>
      </c>
    </row>
    <row r="742" spans="2:65" s="13" customFormat="1">
      <c r="B742" s="147"/>
      <c r="D742" s="135" t="s">
        <v>144</v>
      </c>
      <c r="E742" s="148" t="s">
        <v>19</v>
      </c>
      <c r="F742" s="149" t="s">
        <v>1116</v>
      </c>
      <c r="H742" s="150">
        <v>14</v>
      </c>
      <c r="I742" s="151"/>
      <c r="L742" s="147"/>
      <c r="M742" s="152"/>
      <c r="T742" s="153"/>
      <c r="AT742" s="148" t="s">
        <v>144</v>
      </c>
      <c r="AU742" s="148" t="s">
        <v>83</v>
      </c>
      <c r="AV742" s="13" t="s">
        <v>83</v>
      </c>
      <c r="AW742" s="13" t="s">
        <v>37</v>
      </c>
      <c r="AX742" s="13" t="s">
        <v>76</v>
      </c>
      <c r="AY742" s="148" t="s">
        <v>130</v>
      </c>
    </row>
    <row r="743" spans="2:65" s="12" customFormat="1">
      <c r="B743" s="141"/>
      <c r="D743" s="135" t="s">
        <v>144</v>
      </c>
      <c r="E743" s="142" t="s">
        <v>19</v>
      </c>
      <c r="F743" s="143" t="s">
        <v>1152</v>
      </c>
      <c r="H743" s="142" t="s">
        <v>19</v>
      </c>
      <c r="I743" s="144"/>
      <c r="L743" s="141"/>
      <c r="M743" s="145"/>
      <c r="T743" s="146"/>
      <c r="AT743" s="142" t="s">
        <v>144</v>
      </c>
      <c r="AU743" s="142" t="s">
        <v>83</v>
      </c>
      <c r="AV743" s="12" t="s">
        <v>81</v>
      </c>
      <c r="AW743" s="12" t="s">
        <v>37</v>
      </c>
      <c r="AX743" s="12" t="s">
        <v>76</v>
      </c>
      <c r="AY743" s="142" t="s">
        <v>130</v>
      </c>
    </row>
    <row r="744" spans="2:65" s="13" customFormat="1">
      <c r="B744" s="147"/>
      <c r="D744" s="135" t="s">
        <v>144</v>
      </c>
      <c r="E744" s="148" t="s">
        <v>19</v>
      </c>
      <c r="F744" s="149" t="s">
        <v>1113</v>
      </c>
      <c r="H744" s="150">
        <v>16.8</v>
      </c>
      <c r="I744" s="151"/>
      <c r="L744" s="147"/>
      <c r="M744" s="152"/>
      <c r="T744" s="153"/>
      <c r="AT744" s="148" t="s">
        <v>144</v>
      </c>
      <c r="AU744" s="148" t="s">
        <v>83</v>
      </c>
      <c r="AV744" s="13" t="s">
        <v>83</v>
      </c>
      <c r="AW744" s="13" t="s">
        <v>37</v>
      </c>
      <c r="AX744" s="13" t="s">
        <v>76</v>
      </c>
      <c r="AY744" s="148" t="s">
        <v>130</v>
      </c>
    </row>
    <row r="745" spans="2:65" s="14" customFormat="1">
      <c r="B745" s="164"/>
      <c r="D745" s="135" t="s">
        <v>144</v>
      </c>
      <c r="E745" s="165" t="s">
        <v>19</v>
      </c>
      <c r="F745" s="166" t="s">
        <v>315</v>
      </c>
      <c r="H745" s="167">
        <v>56.400000000000006</v>
      </c>
      <c r="I745" s="168"/>
      <c r="L745" s="164"/>
      <c r="M745" s="169"/>
      <c r="T745" s="170"/>
      <c r="AT745" s="165" t="s">
        <v>144</v>
      </c>
      <c r="AU745" s="165" t="s">
        <v>83</v>
      </c>
      <c r="AV745" s="14" t="s">
        <v>138</v>
      </c>
      <c r="AW745" s="14" t="s">
        <v>37</v>
      </c>
      <c r="AX745" s="14" t="s">
        <v>81</v>
      </c>
      <c r="AY745" s="165" t="s">
        <v>130</v>
      </c>
    </row>
    <row r="746" spans="2:65" s="1" customFormat="1" ht="16.5" customHeight="1">
      <c r="B746" s="32"/>
      <c r="C746" s="122" t="s">
        <v>1153</v>
      </c>
      <c r="D746" s="122" t="s">
        <v>133</v>
      </c>
      <c r="E746" s="123" t="s">
        <v>1154</v>
      </c>
      <c r="F746" s="124" t="s">
        <v>1155</v>
      </c>
      <c r="G746" s="125" t="s">
        <v>136</v>
      </c>
      <c r="H746" s="126">
        <v>56.4</v>
      </c>
      <c r="I746" s="127"/>
      <c r="J746" s="128">
        <f>ROUND(I746*H746,2)</f>
        <v>0</v>
      </c>
      <c r="K746" s="124" t="s">
        <v>137</v>
      </c>
      <c r="L746" s="32"/>
      <c r="M746" s="129" t="s">
        <v>19</v>
      </c>
      <c r="N746" s="130" t="s">
        <v>47</v>
      </c>
      <c r="P746" s="131">
        <f>O746*H746</f>
        <v>0</v>
      </c>
      <c r="Q746" s="131">
        <v>2.5000000000000001E-4</v>
      </c>
      <c r="R746" s="131">
        <f>Q746*H746</f>
        <v>1.41E-2</v>
      </c>
      <c r="S746" s="131">
        <v>0</v>
      </c>
      <c r="T746" s="132">
        <f>S746*H746</f>
        <v>0</v>
      </c>
      <c r="AR746" s="133" t="s">
        <v>138</v>
      </c>
      <c r="AT746" s="133" t="s">
        <v>133</v>
      </c>
      <c r="AU746" s="133" t="s">
        <v>83</v>
      </c>
      <c r="AY746" s="17" t="s">
        <v>130</v>
      </c>
      <c r="BE746" s="134">
        <f>IF(N746="základní",J746,0)</f>
        <v>0</v>
      </c>
      <c r="BF746" s="134">
        <f>IF(N746="snížená",J746,0)</f>
        <v>0</v>
      </c>
      <c r="BG746" s="134">
        <f>IF(N746="zákl. přenesená",J746,0)</f>
        <v>0</v>
      </c>
      <c r="BH746" s="134">
        <f>IF(N746="sníž. přenesená",J746,0)</f>
        <v>0</v>
      </c>
      <c r="BI746" s="134">
        <f>IF(N746="nulová",J746,0)</f>
        <v>0</v>
      </c>
      <c r="BJ746" s="17" t="s">
        <v>81</v>
      </c>
      <c r="BK746" s="134">
        <f>ROUND(I746*H746,2)</f>
        <v>0</v>
      </c>
      <c r="BL746" s="17" t="s">
        <v>138</v>
      </c>
      <c r="BM746" s="133" t="s">
        <v>1156</v>
      </c>
    </row>
    <row r="747" spans="2:65" s="1" customFormat="1">
      <c r="B747" s="32"/>
      <c r="D747" s="135" t="s">
        <v>140</v>
      </c>
      <c r="F747" s="136" t="s">
        <v>1157</v>
      </c>
      <c r="I747" s="137"/>
      <c r="L747" s="32"/>
      <c r="M747" s="138"/>
      <c r="T747" s="53"/>
      <c r="AT747" s="17" t="s">
        <v>140</v>
      </c>
      <c r="AU747" s="17" t="s">
        <v>83</v>
      </c>
    </row>
    <row r="748" spans="2:65" s="1" customFormat="1">
      <c r="B748" s="32"/>
      <c r="D748" s="139" t="s">
        <v>142</v>
      </c>
      <c r="F748" s="140" t="s">
        <v>1158</v>
      </c>
      <c r="I748" s="137"/>
      <c r="L748" s="32"/>
      <c r="M748" s="138"/>
      <c r="T748" s="53"/>
      <c r="AT748" s="17" t="s">
        <v>142</v>
      </c>
      <c r="AU748" s="17" t="s">
        <v>83</v>
      </c>
    </row>
    <row r="749" spans="2:65" s="12" customFormat="1">
      <c r="B749" s="141"/>
      <c r="D749" s="135" t="s">
        <v>144</v>
      </c>
      <c r="E749" s="142" t="s">
        <v>19</v>
      </c>
      <c r="F749" s="143" t="s">
        <v>1159</v>
      </c>
      <c r="H749" s="142" t="s">
        <v>19</v>
      </c>
      <c r="I749" s="144"/>
      <c r="L749" s="141"/>
      <c r="M749" s="145"/>
      <c r="T749" s="146"/>
      <c r="AT749" s="142" t="s">
        <v>144</v>
      </c>
      <c r="AU749" s="142" t="s">
        <v>83</v>
      </c>
      <c r="AV749" s="12" t="s">
        <v>81</v>
      </c>
      <c r="AW749" s="12" t="s">
        <v>37</v>
      </c>
      <c r="AX749" s="12" t="s">
        <v>76</v>
      </c>
      <c r="AY749" s="142" t="s">
        <v>130</v>
      </c>
    </row>
    <row r="750" spans="2:65" s="13" customFormat="1">
      <c r="B750" s="147"/>
      <c r="D750" s="135" t="s">
        <v>144</v>
      </c>
      <c r="E750" s="148" t="s">
        <v>19</v>
      </c>
      <c r="F750" s="149" t="s">
        <v>1113</v>
      </c>
      <c r="H750" s="150">
        <v>16.8</v>
      </c>
      <c r="I750" s="151"/>
      <c r="L750" s="147"/>
      <c r="M750" s="152"/>
      <c r="T750" s="153"/>
      <c r="AT750" s="148" t="s">
        <v>144</v>
      </c>
      <c r="AU750" s="148" t="s">
        <v>83</v>
      </c>
      <c r="AV750" s="13" t="s">
        <v>83</v>
      </c>
      <c r="AW750" s="13" t="s">
        <v>37</v>
      </c>
      <c r="AX750" s="13" t="s">
        <v>76</v>
      </c>
      <c r="AY750" s="148" t="s">
        <v>130</v>
      </c>
    </row>
    <row r="751" spans="2:65" s="12" customFormat="1">
      <c r="B751" s="141"/>
      <c r="D751" s="135" t="s">
        <v>144</v>
      </c>
      <c r="E751" s="142" t="s">
        <v>19</v>
      </c>
      <c r="F751" s="143" t="s">
        <v>1160</v>
      </c>
      <c r="H751" s="142" t="s">
        <v>19</v>
      </c>
      <c r="I751" s="144"/>
      <c r="L751" s="141"/>
      <c r="M751" s="145"/>
      <c r="T751" s="146"/>
      <c r="AT751" s="142" t="s">
        <v>144</v>
      </c>
      <c r="AU751" s="142" t="s">
        <v>83</v>
      </c>
      <c r="AV751" s="12" t="s">
        <v>81</v>
      </c>
      <c r="AW751" s="12" t="s">
        <v>37</v>
      </c>
      <c r="AX751" s="12" t="s">
        <v>76</v>
      </c>
      <c r="AY751" s="142" t="s">
        <v>130</v>
      </c>
    </row>
    <row r="752" spans="2:65" s="13" customFormat="1">
      <c r="B752" s="147"/>
      <c r="D752" s="135" t="s">
        <v>144</v>
      </c>
      <c r="E752" s="148" t="s">
        <v>19</v>
      </c>
      <c r="F752" s="149" t="s">
        <v>1115</v>
      </c>
      <c r="H752" s="150">
        <v>12.8</v>
      </c>
      <c r="I752" s="151"/>
      <c r="L752" s="147"/>
      <c r="M752" s="152"/>
      <c r="T752" s="153"/>
      <c r="AT752" s="148" t="s">
        <v>144</v>
      </c>
      <c r="AU752" s="148" t="s">
        <v>83</v>
      </c>
      <c r="AV752" s="13" t="s">
        <v>83</v>
      </c>
      <c r="AW752" s="13" t="s">
        <v>37</v>
      </c>
      <c r="AX752" s="13" t="s">
        <v>76</v>
      </c>
      <c r="AY752" s="148" t="s">
        <v>130</v>
      </c>
    </row>
    <row r="753" spans="2:65" s="13" customFormat="1">
      <c r="B753" s="147"/>
      <c r="D753" s="135" t="s">
        <v>144</v>
      </c>
      <c r="E753" s="148" t="s">
        <v>19</v>
      </c>
      <c r="F753" s="149" t="s">
        <v>1115</v>
      </c>
      <c r="H753" s="150">
        <v>12.8</v>
      </c>
      <c r="I753" s="151"/>
      <c r="L753" s="147"/>
      <c r="M753" s="152"/>
      <c r="T753" s="153"/>
      <c r="AT753" s="148" t="s">
        <v>144</v>
      </c>
      <c r="AU753" s="148" t="s">
        <v>83</v>
      </c>
      <c r="AV753" s="13" t="s">
        <v>83</v>
      </c>
      <c r="AW753" s="13" t="s">
        <v>37</v>
      </c>
      <c r="AX753" s="13" t="s">
        <v>76</v>
      </c>
      <c r="AY753" s="148" t="s">
        <v>130</v>
      </c>
    </row>
    <row r="754" spans="2:65" s="13" customFormat="1">
      <c r="B754" s="147"/>
      <c r="D754" s="135" t="s">
        <v>144</v>
      </c>
      <c r="E754" s="148" t="s">
        <v>19</v>
      </c>
      <c r="F754" s="149" t="s">
        <v>1116</v>
      </c>
      <c r="H754" s="150">
        <v>14</v>
      </c>
      <c r="I754" s="151"/>
      <c r="L754" s="147"/>
      <c r="M754" s="152"/>
      <c r="T754" s="153"/>
      <c r="AT754" s="148" t="s">
        <v>144</v>
      </c>
      <c r="AU754" s="148" t="s">
        <v>83</v>
      </c>
      <c r="AV754" s="13" t="s">
        <v>83</v>
      </c>
      <c r="AW754" s="13" t="s">
        <v>37</v>
      </c>
      <c r="AX754" s="13" t="s">
        <v>76</v>
      </c>
      <c r="AY754" s="148" t="s">
        <v>130</v>
      </c>
    </row>
    <row r="755" spans="2:65" s="14" customFormat="1">
      <c r="B755" s="164"/>
      <c r="D755" s="135" t="s">
        <v>144</v>
      </c>
      <c r="E755" s="165" t="s">
        <v>19</v>
      </c>
      <c r="F755" s="166" t="s">
        <v>315</v>
      </c>
      <c r="H755" s="167">
        <v>56.400000000000006</v>
      </c>
      <c r="I755" s="168"/>
      <c r="L755" s="164"/>
      <c r="M755" s="169"/>
      <c r="T755" s="170"/>
      <c r="AT755" s="165" t="s">
        <v>144</v>
      </c>
      <c r="AU755" s="165" t="s">
        <v>83</v>
      </c>
      <c r="AV755" s="14" t="s">
        <v>138</v>
      </c>
      <c r="AW755" s="14" t="s">
        <v>37</v>
      </c>
      <c r="AX755" s="14" t="s">
        <v>81</v>
      </c>
      <c r="AY755" s="165" t="s">
        <v>130</v>
      </c>
    </row>
    <row r="756" spans="2:65" s="1" customFormat="1" ht="16.5" customHeight="1">
      <c r="B756" s="32"/>
      <c r="C756" s="122" t="s">
        <v>1161</v>
      </c>
      <c r="D756" s="122" t="s">
        <v>133</v>
      </c>
      <c r="E756" s="123" t="s">
        <v>1162</v>
      </c>
      <c r="F756" s="124" t="s">
        <v>1163</v>
      </c>
      <c r="G756" s="125" t="s">
        <v>136</v>
      </c>
      <c r="H756" s="126">
        <v>5.5</v>
      </c>
      <c r="I756" s="127"/>
      <c r="J756" s="128">
        <f>ROUND(I756*H756,2)</f>
        <v>0</v>
      </c>
      <c r="K756" s="124" t="s">
        <v>137</v>
      </c>
      <c r="L756" s="32"/>
      <c r="M756" s="129" t="s">
        <v>19</v>
      </c>
      <c r="N756" s="130" t="s">
        <v>47</v>
      </c>
      <c r="P756" s="131">
        <f>O756*H756</f>
        <v>0</v>
      </c>
      <c r="Q756" s="131">
        <v>2.0000000000000002E-5</v>
      </c>
      <c r="R756" s="131">
        <f>Q756*H756</f>
        <v>1.1E-4</v>
      </c>
      <c r="S756" s="131">
        <v>0</v>
      </c>
      <c r="T756" s="132">
        <f>S756*H756</f>
        <v>0</v>
      </c>
      <c r="AR756" s="133" t="s">
        <v>248</v>
      </c>
      <c r="AT756" s="133" t="s">
        <v>133</v>
      </c>
      <c r="AU756" s="133" t="s">
        <v>83</v>
      </c>
      <c r="AY756" s="17" t="s">
        <v>130</v>
      </c>
      <c r="BE756" s="134">
        <f>IF(N756="základní",J756,0)</f>
        <v>0</v>
      </c>
      <c r="BF756" s="134">
        <f>IF(N756="snížená",J756,0)</f>
        <v>0</v>
      </c>
      <c r="BG756" s="134">
        <f>IF(N756="zákl. přenesená",J756,0)</f>
        <v>0</v>
      </c>
      <c r="BH756" s="134">
        <f>IF(N756="sníž. přenesená",J756,0)</f>
        <v>0</v>
      </c>
      <c r="BI756" s="134">
        <f>IF(N756="nulová",J756,0)</f>
        <v>0</v>
      </c>
      <c r="BJ756" s="17" t="s">
        <v>81</v>
      </c>
      <c r="BK756" s="134">
        <f>ROUND(I756*H756,2)</f>
        <v>0</v>
      </c>
      <c r="BL756" s="17" t="s">
        <v>248</v>
      </c>
      <c r="BM756" s="133" t="s">
        <v>1164</v>
      </c>
    </row>
    <row r="757" spans="2:65" s="1" customFormat="1">
      <c r="B757" s="32"/>
      <c r="D757" s="135" t="s">
        <v>140</v>
      </c>
      <c r="F757" s="136" t="s">
        <v>1165</v>
      </c>
      <c r="I757" s="137"/>
      <c r="L757" s="32"/>
      <c r="M757" s="138"/>
      <c r="T757" s="53"/>
      <c r="AT757" s="17" t="s">
        <v>140</v>
      </c>
      <c r="AU757" s="17" t="s">
        <v>83</v>
      </c>
    </row>
    <row r="758" spans="2:65" s="1" customFormat="1">
      <c r="B758" s="32"/>
      <c r="D758" s="139" t="s">
        <v>142</v>
      </c>
      <c r="F758" s="140" t="s">
        <v>1166</v>
      </c>
      <c r="I758" s="137"/>
      <c r="L758" s="32"/>
      <c r="M758" s="138"/>
      <c r="T758" s="53"/>
      <c r="AT758" s="17" t="s">
        <v>142</v>
      </c>
      <c r="AU758" s="17" t="s">
        <v>83</v>
      </c>
    </row>
    <row r="759" spans="2:65" s="12" customFormat="1">
      <c r="B759" s="141"/>
      <c r="D759" s="135" t="s">
        <v>144</v>
      </c>
      <c r="E759" s="142" t="s">
        <v>19</v>
      </c>
      <c r="F759" s="143" t="s">
        <v>1167</v>
      </c>
      <c r="H759" s="142" t="s">
        <v>19</v>
      </c>
      <c r="I759" s="144"/>
      <c r="L759" s="141"/>
      <c r="M759" s="145"/>
      <c r="T759" s="146"/>
      <c r="AT759" s="142" t="s">
        <v>144</v>
      </c>
      <c r="AU759" s="142" t="s">
        <v>83</v>
      </c>
      <c r="AV759" s="12" t="s">
        <v>81</v>
      </c>
      <c r="AW759" s="12" t="s">
        <v>37</v>
      </c>
      <c r="AX759" s="12" t="s">
        <v>76</v>
      </c>
      <c r="AY759" s="142" t="s">
        <v>130</v>
      </c>
    </row>
    <row r="760" spans="2:65" s="13" customFormat="1">
      <c r="B760" s="147"/>
      <c r="D760" s="135" t="s">
        <v>144</v>
      </c>
      <c r="E760" s="148" t="s">
        <v>19</v>
      </c>
      <c r="F760" s="149" t="s">
        <v>1168</v>
      </c>
      <c r="H760" s="150">
        <v>5.5</v>
      </c>
      <c r="I760" s="151"/>
      <c r="L760" s="147"/>
      <c r="M760" s="152"/>
      <c r="T760" s="153"/>
      <c r="AT760" s="148" t="s">
        <v>144</v>
      </c>
      <c r="AU760" s="148" t="s">
        <v>83</v>
      </c>
      <c r="AV760" s="13" t="s">
        <v>83</v>
      </c>
      <c r="AW760" s="13" t="s">
        <v>37</v>
      </c>
      <c r="AX760" s="13" t="s">
        <v>81</v>
      </c>
      <c r="AY760" s="148" t="s">
        <v>130</v>
      </c>
    </row>
    <row r="761" spans="2:65" s="1" customFormat="1" ht="16.5" customHeight="1">
      <c r="B761" s="32"/>
      <c r="C761" s="122" t="s">
        <v>1169</v>
      </c>
      <c r="D761" s="122" t="s">
        <v>133</v>
      </c>
      <c r="E761" s="123" t="s">
        <v>1170</v>
      </c>
      <c r="F761" s="124" t="s">
        <v>1171</v>
      </c>
      <c r="G761" s="125" t="s">
        <v>136</v>
      </c>
      <c r="H761" s="126">
        <v>6.0720000000000001</v>
      </c>
      <c r="I761" s="127"/>
      <c r="J761" s="128">
        <f>ROUND(I761*H761,2)</f>
        <v>0</v>
      </c>
      <c r="K761" s="124" t="s">
        <v>137</v>
      </c>
      <c r="L761" s="32"/>
      <c r="M761" s="129" t="s">
        <v>19</v>
      </c>
      <c r="N761" s="130" t="s">
        <v>47</v>
      </c>
      <c r="P761" s="131">
        <f>O761*H761</f>
        <v>0</v>
      </c>
      <c r="Q761" s="131">
        <v>1.3999999999999999E-4</v>
      </c>
      <c r="R761" s="131">
        <f>Q761*H761</f>
        <v>8.5007999999999991E-4</v>
      </c>
      <c r="S761" s="131">
        <v>0</v>
      </c>
      <c r="T761" s="132">
        <f>S761*H761</f>
        <v>0</v>
      </c>
      <c r="AR761" s="133" t="s">
        <v>248</v>
      </c>
      <c r="AT761" s="133" t="s">
        <v>133</v>
      </c>
      <c r="AU761" s="133" t="s">
        <v>83</v>
      </c>
      <c r="AY761" s="17" t="s">
        <v>130</v>
      </c>
      <c r="BE761" s="134">
        <f>IF(N761="základní",J761,0)</f>
        <v>0</v>
      </c>
      <c r="BF761" s="134">
        <f>IF(N761="snížená",J761,0)</f>
        <v>0</v>
      </c>
      <c r="BG761" s="134">
        <f>IF(N761="zákl. přenesená",J761,0)</f>
        <v>0</v>
      </c>
      <c r="BH761" s="134">
        <f>IF(N761="sníž. přenesená",J761,0)</f>
        <v>0</v>
      </c>
      <c r="BI761" s="134">
        <f>IF(N761="nulová",J761,0)</f>
        <v>0</v>
      </c>
      <c r="BJ761" s="17" t="s">
        <v>81</v>
      </c>
      <c r="BK761" s="134">
        <f>ROUND(I761*H761,2)</f>
        <v>0</v>
      </c>
      <c r="BL761" s="17" t="s">
        <v>248</v>
      </c>
      <c r="BM761" s="133" t="s">
        <v>1172</v>
      </c>
    </row>
    <row r="762" spans="2:65" s="1" customFormat="1">
      <c r="B762" s="32"/>
      <c r="D762" s="135" t="s">
        <v>140</v>
      </c>
      <c r="F762" s="136" t="s">
        <v>1173</v>
      </c>
      <c r="I762" s="137"/>
      <c r="L762" s="32"/>
      <c r="M762" s="138"/>
      <c r="T762" s="53"/>
      <c r="AT762" s="17" t="s">
        <v>140</v>
      </c>
      <c r="AU762" s="17" t="s">
        <v>83</v>
      </c>
    </row>
    <row r="763" spans="2:65" s="1" customFormat="1">
      <c r="B763" s="32"/>
      <c r="D763" s="139" t="s">
        <v>142</v>
      </c>
      <c r="F763" s="140" t="s">
        <v>1174</v>
      </c>
      <c r="I763" s="137"/>
      <c r="L763" s="32"/>
      <c r="M763" s="138"/>
      <c r="T763" s="53"/>
      <c r="AT763" s="17" t="s">
        <v>142</v>
      </c>
      <c r="AU763" s="17" t="s">
        <v>83</v>
      </c>
    </row>
    <row r="764" spans="2:65" s="12" customFormat="1">
      <c r="B764" s="141"/>
      <c r="D764" s="135" t="s">
        <v>144</v>
      </c>
      <c r="E764" s="142" t="s">
        <v>19</v>
      </c>
      <c r="F764" s="143" t="s">
        <v>1175</v>
      </c>
      <c r="H764" s="142" t="s">
        <v>19</v>
      </c>
      <c r="I764" s="144"/>
      <c r="L764" s="141"/>
      <c r="M764" s="145"/>
      <c r="T764" s="146"/>
      <c r="AT764" s="142" t="s">
        <v>144</v>
      </c>
      <c r="AU764" s="142" t="s">
        <v>83</v>
      </c>
      <c r="AV764" s="12" t="s">
        <v>81</v>
      </c>
      <c r="AW764" s="12" t="s">
        <v>37</v>
      </c>
      <c r="AX764" s="12" t="s">
        <v>76</v>
      </c>
      <c r="AY764" s="142" t="s">
        <v>130</v>
      </c>
    </row>
    <row r="765" spans="2:65" s="13" customFormat="1">
      <c r="B765" s="147"/>
      <c r="D765" s="135" t="s">
        <v>144</v>
      </c>
      <c r="E765" s="148" t="s">
        <v>19</v>
      </c>
      <c r="F765" s="149" t="s">
        <v>1176</v>
      </c>
      <c r="H765" s="150">
        <v>6.0720000000000001</v>
      </c>
      <c r="I765" s="151"/>
      <c r="L765" s="147"/>
      <c r="M765" s="152"/>
      <c r="T765" s="153"/>
      <c r="AT765" s="148" t="s">
        <v>144</v>
      </c>
      <c r="AU765" s="148" t="s">
        <v>83</v>
      </c>
      <c r="AV765" s="13" t="s">
        <v>83</v>
      </c>
      <c r="AW765" s="13" t="s">
        <v>37</v>
      </c>
      <c r="AX765" s="13" t="s">
        <v>81</v>
      </c>
      <c r="AY765" s="148" t="s">
        <v>130</v>
      </c>
    </row>
    <row r="766" spans="2:65" s="1" customFormat="1" ht="16.5" customHeight="1">
      <c r="B766" s="32"/>
      <c r="C766" s="122" t="s">
        <v>1177</v>
      </c>
      <c r="D766" s="122" t="s">
        <v>133</v>
      </c>
      <c r="E766" s="123" t="s">
        <v>1178</v>
      </c>
      <c r="F766" s="124" t="s">
        <v>1179</v>
      </c>
      <c r="G766" s="125" t="s">
        <v>136</v>
      </c>
      <c r="H766" s="126">
        <v>6.0720000000000001</v>
      </c>
      <c r="I766" s="127"/>
      <c r="J766" s="128">
        <f>ROUND(I766*H766,2)</f>
        <v>0</v>
      </c>
      <c r="K766" s="124" t="s">
        <v>137</v>
      </c>
      <c r="L766" s="32"/>
      <c r="M766" s="129" t="s">
        <v>19</v>
      </c>
      <c r="N766" s="130" t="s">
        <v>47</v>
      </c>
      <c r="P766" s="131">
        <f>O766*H766</f>
        <v>0</v>
      </c>
      <c r="Q766" s="131">
        <v>1.3999999999999999E-4</v>
      </c>
      <c r="R766" s="131">
        <f>Q766*H766</f>
        <v>8.5007999999999991E-4</v>
      </c>
      <c r="S766" s="131">
        <v>0</v>
      </c>
      <c r="T766" s="132">
        <f>S766*H766</f>
        <v>0</v>
      </c>
      <c r="AR766" s="133" t="s">
        <v>248</v>
      </c>
      <c r="AT766" s="133" t="s">
        <v>133</v>
      </c>
      <c r="AU766" s="133" t="s">
        <v>83</v>
      </c>
      <c r="AY766" s="17" t="s">
        <v>130</v>
      </c>
      <c r="BE766" s="134">
        <f>IF(N766="základní",J766,0)</f>
        <v>0</v>
      </c>
      <c r="BF766" s="134">
        <f>IF(N766="snížená",J766,0)</f>
        <v>0</v>
      </c>
      <c r="BG766" s="134">
        <f>IF(N766="zákl. přenesená",J766,0)</f>
        <v>0</v>
      </c>
      <c r="BH766" s="134">
        <f>IF(N766="sníž. přenesená",J766,0)</f>
        <v>0</v>
      </c>
      <c r="BI766" s="134">
        <f>IF(N766="nulová",J766,0)</f>
        <v>0</v>
      </c>
      <c r="BJ766" s="17" t="s">
        <v>81</v>
      </c>
      <c r="BK766" s="134">
        <f>ROUND(I766*H766,2)</f>
        <v>0</v>
      </c>
      <c r="BL766" s="17" t="s">
        <v>248</v>
      </c>
      <c r="BM766" s="133" t="s">
        <v>1180</v>
      </c>
    </row>
    <row r="767" spans="2:65" s="1" customFormat="1">
      <c r="B767" s="32"/>
      <c r="D767" s="135" t="s">
        <v>140</v>
      </c>
      <c r="F767" s="136" t="s">
        <v>1181</v>
      </c>
      <c r="I767" s="137"/>
      <c r="L767" s="32"/>
      <c r="M767" s="138"/>
      <c r="T767" s="53"/>
      <c r="AT767" s="17" t="s">
        <v>140</v>
      </c>
      <c r="AU767" s="17" t="s">
        <v>83</v>
      </c>
    </row>
    <row r="768" spans="2:65" s="1" customFormat="1">
      <c r="B768" s="32"/>
      <c r="D768" s="139" t="s">
        <v>142</v>
      </c>
      <c r="F768" s="140" t="s">
        <v>1182</v>
      </c>
      <c r="I768" s="137"/>
      <c r="L768" s="32"/>
      <c r="M768" s="138"/>
      <c r="T768" s="53"/>
      <c r="AT768" s="17" t="s">
        <v>142</v>
      </c>
      <c r="AU768" s="17" t="s">
        <v>83</v>
      </c>
    </row>
    <row r="769" spans="2:65" s="1" customFormat="1" ht="16.5" customHeight="1">
      <c r="B769" s="32"/>
      <c r="C769" s="122" t="s">
        <v>1183</v>
      </c>
      <c r="D769" s="122" t="s">
        <v>133</v>
      </c>
      <c r="E769" s="123" t="s">
        <v>1184</v>
      </c>
      <c r="F769" s="124" t="s">
        <v>1185</v>
      </c>
      <c r="G769" s="125" t="s">
        <v>136</v>
      </c>
      <c r="H769" s="126">
        <v>6.0720000000000001</v>
      </c>
      <c r="I769" s="127"/>
      <c r="J769" s="128">
        <f>ROUND(I769*H769,2)</f>
        <v>0</v>
      </c>
      <c r="K769" s="124" t="s">
        <v>137</v>
      </c>
      <c r="L769" s="32"/>
      <c r="M769" s="129" t="s">
        <v>19</v>
      </c>
      <c r="N769" s="130" t="s">
        <v>47</v>
      </c>
      <c r="P769" s="131">
        <f>O769*H769</f>
        <v>0</v>
      </c>
      <c r="Q769" s="131">
        <v>1.3999999999999999E-4</v>
      </c>
      <c r="R769" s="131">
        <f>Q769*H769</f>
        <v>8.5007999999999991E-4</v>
      </c>
      <c r="S769" s="131">
        <v>0</v>
      </c>
      <c r="T769" s="132">
        <f>S769*H769</f>
        <v>0</v>
      </c>
      <c r="AR769" s="133" t="s">
        <v>248</v>
      </c>
      <c r="AT769" s="133" t="s">
        <v>133</v>
      </c>
      <c r="AU769" s="133" t="s">
        <v>83</v>
      </c>
      <c r="AY769" s="17" t="s">
        <v>130</v>
      </c>
      <c r="BE769" s="134">
        <f>IF(N769="základní",J769,0)</f>
        <v>0</v>
      </c>
      <c r="BF769" s="134">
        <f>IF(N769="snížená",J769,0)</f>
        <v>0</v>
      </c>
      <c r="BG769" s="134">
        <f>IF(N769="zákl. přenesená",J769,0)</f>
        <v>0</v>
      </c>
      <c r="BH769" s="134">
        <f>IF(N769="sníž. přenesená",J769,0)</f>
        <v>0</v>
      </c>
      <c r="BI769" s="134">
        <f>IF(N769="nulová",J769,0)</f>
        <v>0</v>
      </c>
      <c r="BJ769" s="17" t="s">
        <v>81</v>
      </c>
      <c r="BK769" s="134">
        <f>ROUND(I769*H769,2)</f>
        <v>0</v>
      </c>
      <c r="BL769" s="17" t="s">
        <v>248</v>
      </c>
      <c r="BM769" s="133" t="s">
        <v>1186</v>
      </c>
    </row>
    <row r="770" spans="2:65" s="1" customFormat="1">
      <c r="B770" s="32"/>
      <c r="D770" s="135" t="s">
        <v>140</v>
      </c>
      <c r="F770" s="136" t="s">
        <v>1187</v>
      </c>
      <c r="I770" s="137"/>
      <c r="L770" s="32"/>
      <c r="M770" s="138"/>
      <c r="T770" s="53"/>
      <c r="AT770" s="17" t="s">
        <v>140</v>
      </c>
      <c r="AU770" s="17" t="s">
        <v>83</v>
      </c>
    </row>
    <row r="771" spans="2:65" s="1" customFormat="1">
      <c r="B771" s="32"/>
      <c r="D771" s="139" t="s">
        <v>142</v>
      </c>
      <c r="F771" s="140" t="s">
        <v>1188</v>
      </c>
      <c r="I771" s="137"/>
      <c r="L771" s="32"/>
      <c r="M771" s="138"/>
      <c r="T771" s="53"/>
      <c r="AT771" s="17" t="s">
        <v>142</v>
      </c>
      <c r="AU771" s="17" t="s">
        <v>83</v>
      </c>
    </row>
    <row r="772" spans="2:65" s="1" customFormat="1" ht="16.5" customHeight="1">
      <c r="B772" s="32"/>
      <c r="C772" s="122" t="s">
        <v>1189</v>
      </c>
      <c r="D772" s="122" t="s">
        <v>133</v>
      </c>
      <c r="E772" s="123" t="s">
        <v>1190</v>
      </c>
      <c r="F772" s="124" t="s">
        <v>1191</v>
      </c>
      <c r="G772" s="125" t="s">
        <v>136</v>
      </c>
      <c r="H772" s="126">
        <v>2.76</v>
      </c>
      <c r="I772" s="127"/>
      <c r="J772" s="128">
        <f>ROUND(I772*H772,2)</f>
        <v>0</v>
      </c>
      <c r="K772" s="124" t="s">
        <v>137</v>
      </c>
      <c r="L772" s="32"/>
      <c r="M772" s="129" t="s">
        <v>19</v>
      </c>
      <c r="N772" s="130" t="s">
        <v>47</v>
      </c>
      <c r="P772" s="131">
        <f>O772*H772</f>
        <v>0</v>
      </c>
      <c r="Q772" s="131">
        <v>6.9999999999999994E-5</v>
      </c>
      <c r="R772" s="131">
        <f>Q772*H772</f>
        <v>1.9319999999999998E-4</v>
      </c>
      <c r="S772" s="131">
        <v>0</v>
      </c>
      <c r="T772" s="132">
        <f>S772*H772</f>
        <v>0</v>
      </c>
      <c r="AR772" s="133" t="s">
        <v>248</v>
      </c>
      <c r="AT772" s="133" t="s">
        <v>133</v>
      </c>
      <c r="AU772" s="133" t="s">
        <v>83</v>
      </c>
      <c r="AY772" s="17" t="s">
        <v>130</v>
      </c>
      <c r="BE772" s="134">
        <f>IF(N772="základní",J772,0)</f>
        <v>0</v>
      </c>
      <c r="BF772" s="134">
        <f>IF(N772="snížená",J772,0)</f>
        <v>0</v>
      </c>
      <c r="BG772" s="134">
        <f>IF(N772="zákl. přenesená",J772,0)</f>
        <v>0</v>
      </c>
      <c r="BH772" s="134">
        <f>IF(N772="sníž. přenesená",J772,0)</f>
        <v>0</v>
      </c>
      <c r="BI772" s="134">
        <f>IF(N772="nulová",J772,0)</f>
        <v>0</v>
      </c>
      <c r="BJ772" s="17" t="s">
        <v>81</v>
      </c>
      <c r="BK772" s="134">
        <f>ROUND(I772*H772,2)</f>
        <v>0</v>
      </c>
      <c r="BL772" s="17" t="s">
        <v>248</v>
      </c>
      <c r="BM772" s="133" t="s">
        <v>1192</v>
      </c>
    </row>
    <row r="773" spans="2:65" s="1" customFormat="1">
      <c r="B773" s="32"/>
      <c r="D773" s="135" t="s">
        <v>140</v>
      </c>
      <c r="F773" s="136" t="s">
        <v>1193</v>
      </c>
      <c r="I773" s="137"/>
      <c r="L773" s="32"/>
      <c r="M773" s="138"/>
      <c r="T773" s="53"/>
      <c r="AT773" s="17" t="s">
        <v>140</v>
      </c>
      <c r="AU773" s="17" t="s">
        <v>83</v>
      </c>
    </row>
    <row r="774" spans="2:65" s="1" customFormat="1">
      <c r="B774" s="32"/>
      <c r="D774" s="139" t="s">
        <v>142</v>
      </c>
      <c r="F774" s="140" t="s">
        <v>1194</v>
      </c>
      <c r="I774" s="137"/>
      <c r="L774" s="32"/>
      <c r="M774" s="138"/>
      <c r="T774" s="53"/>
      <c r="AT774" s="17" t="s">
        <v>142</v>
      </c>
      <c r="AU774" s="17" t="s">
        <v>83</v>
      </c>
    </row>
    <row r="775" spans="2:65" s="12" customFormat="1">
      <c r="B775" s="141"/>
      <c r="D775" s="135" t="s">
        <v>144</v>
      </c>
      <c r="E775" s="142" t="s">
        <v>19</v>
      </c>
      <c r="F775" s="143" t="s">
        <v>1195</v>
      </c>
      <c r="H775" s="142" t="s">
        <v>19</v>
      </c>
      <c r="I775" s="144"/>
      <c r="L775" s="141"/>
      <c r="M775" s="145"/>
      <c r="T775" s="146"/>
      <c r="AT775" s="142" t="s">
        <v>144</v>
      </c>
      <c r="AU775" s="142" t="s">
        <v>83</v>
      </c>
      <c r="AV775" s="12" t="s">
        <v>81</v>
      </c>
      <c r="AW775" s="12" t="s">
        <v>37</v>
      </c>
      <c r="AX775" s="12" t="s">
        <v>76</v>
      </c>
      <c r="AY775" s="142" t="s">
        <v>130</v>
      </c>
    </row>
    <row r="776" spans="2:65" s="13" customFormat="1">
      <c r="B776" s="147"/>
      <c r="D776" s="135" t="s">
        <v>144</v>
      </c>
      <c r="E776" s="148" t="s">
        <v>19</v>
      </c>
      <c r="F776" s="149" t="s">
        <v>1196</v>
      </c>
      <c r="H776" s="150">
        <v>2.76</v>
      </c>
      <c r="I776" s="151"/>
      <c r="L776" s="147"/>
      <c r="M776" s="152"/>
      <c r="T776" s="153"/>
      <c r="AT776" s="148" t="s">
        <v>144</v>
      </c>
      <c r="AU776" s="148" t="s">
        <v>83</v>
      </c>
      <c r="AV776" s="13" t="s">
        <v>83</v>
      </c>
      <c r="AW776" s="13" t="s">
        <v>37</v>
      </c>
      <c r="AX776" s="13" t="s">
        <v>81</v>
      </c>
      <c r="AY776" s="148" t="s">
        <v>130</v>
      </c>
    </row>
    <row r="777" spans="2:65" s="1" customFormat="1" ht="16.5" customHeight="1">
      <c r="B777" s="32"/>
      <c r="C777" s="122" t="s">
        <v>1197</v>
      </c>
      <c r="D777" s="122" t="s">
        <v>133</v>
      </c>
      <c r="E777" s="123" t="s">
        <v>1198</v>
      </c>
      <c r="F777" s="124" t="s">
        <v>1199</v>
      </c>
      <c r="G777" s="125" t="s">
        <v>136</v>
      </c>
      <c r="H777" s="126">
        <v>2.76</v>
      </c>
      <c r="I777" s="127"/>
      <c r="J777" s="128">
        <f>ROUND(I777*H777,2)</f>
        <v>0</v>
      </c>
      <c r="K777" s="124" t="s">
        <v>137</v>
      </c>
      <c r="L777" s="32"/>
      <c r="M777" s="129" t="s">
        <v>19</v>
      </c>
      <c r="N777" s="130" t="s">
        <v>47</v>
      </c>
      <c r="P777" s="131">
        <f>O777*H777</f>
        <v>0</v>
      </c>
      <c r="Q777" s="131">
        <v>6.9999999999999994E-5</v>
      </c>
      <c r="R777" s="131">
        <f>Q777*H777</f>
        <v>1.9319999999999998E-4</v>
      </c>
      <c r="S777" s="131">
        <v>0</v>
      </c>
      <c r="T777" s="132">
        <f>S777*H777</f>
        <v>0</v>
      </c>
      <c r="AR777" s="133" t="s">
        <v>248</v>
      </c>
      <c r="AT777" s="133" t="s">
        <v>133</v>
      </c>
      <c r="AU777" s="133" t="s">
        <v>83</v>
      </c>
      <c r="AY777" s="17" t="s">
        <v>130</v>
      </c>
      <c r="BE777" s="134">
        <f>IF(N777="základní",J777,0)</f>
        <v>0</v>
      </c>
      <c r="BF777" s="134">
        <f>IF(N777="snížená",J777,0)</f>
        <v>0</v>
      </c>
      <c r="BG777" s="134">
        <f>IF(N777="zákl. přenesená",J777,0)</f>
        <v>0</v>
      </c>
      <c r="BH777" s="134">
        <f>IF(N777="sníž. přenesená",J777,0)</f>
        <v>0</v>
      </c>
      <c r="BI777" s="134">
        <f>IF(N777="nulová",J777,0)</f>
        <v>0</v>
      </c>
      <c r="BJ777" s="17" t="s">
        <v>81</v>
      </c>
      <c r="BK777" s="134">
        <f>ROUND(I777*H777,2)</f>
        <v>0</v>
      </c>
      <c r="BL777" s="17" t="s">
        <v>248</v>
      </c>
      <c r="BM777" s="133" t="s">
        <v>1200</v>
      </c>
    </row>
    <row r="778" spans="2:65" s="1" customFormat="1">
      <c r="B778" s="32"/>
      <c r="D778" s="135" t="s">
        <v>140</v>
      </c>
      <c r="F778" s="136" t="s">
        <v>1201</v>
      </c>
      <c r="I778" s="137"/>
      <c r="L778" s="32"/>
      <c r="M778" s="138"/>
      <c r="T778" s="53"/>
      <c r="AT778" s="17" t="s">
        <v>140</v>
      </c>
      <c r="AU778" s="17" t="s">
        <v>83</v>
      </c>
    </row>
    <row r="779" spans="2:65" s="1" customFormat="1">
      <c r="B779" s="32"/>
      <c r="D779" s="139" t="s">
        <v>142</v>
      </c>
      <c r="F779" s="140" t="s">
        <v>1202</v>
      </c>
      <c r="I779" s="137"/>
      <c r="L779" s="32"/>
      <c r="M779" s="138"/>
      <c r="T779" s="53"/>
      <c r="AT779" s="17" t="s">
        <v>142</v>
      </c>
      <c r="AU779" s="17" t="s">
        <v>83</v>
      </c>
    </row>
    <row r="780" spans="2:65" s="1" customFormat="1" ht="16.5" customHeight="1">
      <c r="B780" s="32"/>
      <c r="C780" s="122" t="s">
        <v>1203</v>
      </c>
      <c r="D780" s="122" t="s">
        <v>133</v>
      </c>
      <c r="E780" s="123" t="s">
        <v>1204</v>
      </c>
      <c r="F780" s="124" t="s">
        <v>1205</v>
      </c>
      <c r="G780" s="125" t="s">
        <v>136</v>
      </c>
      <c r="H780" s="126">
        <v>2.76</v>
      </c>
      <c r="I780" s="127"/>
      <c r="J780" s="128">
        <f>ROUND(I780*H780,2)</f>
        <v>0</v>
      </c>
      <c r="K780" s="124" t="s">
        <v>137</v>
      </c>
      <c r="L780" s="32"/>
      <c r="M780" s="129" t="s">
        <v>19</v>
      </c>
      <c r="N780" s="130" t="s">
        <v>47</v>
      </c>
      <c r="P780" s="131">
        <f>O780*H780</f>
        <v>0</v>
      </c>
      <c r="Q780" s="131">
        <v>1.8000000000000001E-4</v>
      </c>
      <c r="R780" s="131">
        <f>Q780*H780</f>
        <v>4.9680000000000004E-4</v>
      </c>
      <c r="S780" s="131">
        <v>0</v>
      </c>
      <c r="T780" s="132">
        <f>S780*H780</f>
        <v>0</v>
      </c>
      <c r="AR780" s="133" t="s">
        <v>248</v>
      </c>
      <c r="AT780" s="133" t="s">
        <v>133</v>
      </c>
      <c r="AU780" s="133" t="s">
        <v>83</v>
      </c>
      <c r="AY780" s="17" t="s">
        <v>130</v>
      </c>
      <c r="BE780" s="134">
        <f>IF(N780="základní",J780,0)</f>
        <v>0</v>
      </c>
      <c r="BF780" s="134">
        <f>IF(N780="snížená",J780,0)</f>
        <v>0</v>
      </c>
      <c r="BG780" s="134">
        <f>IF(N780="zákl. přenesená",J780,0)</f>
        <v>0</v>
      </c>
      <c r="BH780" s="134">
        <f>IF(N780="sníž. přenesená",J780,0)</f>
        <v>0</v>
      </c>
      <c r="BI780" s="134">
        <f>IF(N780="nulová",J780,0)</f>
        <v>0</v>
      </c>
      <c r="BJ780" s="17" t="s">
        <v>81</v>
      </c>
      <c r="BK780" s="134">
        <f>ROUND(I780*H780,2)</f>
        <v>0</v>
      </c>
      <c r="BL780" s="17" t="s">
        <v>248</v>
      </c>
      <c r="BM780" s="133" t="s">
        <v>1206</v>
      </c>
    </row>
    <row r="781" spans="2:65" s="1" customFormat="1">
      <c r="B781" s="32"/>
      <c r="D781" s="135" t="s">
        <v>140</v>
      </c>
      <c r="F781" s="136" t="s">
        <v>1207</v>
      </c>
      <c r="I781" s="137"/>
      <c r="L781" s="32"/>
      <c r="M781" s="138"/>
      <c r="T781" s="53"/>
      <c r="AT781" s="17" t="s">
        <v>140</v>
      </c>
      <c r="AU781" s="17" t="s">
        <v>83</v>
      </c>
    </row>
    <row r="782" spans="2:65" s="1" customFormat="1">
      <c r="B782" s="32"/>
      <c r="D782" s="139" t="s">
        <v>142</v>
      </c>
      <c r="F782" s="140" t="s">
        <v>1208</v>
      </c>
      <c r="I782" s="137"/>
      <c r="L782" s="32"/>
      <c r="M782" s="138"/>
      <c r="T782" s="53"/>
      <c r="AT782" s="17" t="s">
        <v>142</v>
      </c>
      <c r="AU782" s="17" t="s">
        <v>83</v>
      </c>
    </row>
    <row r="783" spans="2:65" s="1" customFormat="1" ht="16.5" customHeight="1">
      <c r="B783" s="32"/>
      <c r="C783" s="122" t="s">
        <v>1209</v>
      </c>
      <c r="D783" s="122" t="s">
        <v>133</v>
      </c>
      <c r="E783" s="123" t="s">
        <v>1210</v>
      </c>
      <c r="F783" s="124" t="s">
        <v>1211</v>
      </c>
      <c r="G783" s="125" t="s">
        <v>136</v>
      </c>
      <c r="H783" s="126">
        <v>2.76</v>
      </c>
      <c r="I783" s="127"/>
      <c r="J783" s="128">
        <f>ROUND(I783*H783,2)</f>
        <v>0</v>
      </c>
      <c r="K783" s="124" t="s">
        <v>137</v>
      </c>
      <c r="L783" s="32"/>
      <c r="M783" s="129" t="s">
        <v>19</v>
      </c>
      <c r="N783" s="130" t="s">
        <v>47</v>
      </c>
      <c r="P783" s="131">
        <f>O783*H783</f>
        <v>0</v>
      </c>
      <c r="Q783" s="131">
        <v>3.3E-4</v>
      </c>
      <c r="R783" s="131">
        <f>Q783*H783</f>
        <v>9.1079999999999991E-4</v>
      </c>
      <c r="S783" s="131">
        <v>0</v>
      </c>
      <c r="T783" s="132">
        <f>S783*H783</f>
        <v>0</v>
      </c>
      <c r="AR783" s="133" t="s">
        <v>248</v>
      </c>
      <c r="AT783" s="133" t="s">
        <v>133</v>
      </c>
      <c r="AU783" s="133" t="s">
        <v>83</v>
      </c>
      <c r="AY783" s="17" t="s">
        <v>130</v>
      </c>
      <c r="BE783" s="134">
        <f>IF(N783="základní",J783,0)</f>
        <v>0</v>
      </c>
      <c r="BF783" s="134">
        <f>IF(N783="snížená",J783,0)</f>
        <v>0</v>
      </c>
      <c r="BG783" s="134">
        <f>IF(N783="zákl. přenesená",J783,0)</f>
        <v>0</v>
      </c>
      <c r="BH783" s="134">
        <f>IF(N783="sníž. přenesená",J783,0)</f>
        <v>0</v>
      </c>
      <c r="BI783" s="134">
        <f>IF(N783="nulová",J783,0)</f>
        <v>0</v>
      </c>
      <c r="BJ783" s="17" t="s">
        <v>81</v>
      </c>
      <c r="BK783" s="134">
        <f>ROUND(I783*H783,2)</f>
        <v>0</v>
      </c>
      <c r="BL783" s="17" t="s">
        <v>248</v>
      </c>
      <c r="BM783" s="133" t="s">
        <v>1212</v>
      </c>
    </row>
    <row r="784" spans="2:65" s="1" customFormat="1">
      <c r="B784" s="32"/>
      <c r="D784" s="135" t="s">
        <v>140</v>
      </c>
      <c r="F784" s="136" t="s">
        <v>1213</v>
      </c>
      <c r="I784" s="137"/>
      <c r="L784" s="32"/>
      <c r="M784" s="138"/>
      <c r="T784" s="53"/>
      <c r="AT784" s="17" t="s">
        <v>140</v>
      </c>
      <c r="AU784" s="17" t="s">
        <v>83</v>
      </c>
    </row>
    <row r="785" spans="2:65" s="1" customFormat="1">
      <c r="B785" s="32"/>
      <c r="D785" s="139" t="s">
        <v>142</v>
      </c>
      <c r="F785" s="140" t="s">
        <v>1214</v>
      </c>
      <c r="I785" s="137"/>
      <c r="L785" s="32"/>
      <c r="M785" s="138"/>
      <c r="T785" s="53"/>
      <c r="AT785" s="17" t="s">
        <v>142</v>
      </c>
      <c r="AU785" s="17" t="s">
        <v>83</v>
      </c>
    </row>
    <row r="786" spans="2:65" s="11" customFormat="1" ht="22.9" customHeight="1">
      <c r="B786" s="110"/>
      <c r="D786" s="111" t="s">
        <v>75</v>
      </c>
      <c r="E786" s="120" t="s">
        <v>1215</v>
      </c>
      <c r="F786" s="120" t="s">
        <v>1216</v>
      </c>
      <c r="I786" s="113"/>
      <c r="J786" s="121">
        <f>BK786</f>
        <v>0</v>
      </c>
      <c r="L786" s="110"/>
      <c r="M786" s="115"/>
      <c r="P786" s="116">
        <f>SUM(P787:P845)</f>
        <v>0</v>
      </c>
      <c r="R786" s="116">
        <f>SUM(R787:R845)</f>
        <v>0.11167762000000003</v>
      </c>
      <c r="T786" s="117">
        <f>SUM(T787:T845)</f>
        <v>2.0737130000000003E-2</v>
      </c>
      <c r="AR786" s="111" t="s">
        <v>83</v>
      </c>
      <c r="AT786" s="118" t="s">
        <v>75</v>
      </c>
      <c r="AU786" s="118" t="s">
        <v>81</v>
      </c>
      <c r="AY786" s="111" t="s">
        <v>130</v>
      </c>
      <c r="BK786" s="119">
        <f>SUM(BK787:BK845)</f>
        <v>0</v>
      </c>
    </row>
    <row r="787" spans="2:65" s="1" customFormat="1" ht="16.5" customHeight="1">
      <c r="B787" s="32"/>
      <c r="C787" s="122" t="s">
        <v>1217</v>
      </c>
      <c r="D787" s="122" t="s">
        <v>133</v>
      </c>
      <c r="E787" s="123" t="s">
        <v>1218</v>
      </c>
      <c r="F787" s="124" t="s">
        <v>1219</v>
      </c>
      <c r="G787" s="125" t="s">
        <v>136</v>
      </c>
      <c r="H787" s="126">
        <v>64.343000000000004</v>
      </c>
      <c r="I787" s="127"/>
      <c r="J787" s="128">
        <f>ROUND(I787*H787,2)</f>
        <v>0</v>
      </c>
      <c r="K787" s="124" t="s">
        <v>137</v>
      </c>
      <c r="L787" s="32"/>
      <c r="M787" s="129" t="s">
        <v>19</v>
      </c>
      <c r="N787" s="130" t="s">
        <v>47</v>
      </c>
      <c r="P787" s="131">
        <f>O787*H787</f>
        <v>0</v>
      </c>
      <c r="Q787" s="131">
        <v>1E-3</v>
      </c>
      <c r="R787" s="131">
        <f>Q787*H787</f>
        <v>6.4343000000000011E-2</v>
      </c>
      <c r="S787" s="131">
        <v>3.1E-4</v>
      </c>
      <c r="T787" s="132">
        <f>S787*H787</f>
        <v>1.9946330000000002E-2</v>
      </c>
      <c r="AR787" s="133" t="s">
        <v>248</v>
      </c>
      <c r="AT787" s="133" t="s">
        <v>133</v>
      </c>
      <c r="AU787" s="133" t="s">
        <v>83</v>
      </c>
      <c r="AY787" s="17" t="s">
        <v>130</v>
      </c>
      <c r="BE787" s="134">
        <f>IF(N787="základní",J787,0)</f>
        <v>0</v>
      </c>
      <c r="BF787" s="134">
        <f>IF(N787="snížená",J787,0)</f>
        <v>0</v>
      </c>
      <c r="BG787" s="134">
        <f>IF(N787="zákl. přenesená",J787,0)</f>
        <v>0</v>
      </c>
      <c r="BH787" s="134">
        <f>IF(N787="sníž. přenesená",J787,0)</f>
        <v>0</v>
      </c>
      <c r="BI787" s="134">
        <f>IF(N787="nulová",J787,0)</f>
        <v>0</v>
      </c>
      <c r="BJ787" s="17" t="s">
        <v>81</v>
      </c>
      <c r="BK787" s="134">
        <f>ROUND(I787*H787,2)</f>
        <v>0</v>
      </c>
      <c r="BL787" s="17" t="s">
        <v>248</v>
      </c>
      <c r="BM787" s="133" t="s">
        <v>1220</v>
      </c>
    </row>
    <row r="788" spans="2:65" s="1" customFormat="1">
      <c r="B788" s="32"/>
      <c r="D788" s="135" t="s">
        <v>140</v>
      </c>
      <c r="F788" s="136" t="s">
        <v>1221</v>
      </c>
      <c r="I788" s="137"/>
      <c r="L788" s="32"/>
      <c r="M788" s="138"/>
      <c r="T788" s="53"/>
      <c r="AT788" s="17" t="s">
        <v>140</v>
      </c>
      <c r="AU788" s="17" t="s">
        <v>83</v>
      </c>
    </row>
    <row r="789" spans="2:65" s="1" customFormat="1">
      <c r="B789" s="32"/>
      <c r="D789" s="139" t="s">
        <v>142</v>
      </c>
      <c r="F789" s="140" t="s">
        <v>1222</v>
      </c>
      <c r="I789" s="137"/>
      <c r="L789" s="32"/>
      <c r="M789" s="138"/>
      <c r="T789" s="53"/>
      <c r="AT789" s="17" t="s">
        <v>142</v>
      </c>
      <c r="AU789" s="17" t="s">
        <v>83</v>
      </c>
    </row>
    <row r="790" spans="2:65" s="12" customFormat="1">
      <c r="B790" s="141"/>
      <c r="D790" s="135" t="s">
        <v>144</v>
      </c>
      <c r="E790" s="142" t="s">
        <v>19</v>
      </c>
      <c r="F790" s="143" t="s">
        <v>1223</v>
      </c>
      <c r="H790" s="142" t="s">
        <v>19</v>
      </c>
      <c r="I790" s="144"/>
      <c r="L790" s="141"/>
      <c r="M790" s="145"/>
      <c r="T790" s="146"/>
      <c r="AT790" s="142" t="s">
        <v>144</v>
      </c>
      <c r="AU790" s="142" t="s">
        <v>83</v>
      </c>
      <c r="AV790" s="12" t="s">
        <v>81</v>
      </c>
      <c r="AW790" s="12" t="s">
        <v>37</v>
      </c>
      <c r="AX790" s="12" t="s">
        <v>76</v>
      </c>
      <c r="AY790" s="142" t="s">
        <v>130</v>
      </c>
    </row>
    <row r="791" spans="2:65" s="13" customFormat="1">
      <c r="B791" s="147"/>
      <c r="D791" s="135" t="s">
        <v>144</v>
      </c>
      <c r="E791" s="148" t="s">
        <v>19</v>
      </c>
      <c r="F791" s="149" t="s">
        <v>1224</v>
      </c>
      <c r="H791" s="150">
        <v>5.5</v>
      </c>
      <c r="I791" s="151"/>
      <c r="L791" s="147"/>
      <c r="M791" s="152"/>
      <c r="T791" s="153"/>
      <c r="AT791" s="148" t="s">
        <v>144</v>
      </c>
      <c r="AU791" s="148" t="s">
        <v>83</v>
      </c>
      <c r="AV791" s="13" t="s">
        <v>83</v>
      </c>
      <c r="AW791" s="13" t="s">
        <v>37</v>
      </c>
      <c r="AX791" s="13" t="s">
        <v>76</v>
      </c>
      <c r="AY791" s="148" t="s">
        <v>130</v>
      </c>
    </row>
    <row r="792" spans="2:65" s="13" customFormat="1">
      <c r="B792" s="147"/>
      <c r="D792" s="135" t="s">
        <v>144</v>
      </c>
      <c r="E792" s="148" t="s">
        <v>19</v>
      </c>
      <c r="F792" s="149" t="s">
        <v>1225</v>
      </c>
      <c r="H792" s="150">
        <v>3.927</v>
      </c>
      <c r="I792" s="151"/>
      <c r="L792" s="147"/>
      <c r="M792" s="152"/>
      <c r="T792" s="153"/>
      <c r="AT792" s="148" t="s">
        <v>144</v>
      </c>
      <c r="AU792" s="148" t="s">
        <v>83</v>
      </c>
      <c r="AV792" s="13" t="s">
        <v>83</v>
      </c>
      <c r="AW792" s="13" t="s">
        <v>37</v>
      </c>
      <c r="AX792" s="13" t="s">
        <v>76</v>
      </c>
      <c r="AY792" s="148" t="s">
        <v>130</v>
      </c>
    </row>
    <row r="793" spans="2:65" s="13" customFormat="1">
      <c r="B793" s="147"/>
      <c r="D793" s="135" t="s">
        <v>144</v>
      </c>
      <c r="E793" s="148" t="s">
        <v>19</v>
      </c>
      <c r="F793" s="149" t="s">
        <v>1226</v>
      </c>
      <c r="H793" s="150">
        <v>8.14</v>
      </c>
      <c r="I793" s="151"/>
      <c r="L793" s="147"/>
      <c r="M793" s="152"/>
      <c r="T793" s="153"/>
      <c r="AT793" s="148" t="s">
        <v>144</v>
      </c>
      <c r="AU793" s="148" t="s">
        <v>83</v>
      </c>
      <c r="AV793" s="13" t="s">
        <v>83</v>
      </c>
      <c r="AW793" s="13" t="s">
        <v>37</v>
      </c>
      <c r="AX793" s="13" t="s">
        <v>76</v>
      </c>
      <c r="AY793" s="148" t="s">
        <v>130</v>
      </c>
    </row>
    <row r="794" spans="2:65" s="13" customFormat="1">
      <c r="B794" s="147"/>
      <c r="D794" s="135" t="s">
        <v>144</v>
      </c>
      <c r="E794" s="148" t="s">
        <v>19</v>
      </c>
      <c r="F794" s="149" t="s">
        <v>1227</v>
      </c>
      <c r="H794" s="150">
        <v>11.577</v>
      </c>
      <c r="I794" s="151"/>
      <c r="L794" s="147"/>
      <c r="M794" s="152"/>
      <c r="T794" s="153"/>
      <c r="AT794" s="148" t="s">
        <v>144</v>
      </c>
      <c r="AU794" s="148" t="s">
        <v>83</v>
      </c>
      <c r="AV794" s="13" t="s">
        <v>83</v>
      </c>
      <c r="AW794" s="13" t="s">
        <v>37</v>
      </c>
      <c r="AX794" s="13" t="s">
        <v>76</v>
      </c>
      <c r="AY794" s="148" t="s">
        <v>130</v>
      </c>
    </row>
    <row r="795" spans="2:65" s="13" customFormat="1">
      <c r="B795" s="147"/>
      <c r="D795" s="135" t="s">
        <v>144</v>
      </c>
      <c r="E795" s="148" t="s">
        <v>19</v>
      </c>
      <c r="F795" s="149" t="s">
        <v>1228</v>
      </c>
      <c r="H795" s="150">
        <v>7.1779999999999999</v>
      </c>
      <c r="I795" s="151"/>
      <c r="L795" s="147"/>
      <c r="M795" s="152"/>
      <c r="T795" s="153"/>
      <c r="AT795" s="148" t="s">
        <v>144</v>
      </c>
      <c r="AU795" s="148" t="s">
        <v>83</v>
      </c>
      <c r="AV795" s="13" t="s">
        <v>83</v>
      </c>
      <c r="AW795" s="13" t="s">
        <v>37</v>
      </c>
      <c r="AX795" s="13" t="s">
        <v>76</v>
      </c>
      <c r="AY795" s="148" t="s">
        <v>130</v>
      </c>
    </row>
    <row r="796" spans="2:65" s="13" customFormat="1">
      <c r="B796" s="147"/>
      <c r="D796" s="135" t="s">
        <v>144</v>
      </c>
      <c r="E796" s="148" t="s">
        <v>19</v>
      </c>
      <c r="F796" s="149" t="s">
        <v>1229</v>
      </c>
      <c r="H796" s="150">
        <v>9.57</v>
      </c>
      <c r="I796" s="151"/>
      <c r="L796" s="147"/>
      <c r="M796" s="152"/>
      <c r="T796" s="153"/>
      <c r="AT796" s="148" t="s">
        <v>144</v>
      </c>
      <c r="AU796" s="148" t="s">
        <v>83</v>
      </c>
      <c r="AV796" s="13" t="s">
        <v>83</v>
      </c>
      <c r="AW796" s="13" t="s">
        <v>37</v>
      </c>
      <c r="AX796" s="13" t="s">
        <v>76</v>
      </c>
      <c r="AY796" s="148" t="s">
        <v>130</v>
      </c>
    </row>
    <row r="797" spans="2:65" s="13" customFormat="1">
      <c r="B797" s="147"/>
      <c r="D797" s="135" t="s">
        <v>144</v>
      </c>
      <c r="E797" s="148" t="s">
        <v>19</v>
      </c>
      <c r="F797" s="149" t="s">
        <v>1230</v>
      </c>
      <c r="H797" s="150">
        <v>4.29</v>
      </c>
      <c r="I797" s="151"/>
      <c r="L797" s="147"/>
      <c r="M797" s="152"/>
      <c r="T797" s="153"/>
      <c r="AT797" s="148" t="s">
        <v>144</v>
      </c>
      <c r="AU797" s="148" t="s">
        <v>83</v>
      </c>
      <c r="AV797" s="13" t="s">
        <v>83</v>
      </c>
      <c r="AW797" s="13" t="s">
        <v>37</v>
      </c>
      <c r="AX797" s="13" t="s">
        <v>76</v>
      </c>
      <c r="AY797" s="148" t="s">
        <v>130</v>
      </c>
    </row>
    <row r="798" spans="2:65" s="13" customFormat="1">
      <c r="B798" s="147"/>
      <c r="D798" s="135" t="s">
        <v>144</v>
      </c>
      <c r="E798" s="148" t="s">
        <v>19</v>
      </c>
      <c r="F798" s="149" t="s">
        <v>1231</v>
      </c>
      <c r="H798" s="150">
        <v>14.161</v>
      </c>
      <c r="I798" s="151"/>
      <c r="L798" s="147"/>
      <c r="M798" s="152"/>
      <c r="T798" s="153"/>
      <c r="AT798" s="148" t="s">
        <v>144</v>
      </c>
      <c r="AU798" s="148" t="s">
        <v>83</v>
      </c>
      <c r="AV798" s="13" t="s">
        <v>83</v>
      </c>
      <c r="AW798" s="13" t="s">
        <v>37</v>
      </c>
      <c r="AX798" s="13" t="s">
        <v>76</v>
      </c>
      <c r="AY798" s="148" t="s">
        <v>130</v>
      </c>
    </row>
    <row r="799" spans="2:65" s="14" customFormat="1">
      <c r="B799" s="164"/>
      <c r="D799" s="135" t="s">
        <v>144</v>
      </c>
      <c r="E799" s="165" t="s">
        <v>19</v>
      </c>
      <c r="F799" s="166" t="s">
        <v>315</v>
      </c>
      <c r="H799" s="167">
        <v>64.342999999999989</v>
      </c>
      <c r="I799" s="168"/>
      <c r="L799" s="164"/>
      <c r="M799" s="169"/>
      <c r="T799" s="170"/>
      <c r="AT799" s="165" t="s">
        <v>144</v>
      </c>
      <c r="AU799" s="165" t="s">
        <v>83</v>
      </c>
      <c r="AV799" s="14" t="s">
        <v>138</v>
      </c>
      <c r="AW799" s="14" t="s">
        <v>37</v>
      </c>
      <c r="AX799" s="14" t="s">
        <v>81</v>
      </c>
      <c r="AY799" s="165" t="s">
        <v>130</v>
      </c>
    </row>
    <row r="800" spans="2:65" s="1" customFormat="1" ht="16.5" customHeight="1">
      <c r="B800" s="32"/>
      <c r="C800" s="122" t="s">
        <v>1232</v>
      </c>
      <c r="D800" s="122" t="s">
        <v>133</v>
      </c>
      <c r="E800" s="123" t="s">
        <v>1233</v>
      </c>
      <c r="F800" s="124" t="s">
        <v>1234</v>
      </c>
      <c r="G800" s="125" t="s">
        <v>136</v>
      </c>
      <c r="H800" s="126">
        <v>64.343000000000004</v>
      </c>
      <c r="I800" s="127"/>
      <c r="J800" s="128">
        <f>ROUND(I800*H800,2)</f>
        <v>0</v>
      </c>
      <c r="K800" s="124" t="s">
        <v>137</v>
      </c>
      <c r="L800" s="32"/>
      <c r="M800" s="129" t="s">
        <v>19</v>
      </c>
      <c r="N800" s="130" t="s">
        <v>47</v>
      </c>
      <c r="P800" s="131">
        <f>O800*H800</f>
        <v>0</v>
      </c>
      <c r="Q800" s="131">
        <v>0</v>
      </c>
      <c r="R800" s="131">
        <f>Q800*H800</f>
        <v>0</v>
      </c>
      <c r="S800" s="131">
        <v>0</v>
      </c>
      <c r="T800" s="132">
        <f>S800*H800</f>
        <v>0</v>
      </c>
      <c r="AR800" s="133" t="s">
        <v>248</v>
      </c>
      <c r="AT800" s="133" t="s">
        <v>133</v>
      </c>
      <c r="AU800" s="133" t="s">
        <v>83</v>
      </c>
      <c r="AY800" s="17" t="s">
        <v>130</v>
      </c>
      <c r="BE800" s="134">
        <f>IF(N800="základní",J800,0)</f>
        <v>0</v>
      </c>
      <c r="BF800" s="134">
        <f>IF(N800="snížená",J800,0)</f>
        <v>0</v>
      </c>
      <c r="BG800" s="134">
        <f>IF(N800="zákl. přenesená",J800,0)</f>
        <v>0</v>
      </c>
      <c r="BH800" s="134">
        <f>IF(N800="sníž. přenesená",J800,0)</f>
        <v>0</v>
      </c>
      <c r="BI800" s="134">
        <f>IF(N800="nulová",J800,0)</f>
        <v>0</v>
      </c>
      <c r="BJ800" s="17" t="s">
        <v>81</v>
      </c>
      <c r="BK800" s="134">
        <f>ROUND(I800*H800,2)</f>
        <v>0</v>
      </c>
      <c r="BL800" s="17" t="s">
        <v>248</v>
      </c>
      <c r="BM800" s="133" t="s">
        <v>1235</v>
      </c>
    </row>
    <row r="801" spans="2:65" s="1" customFormat="1">
      <c r="B801" s="32"/>
      <c r="D801" s="135" t="s">
        <v>140</v>
      </c>
      <c r="F801" s="136" t="s">
        <v>1236</v>
      </c>
      <c r="I801" s="137"/>
      <c r="L801" s="32"/>
      <c r="M801" s="138"/>
      <c r="T801" s="53"/>
      <c r="AT801" s="17" t="s">
        <v>140</v>
      </c>
      <c r="AU801" s="17" t="s">
        <v>83</v>
      </c>
    </row>
    <row r="802" spans="2:65" s="1" customFormat="1">
      <c r="B802" s="32"/>
      <c r="D802" s="139" t="s">
        <v>142</v>
      </c>
      <c r="F802" s="140" t="s">
        <v>1237</v>
      </c>
      <c r="I802" s="137"/>
      <c r="L802" s="32"/>
      <c r="M802" s="138"/>
      <c r="T802" s="53"/>
      <c r="AT802" s="17" t="s">
        <v>142</v>
      </c>
      <c r="AU802" s="17" t="s">
        <v>83</v>
      </c>
    </row>
    <row r="803" spans="2:65" s="12" customFormat="1">
      <c r="B803" s="141"/>
      <c r="D803" s="135" t="s">
        <v>144</v>
      </c>
      <c r="E803" s="142" t="s">
        <v>19</v>
      </c>
      <c r="F803" s="143" t="s">
        <v>1238</v>
      </c>
      <c r="H803" s="142" t="s">
        <v>19</v>
      </c>
      <c r="I803" s="144"/>
      <c r="L803" s="141"/>
      <c r="M803" s="145"/>
      <c r="T803" s="146"/>
      <c r="AT803" s="142" t="s">
        <v>144</v>
      </c>
      <c r="AU803" s="142" t="s">
        <v>83</v>
      </c>
      <c r="AV803" s="12" t="s">
        <v>81</v>
      </c>
      <c r="AW803" s="12" t="s">
        <v>37</v>
      </c>
      <c r="AX803" s="12" t="s">
        <v>76</v>
      </c>
      <c r="AY803" s="142" t="s">
        <v>130</v>
      </c>
    </row>
    <row r="804" spans="2:65" s="13" customFormat="1">
      <c r="B804" s="147"/>
      <c r="D804" s="135" t="s">
        <v>144</v>
      </c>
      <c r="E804" s="148" t="s">
        <v>19</v>
      </c>
      <c r="F804" s="149" t="s">
        <v>1224</v>
      </c>
      <c r="H804" s="150">
        <v>5.5</v>
      </c>
      <c r="I804" s="151"/>
      <c r="L804" s="147"/>
      <c r="M804" s="152"/>
      <c r="T804" s="153"/>
      <c r="AT804" s="148" t="s">
        <v>144</v>
      </c>
      <c r="AU804" s="148" t="s">
        <v>83</v>
      </c>
      <c r="AV804" s="13" t="s">
        <v>83</v>
      </c>
      <c r="AW804" s="13" t="s">
        <v>37</v>
      </c>
      <c r="AX804" s="13" t="s">
        <v>76</v>
      </c>
      <c r="AY804" s="148" t="s">
        <v>130</v>
      </c>
    </row>
    <row r="805" spans="2:65" s="13" customFormat="1">
      <c r="B805" s="147"/>
      <c r="D805" s="135" t="s">
        <v>144</v>
      </c>
      <c r="E805" s="148" t="s">
        <v>19</v>
      </c>
      <c r="F805" s="149" t="s">
        <v>1225</v>
      </c>
      <c r="H805" s="150">
        <v>3.927</v>
      </c>
      <c r="I805" s="151"/>
      <c r="L805" s="147"/>
      <c r="M805" s="152"/>
      <c r="T805" s="153"/>
      <c r="AT805" s="148" t="s">
        <v>144</v>
      </c>
      <c r="AU805" s="148" t="s">
        <v>83</v>
      </c>
      <c r="AV805" s="13" t="s">
        <v>83</v>
      </c>
      <c r="AW805" s="13" t="s">
        <v>37</v>
      </c>
      <c r="AX805" s="13" t="s">
        <v>76</v>
      </c>
      <c r="AY805" s="148" t="s">
        <v>130</v>
      </c>
    </row>
    <row r="806" spans="2:65" s="13" customFormat="1">
      <c r="B806" s="147"/>
      <c r="D806" s="135" t="s">
        <v>144</v>
      </c>
      <c r="E806" s="148" t="s">
        <v>19</v>
      </c>
      <c r="F806" s="149" t="s">
        <v>1226</v>
      </c>
      <c r="H806" s="150">
        <v>8.14</v>
      </c>
      <c r="I806" s="151"/>
      <c r="L806" s="147"/>
      <c r="M806" s="152"/>
      <c r="T806" s="153"/>
      <c r="AT806" s="148" t="s">
        <v>144</v>
      </c>
      <c r="AU806" s="148" t="s">
        <v>83</v>
      </c>
      <c r="AV806" s="13" t="s">
        <v>83</v>
      </c>
      <c r="AW806" s="13" t="s">
        <v>37</v>
      </c>
      <c r="AX806" s="13" t="s">
        <v>76</v>
      </c>
      <c r="AY806" s="148" t="s">
        <v>130</v>
      </c>
    </row>
    <row r="807" spans="2:65" s="13" customFormat="1">
      <c r="B807" s="147"/>
      <c r="D807" s="135" t="s">
        <v>144</v>
      </c>
      <c r="E807" s="148" t="s">
        <v>19</v>
      </c>
      <c r="F807" s="149" t="s">
        <v>1227</v>
      </c>
      <c r="H807" s="150">
        <v>11.577</v>
      </c>
      <c r="I807" s="151"/>
      <c r="L807" s="147"/>
      <c r="M807" s="152"/>
      <c r="T807" s="153"/>
      <c r="AT807" s="148" t="s">
        <v>144</v>
      </c>
      <c r="AU807" s="148" t="s">
        <v>83</v>
      </c>
      <c r="AV807" s="13" t="s">
        <v>83</v>
      </c>
      <c r="AW807" s="13" t="s">
        <v>37</v>
      </c>
      <c r="AX807" s="13" t="s">
        <v>76</v>
      </c>
      <c r="AY807" s="148" t="s">
        <v>130</v>
      </c>
    </row>
    <row r="808" spans="2:65" s="13" customFormat="1">
      <c r="B808" s="147"/>
      <c r="D808" s="135" t="s">
        <v>144</v>
      </c>
      <c r="E808" s="148" t="s">
        <v>19</v>
      </c>
      <c r="F808" s="149" t="s">
        <v>1228</v>
      </c>
      <c r="H808" s="150">
        <v>7.1779999999999999</v>
      </c>
      <c r="I808" s="151"/>
      <c r="L808" s="147"/>
      <c r="M808" s="152"/>
      <c r="T808" s="153"/>
      <c r="AT808" s="148" t="s">
        <v>144</v>
      </c>
      <c r="AU808" s="148" t="s">
        <v>83</v>
      </c>
      <c r="AV808" s="13" t="s">
        <v>83</v>
      </c>
      <c r="AW808" s="13" t="s">
        <v>37</v>
      </c>
      <c r="AX808" s="13" t="s">
        <v>76</v>
      </c>
      <c r="AY808" s="148" t="s">
        <v>130</v>
      </c>
    </row>
    <row r="809" spans="2:65" s="13" customFormat="1">
      <c r="B809" s="147"/>
      <c r="D809" s="135" t="s">
        <v>144</v>
      </c>
      <c r="E809" s="148" t="s">
        <v>19</v>
      </c>
      <c r="F809" s="149" t="s">
        <v>1229</v>
      </c>
      <c r="H809" s="150">
        <v>9.57</v>
      </c>
      <c r="I809" s="151"/>
      <c r="L809" s="147"/>
      <c r="M809" s="152"/>
      <c r="T809" s="153"/>
      <c r="AT809" s="148" t="s">
        <v>144</v>
      </c>
      <c r="AU809" s="148" t="s">
        <v>83</v>
      </c>
      <c r="AV809" s="13" t="s">
        <v>83</v>
      </c>
      <c r="AW809" s="13" t="s">
        <v>37</v>
      </c>
      <c r="AX809" s="13" t="s">
        <v>76</v>
      </c>
      <c r="AY809" s="148" t="s">
        <v>130</v>
      </c>
    </row>
    <row r="810" spans="2:65" s="13" customFormat="1">
      <c r="B810" s="147"/>
      <c r="D810" s="135" t="s">
        <v>144</v>
      </c>
      <c r="E810" s="148" t="s">
        <v>19</v>
      </c>
      <c r="F810" s="149" t="s">
        <v>1230</v>
      </c>
      <c r="H810" s="150">
        <v>4.29</v>
      </c>
      <c r="I810" s="151"/>
      <c r="L810" s="147"/>
      <c r="M810" s="152"/>
      <c r="T810" s="153"/>
      <c r="AT810" s="148" t="s">
        <v>144</v>
      </c>
      <c r="AU810" s="148" t="s">
        <v>83</v>
      </c>
      <c r="AV810" s="13" t="s">
        <v>83</v>
      </c>
      <c r="AW810" s="13" t="s">
        <v>37</v>
      </c>
      <c r="AX810" s="13" t="s">
        <v>76</v>
      </c>
      <c r="AY810" s="148" t="s">
        <v>130</v>
      </c>
    </row>
    <row r="811" spans="2:65" s="13" customFormat="1">
      <c r="B811" s="147"/>
      <c r="D811" s="135" t="s">
        <v>144</v>
      </c>
      <c r="E811" s="148" t="s">
        <v>19</v>
      </c>
      <c r="F811" s="149" t="s">
        <v>1231</v>
      </c>
      <c r="H811" s="150">
        <v>14.161</v>
      </c>
      <c r="I811" s="151"/>
      <c r="L811" s="147"/>
      <c r="M811" s="152"/>
      <c r="T811" s="153"/>
      <c r="AT811" s="148" t="s">
        <v>144</v>
      </c>
      <c r="AU811" s="148" t="s">
        <v>83</v>
      </c>
      <c r="AV811" s="13" t="s">
        <v>83</v>
      </c>
      <c r="AW811" s="13" t="s">
        <v>37</v>
      </c>
      <c r="AX811" s="13" t="s">
        <v>76</v>
      </c>
      <c r="AY811" s="148" t="s">
        <v>130</v>
      </c>
    </row>
    <row r="812" spans="2:65" s="14" customFormat="1">
      <c r="B812" s="164"/>
      <c r="D812" s="135" t="s">
        <v>144</v>
      </c>
      <c r="E812" s="165" t="s">
        <v>19</v>
      </c>
      <c r="F812" s="166" t="s">
        <v>315</v>
      </c>
      <c r="H812" s="167">
        <v>64.342999999999989</v>
      </c>
      <c r="I812" s="168"/>
      <c r="L812" s="164"/>
      <c r="M812" s="169"/>
      <c r="T812" s="170"/>
      <c r="AT812" s="165" t="s">
        <v>144</v>
      </c>
      <c r="AU812" s="165" t="s">
        <v>83</v>
      </c>
      <c r="AV812" s="14" t="s">
        <v>138</v>
      </c>
      <c r="AW812" s="14" t="s">
        <v>37</v>
      </c>
      <c r="AX812" s="14" t="s">
        <v>81</v>
      </c>
      <c r="AY812" s="165" t="s">
        <v>130</v>
      </c>
    </row>
    <row r="813" spans="2:65" s="1" customFormat="1" ht="16.5" customHeight="1">
      <c r="B813" s="32"/>
      <c r="C813" s="122" t="s">
        <v>1239</v>
      </c>
      <c r="D813" s="122" t="s">
        <v>133</v>
      </c>
      <c r="E813" s="123" t="s">
        <v>1240</v>
      </c>
      <c r="F813" s="124" t="s">
        <v>1241</v>
      </c>
      <c r="G813" s="125" t="s">
        <v>195</v>
      </c>
      <c r="H813" s="126">
        <v>61.24</v>
      </c>
      <c r="I813" s="127"/>
      <c r="J813" s="128">
        <f>ROUND(I813*H813,2)</f>
        <v>0</v>
      </c>
      <c r="K813" s="124" t="s">
        <v>137</v>
      </c>
      <c r="L813" s="32"/>
      <c r="M813" s="129" t="s">
        <v>19</v>
      </c>
      <c r="N813" s="130" t="s">
        <v>47</v>
      </c>
      <c r="P813" s="131">
        <f>O813*H813</f>
        <v>0</v>
      </c>
      <c r="Q813" s="131">
        <v>1.0000000000000001E-5</v>
      </c>
      <c r="R813" s="131">
        <f>Q813*H813</f>
        <v>6.1240000000000003E-4</v>
      </c>
      <c r="S813" s="131">
        <v>0</v>
      </c>
      <c r="T813" s="132">
        <f>S813*H813</f>
        <v>0</v>
      </c>
      <c r="AR813" s="133" t="s">
        <v>248</v>
      </c>
      <c r="AT813" s="133" t="s">
        <v>133</v>
      </c>
      <c r="AU813" s="133" t="s">
        <v>83</v>
      </c>
      <c r="AY813" s="17" t="s">
        <v>130</v>
      </c>
      <c r="BE813" s="134">
        <f>IF(N813="základní",J813,0)</f>
        <v>0</v>
      </c>
      <c r="BF813" s="134">
        <f>IF(N813="snížená",J813,0)</f>
        <v>0</v>
      </c>
      <c r="BG813" s="134">
        <f>IF(N813="zákl. přenesená",J813,0)</f>
        <v>0</v>
      </c>
      <c r="BH813" s="134">
        <f>IF(N813="sníž. přenesená",J813,0)</f>
        <v>0</v>
      </c>
      <c r="BI813" s="134">
        <f>IF(N813="nulová",J813,0)</f>
        <v>0</v>
      </c>
      <c r="BJ813" s="17" t="s">
        <v>81</v>
      </c>
      <c r="BK813" s="134">
        <f>ROUND(I813*H813,2)</f>
        <v>0</v>
      </c>
      <c r="BL813" s="17" t="s">
        <v>248</v>
      </c>
      <c r="BM813" s="133" t="s">
        <v>1242</v>
      </c>
    </row>
    <row r="814" spans="2:65" s="1" customFormat="1">
      <c r="B814" s="32"/>
      <c r="D814" s="135" t="s">
        <v>140</v>
      </c>
      <c r="F814" s="136" t="s">
        <v>1243</v>
      </c>
      <c r="I814" s="137"/>
      <c r="L814" s="32"/>
      <c r="M814" s="138"/>
      <c r="T814" s="53"/>
      <c r="AT814" s="17" t="s">
        <v>140</v>
      </c>
      <c r="AU814" s="17" t="s">
        <v>83</v>
      </c>
    </row>
    <row r="815" spans="2:65" s="1" customFormat="1">
      <c r="B815" s="32"/>
      <c r="D815" s="139" t="s">
        <v>142</v>
      </c>
      <c r="F815" s="140" t="s">
        <v>1244</v>
      </c>
      <c r="I815" s="137"/>
      <c r="L815" s="32"/>
      <c r="M815" s="138"/>
      <c r="T815" s="53"/>
      <c r="AT815" s="17" t="s">
        <v>142</v>
      </c>
      <c r="AU815" s="17" t="s">
        <v>83</v>
      </c>
    </row>
    <row r="816" spans="2:65" s="12" customFormat="1">
      <c r="B816" s="141"/>
      <c r="D816" s="135" t="s">
        <v>144</v>
      </c>
      <c r="E816" s="142" t="s">
        <v>19</v>
      </c>
      <c r="F816" s="143" t="s">
        <v>1245</v>
      </c>
      <c r="H816" s="142" t="s">
        <v>19</v>
      </c>
      <c r="I816" s="144"/>
      <c r="L816" s="141"/>
      <c r="M816" s="145"/>
      <c r="T816" s="146"/>
      <c r="AT816" s="142" t="s">
        <v>144</v>
      </c>
      <c r="AU816" s="142" t="s">
        <v>83</v>
      </c>
      <c r="AV816" s="12" t="s">
        <v>81</v>
      </c>
      <c r="AW816" s="12" t="s">
        <v>37</v>
      </c>
      <c r="AX816" s="12" t="s">
        <v>76</v>
      </c>
      <c r="AY816" s="142" t="s">
        <v>130</v>
      </c>
    </row>
    <row r="817" spans="2:65" s="13" customFormat="1">
      <c r="B817" s="147"/>
      <c r="D817" s="135" t="s">
        <v>144</v>
      </c>
      <c r="E817" s="148" t="s">
        <v>19</v>
      </c>
      <c r="F817" s="149" t="s">
        <v>1246</v>
      </c>
      <c r="H817" s="150">
        <v>30.6</v>
      </c>
      <c r="I817" s="151"/>
      <c r="L817" s="147"/>
      <c r="M817" s="152"/>
      <c r="T817" s="153"/>
      <c r="AT817" s="148" t="s">
        <v>144</v>
      </c>
      <c r="AU817" s="148" t="s">
        <v>83</v>
      </c>
      <c r="AV817" s="13" t="s">
        <v>83</v>
      </c>
      <c r="AW817" s="13" t="s">
        <v>37</v>
      </c>
      <c r="AX817" s="13" t="s">
        <v>76</v>
      </c>
      <c r="AY817" s="148" t="s">
        <v>130</v>
      </c>
    </row>
    <row r="818" spans="2:65" s="13" customFormat="1">
      <c r="B818" s="147"/>
      <c r="D818" s="135" t="s">
        <v>144</v>
      </c>
      <c r="E818" s="148" t="s">
        <v>19</v>
      </c>
      <c r="F818" s="149" t="s">
        <v>1247</v>
      </c>
      <c r="H818" s="150">
        <v>20.64</v>
      </c>
      <c r="I818" s="151"/>
      <c r="L818" s="147"/>
      <c r="M818" s="152"/>
      <c r="T818" s="153"/>
      <c r="AT818" s="148" t="s">
        <v>144</v>
      </c>
      <c r="AU818" s="148" t="s">
        <v>83</v>
      </c>
      <c r="AV818" s="13" t="s">
        <v>83</v>
      </c>
      <c r="AW818" s="13" t="s">
        <v>37</v>
      </c>
      <c r="AX818" s="13" t="s">
        <v>76</v>
      </c>
      <c r="AY818" s="148" t="s">
        <v>130</v>
      </c>
    </row>
    <row r="819" spans="2:65" s="13" customFormat="1">
      <c r="B819" s="147"/>
      <c r="D819" s="135" t="s">
        <v>144</v>
      </c>
      <c r="E819" s="148" t="s">
        <v>19</v>
      </c>
      <c r="F819" s="149" t="s">
        <v>1248</v>
      </c>
      <c r="H819" s="150">
        <v>10</v>
      </c>
      <c r="I819" s="151"/>
      <c r="L819" s="147"/>
      <c r="M819" s="152"/>
      <c r="T819" s="153"/>
      <c r="AT819" s="148" t="s">
        <v>144</v>
      </c>
      <c r="AU819" s="148" t="s">
        <v>83</v>
      </c>
      <c r="AV819" s="13" t="s">
        <v>83</v>
      </c>
      <c r="AW819" s="13" t="s">
        <v>37</v>
      </c>
      <c r="AX819" s="13" t="s">
        <v>76</v>
      </c>
      <c r="AY819" s="148" t="s">
        <v>130</v>
      </c>
    </row>
    <row r="820" spans="2:65" s="14" customFormat="1">
      <c r="B820" s="164"/>
      <c r="D820" s="135" t="s">
        <v>144</v>
      </c>
      <c r="E820" s="165" t="s">
        <v>19</v>
      </c>
      <c r="F820" s="166" t="s">
        <v>315</v>
      </c>
      <c r="H820" s="167">
        <v>61.24</v>
      </c>
      <c r="I820" s="168"/>
      <c r="L820" s="164"/>
      <c r="M820" s="169"/>
      <c r="T820" s="170"/>
      <c r="AT820" s="165" t="s">
        <v>144</v>
      </c>
      <c r="AU820" s="165" t="s">
        <v>83</v>
      </c>
      <c r="AV820" s="14" t="s">
        <v>138</v>
      </c>
      <c r="AW820" s="14" t="s">
        <v>37</v>
      </c>
      <c r="AX820" s="14" t="s">
        <v>81</v>
      </c>
      <c r="AY820" s="165" t="s">
        <v>130</v>
      </c>
    </row>
    <row r="821" spans="2:65" s="1" customFormat="1" ht="16.5" customHeight="1">
      <c r="B821" s="32"/>
      <c r="C821" s="122" t="s">
        <v>1249</v>
      </c>
      <c r="D821" s="122" t="s">
        <v>133</v>
      </c>
      <c r="E821" s="123" t="s">
        <v>1250</v>
      </c>
      <c r="F821" s="124" t="s">
        <v>1251</v>
      </c>
      <c r="G821" s="125" t="s">
        <v>136</v>
      </c>
      <c r="H821" s="126">
        <v>26.36</v>
      </c>
      <c r="I821" s="127"/>
      <c r="J821" s="128">
        <f>ROUND(I821*H821,2)</f>
        <v>0</v>
      </c>
      <c r="K821" s="124" t="s">
        <v>137</v>
      </c>
      <c r="L821" s="32"/>
      <c r="M821" s="129" t="s">
        <v>19</v>
      </c>
      <c r="N821" s="130" t="s">
        <v>47</v>
      </c>
      <c r="P821" s="131">
        <f>O821*H821</f>
        <v>0</v>
      </c>
      <c r="Q821" s="131">
        <v>0</v>
      </c>
      <c r="R821" s="131">
        <f>Q821*H821</f>
        <v>0</v>
      </c>
      <c r="S821" s="131">
        <v>3.0000000000000001E-5</v>
      </c>
      <c r="T821" s="132">
        <f>S821*H821</f>
        <v>7.9080000000000003E-4</v>
      </c>
      <c r="AR821" s="133" t="s">
        <v>248</v>
      </c>
      <c r="AT821" s="133" t="s">
        <v>133</v>
      </c>
      <c r="AU821" s="133" t="s">
        <v>83</v>
      </c>
      <c r="AY821" s="17" t="s">
        <v>130</v>
      </c>
      <c r="BE821" s="134">
        <f>IF(N821="základní",J821,0)</f>
        <v>0</v>
      </c>
      <c r="BF821" s="134">
        <f>IF(N821="snížená",J821,0)</f>
        <v>0</v>
      </c>
      <c r="BG821" s="134">
        <f>IF(N821="zákl. přenesená",J821,0)</f>
        <v>0</v>
      </c>
      <c r="BH821" s="134">
        <f>IF(N821="sníž. přenesená",J821,0)</f>
        <v>0</v>
      </c>
      <c r="BI821" s="134">
        <f>IF(N821="nulová",J821,0)</f>
        <v>0</v>
      </c>
      <c r="BJ821" s="17" t="s">
        <v>81</v>
      </c>
      <c r="BK821" s="134">
        <f>ROUND(I821*H821,2)</f>
        <v>0</v>
      </c>
      <c r="BL821" s="17" t="s">
        <v>248</v>
      </c>
      <c r="BM821" s="133" t="s">
        <v>1252</v>
      </c>
    </row>
    <row r="822" spans="2:65" s="1" customFormat="1">
      <c r="B822" s="32"/>
      <c r="D822" s="135" t="s">
        <v>140</v>
      </c>
      <c r="F822" s="136" t="s">
        <v>1253</v>
      </c>
      <c r="I822" s="137"/>
      <c r="L822" s="32"/>
      <c r="M822" s="138"/>
      <c r="T822" s="53"/>
      <c r="AT822" s="17" t="s">
        <v>140</v>
      </c>
      <c r="AU822" s="17" t="s">
        <v>83</v>
      </c>
    </row>
    <row r="823" spans="2:65" s="1" customFormat="1">
      <c r="B823" s="32"/>
      <c r="D823" s="139" t="s">
        <v>142</v>
      </c>
      <c r="F823" s="140" t="s">
        <v>1254</v>
      </c>
      <c r="I823" s="137"/>
      <c r="L823" s="32"/>
      <c r="M823" s="138"/>
      <c r="T823" s="53"/>
      <c r="AT823" s="17" t="s">
        <v>142</v>
      </c>
      <c r="AU823" s="17" t="s">
        <v>83</v>
      </c>
    </row>
    <row r="824" spans="2:65" s="1" customFormat="1" ht="16.5" customHeight="1">
      <c r="B824" s="32"/>
      <c r="C824" s="154" t="s">
        <v>1255</v>
      </c>
      <c r="D824" s="154" t="s">
        <v>222</v>
      </c>
      <c r="E824" s="155" t="s">
        <v>1256</v>
      </c>
      <c r="F824" s="156" t="s">
        <v>1257</v>
      </c>
      <c r="G824" s="157" t="s">
        <v>136</v>
      </c>
      <c r="H824" s="158">
        <v>27.678000000000001</v>
      </c>
      <c r="I824" s="159"/>
      <c r="J824" s="160">
        <f>ROUND(I824*H824,2)</f>
        <v>0</v>
      </c>
      <c r="K824" s="156" t="s">
        <v>137</v>
      </c>
      <c r="L824" s="161"/>
      <c r="M824" s="162" t="s">
        <v>19</v>
      </c>
      <c r="N824" s="163" t="s">
        <v>47</v>
      </c>
      <c r="P824" s="131">
        <f>O824*H824</f>
        <v>0</v>
      </c>
      <c r="Q824" s="131">
        <v>4.0000000000000003E-5</v>
      </c>
      <c r="R824" s="131">
        <f>Q824*H824</f>
        <v>1.1071200000000001E-3</v>
      </c>
      <c r="S824" s="131">
        <v>0</v>
      </c>
      <c r="T824" s="132">
        <f>S824*H824</f>
        <v>0</v>
      </c>
      <c r="AR824" s="133" t="s">
        <v>375</v>
      </c>
      <c r="AT824" s="133" t="s">
        <v>222</v>
      </c>
      <c r="AU824" s="133" t="s">
        <v>83</v>
      </c>
      <c r="AY824" s="17" t="s">
        <v>130</v>
      </c>
      <c r="BE824" s="134">
        <f>IF(N824="základní",J824,0)</f>
        <v>0</v>
      </c>
      <c r="BF824" s="134">
        <f>IF(N824="snížená",J824,0)</f>
        <v>0</v>
      </c>
      <c r="BG824" s="134">
        <f>IF(N824="zákl. přenesená",J824,0)</f>
        <v>0</v>
      </c>
      <c r="BH824" s="134">
        <f>IF(N824="sníž. přenesená",J824,0)</f>
        <v>0</v>
      </c>
      <c r="BI824" s="134">
        <f>IF(N824="nulová",J824,0)</f>
        <v>0</v>
      </c>
      <c r="BJ824" s="17" t="s">
        <v>81</v>
      </c>
      <c r="BK824" s="134">
        <f>ROUND(I824*H824,2)</f>
        <v>0</v>
      </c>
      <c r="BL824" s="17" t="s">
        <v>248</v>
      </c>
      <c r="BM824" s="133" t="s">
        <v>1258</v>
      </c>
    </row>
    <row r="825" spans="2:65" s="1" customFormat="1">
      <c r="B825" s="32"/>
      <c r="D825" s="135" t="s">
        <v>140</v>
      </c>
      <c r="F825" s="136" t="s">
        <v>1257</v>
      </c>
      <c r="I825" s="137"/>
      <c r="L825" s="32"/>
      <c r="M825" s="138"/>
      <c r="T825" s="53"/>
      <c r="AT825" s="17" t="s">
        <v>140</v>
      </c>
      <c r="AU825" s="17" t="s">
        <v>83</v>
      </c>
    </row>
    <row r="826" spans="2:65" s="13" customFormat="1">
      <c r="B826" s="147"/>
      <c r="D826" s="135" t="s">
        <v>144</v>
      </c>
      <c r="F826" s="149" t="s">
        <v>1259</v>
      </c>
      <c r="H826" s="150">
        <v>27.678000000000001</v>
      </c>
      <c r="I826" s="151"/>
      <c r="L826" s="147"/>
      <c r="M826" s="152"/>
      <c r="T826" s="153"/>
      <c r="AT826" s="148" t="s">
        <v>144</v>
      </c>
      <c r="AU826" s="148" t="s">
        <v>83</v>
      </c>
      <c r="AV826" s="13" t="s">
        <v>83</v>
      </c>
      <c r="AW826" s="13" t="s">
        <v>4</v>
      </c>
      <c r="AX826" s="13" t="s">
        <v>81</v>
      </c>
      <c r="AY826" s="148" t="s">
        <v>130</v>
      </c>
    </row>
    <row r="827" spans="2:65" s="1" customFormat="1" ht="16.5" customHeight="1">
      <c r="B827" s="32"/>
      <c r="C827" s="122" t="s">
        <v>1260</v>
      </c>
      <c r="D827" s="122" t="s">
        <v>133</v>
      </c>
      <c r="E827" s="123" t="s">
        <v>1261</v>
      </c>
      <c r="F827" s="124" t="s">
        <v>1262</v>
      </c>
      <c r="G827" s="125" t="s">
        <v>136</v>
      </c>
      <c r="H827" s="126">
        <v>90.703000000000003</v>
      </c>
      <c r="I827" s="127"/>
      <c r="J827" s="128">
        <f>ROUND(I827*H827,2)</f>
        <v>0</v>
      </c>
      <c r="K827" s="124" t="s">
        <v>137</v>
      </c>
      <c r="L827" s="32"/>
      <c r="M827" s="129" t="s">
        <v>19</v>
      </c>
      <c r="N827" s="130" t="s">
        <v>47</v>
      </c>
      <c r="P827" s="131">
        <f>O827*H827</f>
        <v>0</v>
      </c>
      <c r="Q827" s="131">
        <v>2.1000000000000001E-4</v>
      </c>
      <c r="R827" s="131">
        <f>Q827*H827</f>
        <v>1.9047630000000003E-2</v>
      </c>
      <c r="S827" s="131">
        <v>0</v>
      </c>
      <c r="T827" s="132">
        <f>S827*H827</f>
        <v>0</v>
      </c>
      <c r="AR827" s="133" t="s">
        <v>248</v>
      </c>
      <c r="AT827" s="133" t="s">
        <v>133</v>
      </c>
      <c r="AU827" s="133" t="s">
        <v>83</v>
      </c>
      <c r="AY827" s="17" t="s">
        <v>130</v>
      </c>
      <c r="BE827" s="134">
        <f>IF(N827="základní",J827,0)</f>
        <v>0</v>
      </c>
      <c r="BF827" s="134">
        <f>IF(N827="snížená",J827,0)</f>
        <v>0</v>
      </c>
      <c r="BG827" s="134">
        <f>IF(N827="zákl. přenesená",J827,0)</f>
        <v>0</v>
      </c>
      <c r="BH827" s="134">
        <f>IF(N827="sníž. přenesená",J827,0)</f>
        <v>0</v>
      </c>
      <c r="BI827" s="134">
        <f>IF(N827="nulová",J827,0)</f>
        <v>0</v>
      </c>
      <c r="BJ827" s="17" t="s">
        <v>81</v>
      </c>
      <c r="BK827" s="134">
        <f>ROUND(I827*H827,2)</f>
        <v>0</v>
      </c>
      <c r="BL827" s="17" t="s">
        <v>248</v>
      </c>
      <c r="BM827" s="133" t="s">
        <v>1263</v>
      </c>
    </row>
    <row r="828" spans="2:65" s="1" customFormat="1">
      <c r="B828" s="32"/>
      <c r="D828" s="135" t="s">
        <v>140</v>
      </c>
      <c r="F828" s="136" t="s">
        <v>1264</v>
      </c>
      <c r="I828" s="137"/>
      <c r="L828" s="32"/>
      <c r="M828" s="138"/>
      <c r="T828" s="53"/>
      <c r="AT828" s="17" t="s">
        <v>140</v>
      </c>
      <c r="AU828" s="17" t="s">
        <v>83</v>
      </c>
    </row>
    <row r="829" spans="2:65" s="1" customFormat="1">
      <c r="B829" s="32"/>
      <c r="D829" s="139" t="s">
        <v>142</v>
      </c>
      <c r="F829" s="140" t="s">
        <v>1265</v>
      </c>
      <c r="I829" s="137"/>
      <c r="L829" s="32"/>
      <c r="M829" s="138"/>
      <c r="T829" s="53"/>
      <c r="AT829" s="17" t="s">
        <v>142</v>
      </c>
      <c r="AU829" s="17" t="s">
        <v>83</v>
      </c>
    </row>
    <row r="830" spans="2:65" s="12" customFormat="1">
      <c r="B830" s="141"/>
      <c r="D830" s="135" t="s">
        <v>144</v>
      </c>
      <c r="E830" s="142" t="s">
        <v>19</v>
      </c>
      <c r="F830" s="143" t="s">
        <v>1266</v>
      </c>
      <c r="H830" s="142" t="s">
        <v>19</v>
      </c>
      <c r="I830" s="144"/>
      <c r="L830" s="141"/>
      <c r="M830" s="145"/>
      <c r="T830" s="146"/>
      <c r="AT830" s="142" t="s">
        <v>144</v>
      </c>
      <c r="AU830" s="142" t="s">
        <v>83</v>
      </c>
      <c r="AV830" s="12" t="s">
        <v>81</v>
      </c>
      <c r="AW830" s="12" t="s">
        <v>37</v>
      </c>
      <c r="AX830" s="12" t="s">
        <v>76</v>
      </c>
      <c r="AY830" s="142" t="s">
        <v>130</v>
      </c>
    </row>
    <row r="831" spans="2:65" s="13" customFormat="1">
      <c r="B831" s="147"/>
      <c r="D831" s="135" t="s">
        <v>144</v>
      </c>
      <c r="E831" s="148" t="s">
        <v>19</v>
      </c>
      <c r="F831" s="149" t="s">
        <v>206</v>
      </c>
      <c r="H831" s="150">
        <v>26.36</v>
      </c>
      <c r="I831" s="151"/>
      <c r="L831" s="147"/>
      <c r="M831" s="152"/>
      <c r="T831" s="153"/>
      <c r="AT831" s="148" t="s">
        <v>144</v>
      </c>
      <c r="AU831" s="148" t="s">
        <v>83</v>
      </c>
      <c r="AV831" s="13" t="s">
        <v>83</v>
      </c>
      <c r="AW831" s="13" t="s">
        <v>37</v>
      </c>
      <c r="AX831" s="13" t="s">
        <v>76</v>
      </c>
      <c r="AY831" s="148" t="s">
        <v>130</v>
      </c>
    </row>
    <row r="832" spans="2:65" s="12" customFormat="1">
      <c r="B832" s="141"/>
      <c r="D832" s="135" t="s">
        <v>144</v>
      </c>
      <c r="E832" s="142" t="s">
        <v>19</v>
      </c>
      <c r="F832" s="143" t="s">
        <v>1267</v>
      </c>
      <c r="H832" s="142" t="s">
        <v>19</v>
      </c>
      <c r="I832" s="144"/>
      <c r="L832" s="141"/>
      <c r="M832" s="145"/>
      <c r="T832" s="146"/>
      <c r="AT832" s="142" t="s">
        <v>144</v>
      </c>
      <c r="AU832" s="142" t="s">
        <v>83</v>
      </c>
      <c r="AV832" s="12" t="s">
        <v>81</v>
      </c>
      <c r="AW832" s="12" t="s">
        <v>37</v>
      </c>
      <c r="AX832" s="12" t="s">
        <v>76</v>
      </c>
      <c r="AY832" s="142" t="s">
        <v>130</v>
      </c>
    </row>
    <row r="833" spans="2:65" s="13" customFormat="1">
      <c r="B833" s="147"/>
      <c r="D833" s="135" t="s">
        <v>144</v>
      </c>
      <c r="E833" s="148" t="s">
        <v>19</v>
      </c>
      <c r="F833" s="149" t="s">
        <v>156</v>
      </c>
      <c r="H833" s="150">
        <v>64.343000000000004</v>
      </c>
      <c r="I833" s="151"/>
      <c r="L833" s="147"/>
      <c r="M833" s="152"/>
      <c r="T833" s="153"/>
      <c r="AT833" s="148" t="s">
        <v>144</v>
      </c>
      <c r="AU833" s="148" t="s">
        <v>83</v>
      </c>
      <c r="AV833" s="13" t="s">
        <v>83</v>
      </c>
      <c r="AW833" s="13" t="s">
        <v>37</v>
      </c>
      <c r="AX833" s="13" t="s">
        <v>76</v>
      </c>
      <c r="AY833" s="148" t="s">
        <v>130</v>
      </c>
    </row>
    <row r="834" spans="2:65" s="14" customFormat="1">
      <c r="B834" s="164"/>
      <c r="D834" s="135" t="s">
        <v>144</v>
      </c>
      <c r="E834" s="165" t="s">
        <v>19</v>
      </c>
      <c r="F834" s="166" t="s">
        <v>315</v>
      </c>
      <c r="H834" s="167">
        <v>90.703000000000003</v>
      </c>
      <c r="I834" s="168"/>
      <c r="L834" s="164"/>
      <c r="M834" s="169"/>
      <c r="T834" s="170"/>
      <c r="AT834" s="165" t="s">
        <v>144</v>
      </c>
      <c r="AU834" s="165" t="s">
        <v>83</v>
      </c>
      <c r="AV834" s="14" t="s">
        <v>138</v>
      </c>
      <c r="AW834" s="14" t="s">
        <v>37</v>
      </c>
      <c r="AX834" s="14" t="s">
        <v>81</v>
      </c>
      <c r="AY834" s="165" t="s">
        <v>130</v>
      </c>
    </row>
    <row r="835" spans="2:65" s="1" customFormat="1" ht="16.5" customHeight="1">
      <c r="B835" s="32"/>
      <c r="C835" s="122" t="s">
        <v>1268</v>
      </c>
      <c r="D835" s="122" t="s">
        <v>133</v>
      </c>
      <c r="E835" s="123" t="s">
        <v>1269</v>
      </c>
      <c r="F835" s="124" t="s">
        <v>1270</v>
      </c>
      <c r="G835" s="125" t="s">
        <v>136</v>
      </c>
      <c r="H835" s="126">
        <v>26.36</v>
      </c>
      <c r="I835" s="127"/>
      <c r="J835" s="128">
        <f>ROUND(I835*H835,2)</f>
        <v>0</v>
      </c>
      <c r="K835" s="124" t="s">
        <v>137</v>
      </c>
      <c r="L835" s="32"/>
      <c r="M835" s="129" t="s">
        <v>19</v>
      </c>
      <c r="N835" s="130" t="s">
        <v>47</v>
      </c>
      <c r="P835" s="131">
        <f>O835*H835</f>
        <v>0</v>
      </c>
      <c r="Q835" s="131">
        <v>1.0000000000000001E-5</v>
      </c>
      <c r="R835" s="131">
        <f>Q835*H835</f>
        <v>2.6360000000000001E-4</v>
      </c>
      <c r="S835" s="131">
        <v>0</v>
      </c>
      <c r="T835" s="132">
        <f>S835*H835</f>
        <v>0</v>
      </c>
      <c r="AR835" s="133" t="s">
        <v>248</v>
      </c>
      <c r="AT835" s="133" t="s">
        <v>133</v>
      </c>
      <c r="AU835" s="133" t="s">
        <v>83</v>
      </c>
      <c r="AY835" s="17" t="s">
        <v>130</v>
      </c>
      <c r="BE835" s="134">
        <f>IF(N835="základní",J835,0)</f>
        <v>0</v>
      </c>
      <c r="BF835" s="134">
        <f>IF(N835="snížená",J835,0)</f>
        <v>0</v>
      </c>
      <c r="BG835" s="134">
        <f>IF(N835="zákl. přenesená",J835,0)</f>
        <v>0</v>
      </c>
      <c r="BH835" s="134">
        <f>IF(N835="sníž. přenesená",J835,0)</f>
        <v>0</v>
      </c>
      <c r="BI835" s="134">
        <f>IF(N835="nulová",J835,0)</f>
        <v>0</v>
      </c>
      <c r="BJ835" s="17" t="s">
        <v>81</v>
      </c>
      <c r="BK835" s="134">
        <f>ROUND(I835*H835,2)</f>
        <v>0</v>
      </c>
      <c r="BL835" s="17" t="s">
        <v>248</v>
      </c>
      <c r="BM835" s="133" t="s">
        <v>1271</v>
      </c>
    </row>
    <row r="836" spans="2:65" s="1" customFormat="1">
      <c r="B836" s="32"/>
      <c r="D836" s="135" t="s">
        <v>140</v>
      </c>
      <c r="F836" s="136" t="s">
        <v>1272</v>
      </c>
      <c r="I836" s="137"/>
      <c r="L836" s="32"/>
      <c r="M836" s="138"/>
      <c r="T836" s="53"/>
      <c r="AT836" s="17" t="s">
        <v>140</v>
      </c>
      <c r="AU836" s="17" t="s">
        <v>83</v>
      </c>
    </row>
    <row r="837" spans="2:65" s="1" customFormat="1">
      <c r="B837" s="32"/>
      <c r="D837" s="139" t="s">
        <v>142</v>
      </c>
      <c r="F837" s="140" t="s">
        <v>1273</v>
      </c>
      <c r="I837" s="137"/>
      <c r="L837" s="32"/>
      <c r="M837" s="138"/>
      <c r="T837" s="53"/>
      <c r="AT837" s="17" t="s">
        <v>142</v>
      </c>
      <c r="AU837" s="17" t="s">
        <v>83</v>
      </c>
    </row>
    <row r="838" spans="2:65" s="1" customFormat="1" ht="16.5" customHeight="1">
      <c r="B838" s="32"/>
      <c r="C838" s="122" t="s">
        <v>1274</v>
      </c>
      <c r="D838" s="122" t="s">
        <v>133</v>
      </c>
      <c r="E838" s="123" t="s">
        <v>1275</v>
      </c>
      <c r="F838" s="124" t="s">
        <v>1276</v>
      </c>
      <c r="G838" s="125" t="s">
        <v>136</v>
      </c>
      <c r="H838" s="126">
        <v>90.703000000000003</v>
      </c>
      <c r="I838" s="127"/>
      <c r="J838" s="128">
        <f>ROUND(I838*H838,2)</f>
        <v>0</v>
      </c>
      <c r="K838" s="124" t="s">
        <v>137</v>
      </c>
      <c r="L838" s="32"/>
      <c r="M838" s="129" t="s">
        <v>19</v>
      </c>
      <c r="N838" s="130" t="s">
        <v>47</v>
      </c>
      <c r="P838" s="131">
        <f>O838*H838</f>
        <v>0</v>
      </c>
      <c r="Q838" s="131">
        <v>2.9E-4</v>
      </c>
      <c r="R838" s="131">
        <f>Q838*H838</f>
        <v>2.630387E-2</v>
      </c>
      <c r="S838" s="131">
        <v>0</v>
      </c>
      <c r="T838" s="132">
        <f>S838*H838</f>
        <v>0</v>
      </c>
      <c r="AR838" s="133" t="s">
        <v>248</v>
      </c>
      <c r="AT838" s="133" t="s">
        <v>133</v>
      </c>
      <c r="AU838" s="133" t="s">
        <v>83</v>
      </c>
      <c r="AY838" s="17" t="s">
        <v>130</v>
      </c>
      <c r="BE838" s="134">
        <f>IF(N838="základní",J838,0)</f>
        <v>0</v>
      </c>
      <c r="BF838" s="134">
        <f>IF(N838="snížená",J838,0)</f>
        <v>0</v>
      </c>
      <c r="BG838" s="134">
        <f>IF(N838="zákl. přenesená",J838,0)</f>
        <v>0</v>
      </c>
      <c r="BH838" s="134">
        <f>IF(N838="sníž. přenesená",J838,0)</f>
        <v>0</v>
      </c>
      <c r="BI838" s="134">
        <f>IF(N838="nulová",J838,0)</f>
        <v>0</v>
      </c>
      <c r="BJ838" s="17" t="s">
        <v>81</v>
      </c>
      <c r="BK838" s="134">
        <f>ROUND(I838*H838,2)</f>
        <v>0</v>
      </c>
      <c r="BL838" s="17" t="s">
        <v>248</v>
      </c>
      <c r="BM838" s="133" t="s">
        <v>1277</v>
      </c>
    </row>
    <row r="839" spans="2:65" s="1" customFormat="1">
      <c r="B839" s="32"/>
      <c r="D839" s="135" t="s">
        <v>140</v>
      </c>
      <c r="F839" s="136" t="s">
        <v>1278</v>
      </c>
      <c r="I839" s="137"/>
      <c r="L839" s="32"/>
      <c r="M839" s="138"/>
      <c r="T839" s="53"/>
      <c r="AT839" s="17" t="s">
        <v>140</v>
      </c>
      <c r="AU839" s="17" t="s">
        <v>83</v>
      </c>
    </row>
    <row r="840" spans="2:65" s="1" customFormat="1">
      <c r="B840" s="32"/>
      <c r="D840" s="139" t="s">
        <v>142</v>
      </c>
      <c r="F840" s="140" t="s">
        <v>1279</v>
      </c>
      <c r="I840" s="137"/>
      <c r="L840" s="32"/>
      <c r="M840" s="138"/>
      <c r="T840" s="53"/>
      <c r="AT840" s="17" t="s">
        <v>142</v>
      </c>
      <c r="AU840" s="17" t="s">
        <v>83</v>
      </c>
    </row>
    <row r="841" spans="2:65" s="12" customFormat="1">
      <c r="B841" s="141"/>
      <c r="D841" s="135" t="s">
        <v>144</v>
      </c>
      <c r="E841" s="142" t="s">
        <v>19</v>
      </c>
      <c r="F841" s="143" t="s">
        <v>1280</v>
      </c>
      <c r="H841" s="142" t="s">
        <v>19</v>
      </c>
      <c r="I841" s="144"/>
      <c r="L841" s="141"/>
      <c r="M841" s="145"/>
      <c r="T841" s="146"/>
      <c r="AT841" s="142" t="s">
        <v>144</v>
      </c>
      <c r="AU841" s="142" t="s">
        <v>83</v>
      </c>
      <c r="AV841" s="12" t="s">
        <v>81</v>
      </c>
      <c r="AW841" s="12" t="s">
        <v>37</v>
      </c>
      <c r="AX841" s="12" t="s">
        <v>76</v>
      </c>
      <c r="AY841" s="142" t="s">
        <v>130</v>
      </c>
    </row>
    <row r="842" spans="2:65" s="13" customFormat="1">
      <c r="B842" s="147"/>
      <c r="D842" s="135" t="s">
        <v>144</v>
      </c>
      <c r="E842" s="148" t="s">
        <v>19</v>
      </c>
      <c r="F842" s="149" t="s">
        <v>156</v>
      </c>
      <c r="H842" s="150">
        <v>64.343000000000004</v>
      </c>
      <c r="I842" s="151"/>
      <c r="L842" s="147"/>
      <c r="M842" s="152"/>
      <c r="T842" s="153"/>
      <c r="AT842" s="148" t="s">
        <v>144</v>
      </c>
      <c r="AU842" s="148" t="s">
        <v>83</v>
      </c>
      <c r="AV842" s="13" t="s">
        <v>83</v>
      </c>
      <c r="AW842" s="13" t="s">
        <v>37</v>
      </c>
      <c r="AX842" s="13" t="s">
        <v>76</v>
      </c>
      <c r="AY842" s="148" t="s">
        <v>130</v>
      </c>
    </row>
    <row r="843" spans="2:65" s="12" customFormat="1">
      <c r="B843" s="141"/>
      <c r="D843" s="135" t="s">
        <v>144</v>
      </c>
      <c r="E843" s="142" t="s">
        <v>19</v>
      </c>
      <c r="F843" s="143" t="s">
        <v>1281</v>
      </c>
      <c r="H843" s="142" t="s">
        <v>19</v>
      </c>
      <c r="I843" s="144"/>
      <c r="L843" s="141"/>
      <c r="M843" s="145"/>
      <c r="T843" s="146"/>
      <c r="AT843" s="142" t="s">
        <v>144</v>
      </c>
      <c r="AU843" s="142" t="s">
        <v>83</v>
      </c>
      <c r="AV843" s="12" t="s">
        <v>81</v>
      </c>
      <c r="AW843" s="12" t="s">
        <v>37</v>
      </c>
      <c r="AX843" s="12" t="s">
        <v>76</v>
      </c>
      <c r="AY843" s="142" t="s">
        <v>130</v>
      </c>
    </row>
    <row r="844" spans="2:65" s="13" customFormat="1">
      <c r="B844" s="147"/>
      <c r="D844" s="135" t="s">
        <v>144</v>
      </c>
      <c r="E844" s="148" t="s">
        <v>19</v>
      </c>
      <c r="F844" s="149" t="s">
        <v>206</v>
      </c>
      <c r="H844" s="150">
        <v>26.36</v>
      </c>
      <c r="I844" s="151"/>
      <c r="L844" s="147"/>
      <c r="M844" s="152"/>
      <c r="T844" s="153"/>
      <c r="AT844" s="148" t="s">
        <v>144</v>
      </c>
      <c r="AU844" s="148" t="s">
        <v>83</v>
      </c>
      <c r="AV844" s="13" t="s">
        <v>83</v>
      </c>
      <c r="AW844" s="13" t="s">
        <v>37</v>
      </c>
      <c r="AX844" s="13" t="s">
        <v>76</v>
      </c>
      <c r="AY844" s="148" t="s">
        <v>130</v>
      </c>
    </row>
    <row r="845" spans="2:65" s="14" customFormat="1">
      <c r="B845" s="164"/>
      <c r="D845" s="135" t="s">
        <v>144</v>
      </c>
      <c r="E845" s="165" t="s">
        <v>19</v>
      </c>
      <c r="F845" s="166" t="s">
        <v>315</v>
      </c>
      <c r="H845" s="167">
        <v>90.703000000000003</v>
      </c>
      <c r="I845" s="168"/>
      <c r="L845" s="164"/>
      <c r="M845" s="169"/>
      <c r="T845" s="170"/>
      <c r="AT845" s="165" t="s">
        <v>144</v>
      </c>
      <c r="AU845" s="165" t="s">
        <v>83</v>
      </c>
      <c r="AV845" s="14" t="s">
        <v>138</v>
      </c>
      <c r="AW845" s="14" t="s">
        <v>37</v>
      </c>
      <c r="AX845" s="14" t="s">
        <v>81</v>
      </c>
      <c r="AY845" s="165" t="s">
        <v>130</v>
      </c>
    </row>
    <row r="846" spans="2:65" s="11" customFormat="1" ht="25.9" customHeight="1">
      <c r="B846" s="110"/>
      <c r="D846" s="111" t="s">
        <v>75</v>
      </c>
      <c r="E846" s="112" t="s">
        <v>1282</v>
      </c>
      <c r="F846" s="112" t="s">
        <v>1283</v>
      </c>
      <c r="I846" s="113"/>
      <c r="J846" s="114">
        <f>BK846</f>
        <v>0</v>
      </c>
      <c r="L846" s="110"/>
      <c r="M846" s="115"/>
      <c r="P846" s="116">
        <f>SUM(P847:P866)</f>
        <v>0</v>
      </c>
      <c r="R846" s="116">
        <f>SUM(R847:R866)</f>
        <v>0</v>
      </c>
      <c r="T846" s="117">
        <f>SUM(T847:T866)</f>
        <v>0</v>
      </c>
      <c r="AR846" s="111" t="s">
        <v>138</v>
      </c>
      <c r="AT846" s="118" t="s">
        <v>75</v>
      </c>
      <c r="AU846" s="118" t="s">
        <v>76</v>
      </c>
      <c r="AY846" s="111" t="s">
        <v>130</v>
      </c>
      <c r="BK846" s="119">
        <f>SUM(BK847:BK866)</f>
        <v>0</v>
      </c>
    </row>
    <row r="847" spans="2:65" s="1" customFormat="1" ht="16.5" customHeight="1">
      <c r="B847" s="32"/>
      <c r="C847" s="122" t="s">
        <v>1284</v>
      </c>
      <c r="D847" s="122" t="s">
        <v>133</v>
      </c>
      <c r="E847" s="123" t="s">
        <v>1285</v>
      </c>
      <c r="F847" s="124" t="s">
        <v>1286</v>
      </c>
      <c r="G847" s="125" t="s">
        <v>1287</v>
      </c>
      <c r="H847" s="126">
        <v>20</v>
      </c>
      <c r="I847" s="127"/>
      <c r="J847" s="128">
        <f>ROUND(I847*H847,2)</f>
        <v>0</v>
      </c>
      <c r="K847" s="124" t="s">
        <v>137</v>
      </c>
      <c r="L847" s="32"/>
      <c r="M847" s="129" t="s">
        <v>19</v>
      </c>
      <c r="N847" s="130" t="s">
        <v>47</v>
      </c>
      <c r="P847" s="131">
        <f>O847*H847</f>
        <v>0</v>
      </c>
      <c r="Q847" s="131">
        <v>0</v>
      </c>
      <c r="R847" s="131">
        <f>Q847*H847</f>
        <v>0</v>
      </c>
      <c r="S847" s="131">
        <v>0</v>
      </c>
      <c r="T847" s="132">
        <f>S847*H847</f>
        <v>0</v>
      </c>
      <c r="AR847" s="133" t="s">
        <v>1288</v>
      </c>
      <c r="AT847" s="133" t="s">
        <v>133</v>
      </c>
      <c r="AU847" s="133" t="s">
        <v>81</v>
      </c>
      <c r="AY847" s="17" t="s">
        <v>130</v>
      </c>
      <c r="BE847" s="134">
        <f>IF(N847="základní",J847,0)</f>
        <v>0</v>
      </c>
      <c r="BF847" s="134">
        <f>IF(N847="snížená",J847,0)</f>
        <v>0</v>
      </c>
      <c r="BG847" s="134">
        <f>IF(N847="zákl. přenesená",J847,0)</f>
        <v>0</v>
      </c>
      <c r="BH847" s="134">
        <f>IF(N847="sníž. přenesená",J847,0)</f>
        <v>0</v>
      </c>
      <c r="BI847" s="134">
        <f>IF(N847="nulová",J847,0)</f>
        <v>0</v>
      </c>
      <c r="BJ847" s="17" t="s">
        <v>81</v>
      </c>
      <c r="BK847" s="134">
        <f>ROUND(I847*H847,2)</f>
        <v>0</v>
      </c>
      <c r="BL847" s="17" t="s">
        <v>1288</v>
      </c>
      <c r="BM847" s="133" t="s">
        <v>1289</v>
      </c>
    </row>
    <row r="848" spans="2:65" s="1" customFormat="1">
      <c r="B848" s="32"/>
      <c r="D848" s="135" t="s">
        <v>140</v>
      </c>
      <c r="F848" s="136" t="s">
        <v>1290</v>
      </c>
      <c r="I848" s="137"/>
      <c r="L848" s="32"/>
      <c r="M848" s="138"/>
      <c r="T848" s="53"/>
      <c r="AT848" s="17" t="s">
        <v>140</v>
      </c>
      <c r="AU848" s="17" t="s">
        <v>81</v>
      </c>
    </row>
    <row r="849" spans="2:65" s="1" customFormat="1">
      <c r="B849" s="32"/>
      <c r="D849" s="139" t="s">
        <v>142</v>
      </c>
      <c r="F849" s="140" t="s">
        <v>1291</v>
      </c>
      <c r="I849" s="137"/>
      <c r="L849" s="32"/>
      <c r="M849" s="138"/>
      <c r="T849" s="53"/>
      <c r="AT849" s="17" t="s">
        <v>142</v>
      </c>
      <c r="AU849" s="17" t="s">
        <v>81</v>
      </c>
    </row>
    <row r="850" spans="2:65" s="12" customFormat="1">
      <c r="B850" s="141"/>
      <c r="D850" s="135" t="s">
        <v>144</v>
      </c>
      <c r="E850" s="142" t="s">
        <v>19</v>
      </c>
      <c r="F850" s="143" t="s">
        <v>1292</v>
      </c>
      <c r="H850" s="142" t="s">
        <v>19</v>
      </c>
      <c r="I850" s="144"/>
      <c r="L850" s="141"/>
      <c r="M850" s="145"/>
      <c r="T850" s="146"/>
      <c r="AT850" s="142" t="s">
        <v>144</v>
      </c>
      <c r="AU850" s="142" t="s">
        <v>81</v>
      </c>
      <c r="AV850" s="12" t="s">
        <v>81</v>
      </c>
      <c r="AW850" s="12" t="s">
        <v>37</v>
      </c>
      <c r="AX850" s="12" t="s">
        <v>76</v>
      </c>
      <c r="AY850" s="142" t="s">
        <v>130</v>
      </c>
    </row>
    <row r="851" spans="2:65" s="13" customFormat="1">
      <c r="B851" s="147"/>
      <c r="D851" s="135" t="s">
        <v>144</v>
      </c>
      <c r="E851" s="148" t="s">
        <v>19</v>
      </c>
      <c r="F851" s="149" t="s">
        <v>278</v>
      </c>
      <c r="H851" s="150">
        <v>20</v>
      </c>
      <c r="I851" s="151"/>
      <c r="L851" s="147"/>
      <c r="M851" s="152"/>
      <c r="T851" s="153"/>
      <c r="AT851" s="148" t="s">
        <v>144</v>
      </c>
      <c r="AU851" s="148" t="s">
        <v>81</v>
      </c>
      <c r="AV851" s="13" t="s">
        <v>83</v>
      </c>
      <c r="AW851" s="13" t="s">
        <v>37</v>
      </c>
      <c r="AX851" s="13" t="s">
        <v>81</v>
      </c>
      <c r="AY851" s="148" t="s">
        <v>130</v>
      </c>
    </row>
    <row r="852" spans="2:65" s="1" customFormat="1" ht="16.5" customHeight="1">
      <c r="B852" s="32"/>
      <c r="C852" s="122" t="s">
        <v>1293</v>
      </c>
      <c r="D852" s="122" t="s">
        <v>133</v>
      </c>
      <c r="E852" s="123" t="s">
        <v>1294</v>
      </c>
      <c r="F852" s="124" t="s">
        <v>1295</v>
      </c>
      <c r="G852" s="125" t="s">
        <v>1287</v>
      </c>
      <c r="H852" s="126">
        <v>20</v>
      </c>
      <c r="I852" s="127"/>
      <c r="J852" s="128">
        <f>ROUND(I852*H852,2)</f>
        <v>0</v>
      </c>
      <c r="K852" s="124" t="s">
        <v>137</v>
      </c>
      <c r="L852" s="32"/>
      <c r="M852" s="129" t="s">
        <v>19</v>
      </c>
      <c r="N852" s="130" t="s">
        <v>47</v>
      </c>
      <c r="P852" s="131">
        <f>O852*H852</f>
        <v>0</v>
      </c>
      <c r="Q852" s="131">
        <v>0</v>
      </c>
      <c r="R852" s="131">
        <f>Q852*H852</f>
        <v>0</v>
      </c>
      <c r="S852" s="131">
        <v>0</v>
      </c>
      <c r="T852" s="132">
        <f>S852*H852</f>
        <v>0</v>
      </c>
      <c r="AR852" s="133" t="s">
        <v>1288</v>
      </c>
      <c r="AT852" s="133" t="s">
        <v>133</v>
      </c>
      <c r="AU852" s="133" t="s">
        <v>81</v>
      </c>
      <c r="AY852" s="17" t="s">
        <v>130</v>
      </c>
      <c r="BE852" s="134">
        <f>IF(N852="základní",J852,0)</f>
        <v>0</v>
      </c>
      <c r="BF852" s="134">
        <f>IF(N852="snížená",J852,0)</f>
        <v>0</v>
      </c>
      <c r="BG852" s="134">
        <f>IF(N852="zákl. přenesená",J852,0)</f>
        <v>0</v>
      </c>
      <c r="BH852" s="134">
        <f>IF(N852="sníž. přenesená",J852,0)</f>
        <v>0</v>
      </c>
      <c r="BI852" s="134">
        <f>IF(N852="nulová",J852,0)</f>
        <v>0</v>
      </c>
      <c r="BJ852" s="17" t="s">
        <v>81</v>
      </c>
      <c r="BK852" s="134">
        <f>ROUND(I852*H852,2)</f>
        <v>0</v>
      </c>
      <c r="BL852" s="17" t="s">
        <v>1288</v>
      </c>
      <c r="BM852" s="133" t="s">
        <v>1296</v>
      </c>
    </row>
    <row r="853" spans="2:65" s="1" customFormat="1">
      <c r="B853" s="32"/>
      <c r="D853" s="135" t="s">
        <v>140</v>
      </c>
      <c r="F853" s="136" t="s">
        <v>1297</v>
      </c>
      <c r="I853" s="137"/>
      <c r="L853" s="32"/>
      <c r="M853" s="138"/>
      <c r="T853" s="53"/>
      <c r="AT853" s="17" t="s">
        <v>140</v>
      </c>
      <c r="AU853" s="17" t="s">
        <v>81</v>
      </c>
    </row>
    <row r="854" spans="2:65" s="1" customFormat="1">
      <c r="B854" s="32"/>
      <c r="D854" s="139" t="s">
        <v>142</v>
      </c>
      <c r="F854" s="140" t="s">
        <v>1298</v>
      </c>
      <c r="I854" s="137"/>
      <c r="L854" s="32"/>
      <c r="M854" s="138"/>
      <c r="T854" s="53"/>
      <c r="AT854" s="17" t="s">
        <v>142</v>
      </c>
      <c r="AU854" s="17" t="s">
        <v>81</v>
      </c>
    </row>
    <row r="855" spans="2:65" s="12" customFormat="1">
      <c r="B855" s="141"/>
      <c r="D855" s="135" t="s">
        <v>144</v>
      </c>
      <c r="E855" s="142" t="s">
        <v>19</v>
      </c>
      <c r="F855" s="143" t="s">
        <v>1299</v>
      </c>
      <c r="H855" s="142" t="s">
        <v>19</v>
      </c>
      <c r="I855" s="144"/>
      <c r="L855" s="141"/>
      <c r="M855" s="145"/>
      <c r="T855" s="146"/>
      <c r="AT855" s="142" t="s">
        <v>144</v>
      </c>
      <c r="AU855" s="142" t="s">
        <v>81</v>
      </c>
      <c r="AV855" s="12" t="s">
        <v>81</v>
      </c>
      <c r="AW855" s="12" t="s">
        <v>37</v>
      </c>
      <c r="AX855" s="12" t="s">
        <v>76</v>
      </c>
      <c r="AY855" s="142" t="s">
        <v>130</v>
      </c>
    </row>
    <row r="856" spans="2:65" s="13" customFormat="1">
      <c r="B856" s="147"/>
      <c r="D856" s="135" t="s">
        <v>144</v>
      </c>
      <c r="E856" s="148" t="s">
        <v>19</v>
      </c>
      <c r="F856" s="149" t="s">
        <v>278</v>
      </c>
      <c r="H856" s="150">
        <v>20</v>
      </c>
      <c r="I856" s="151"/>
      <c r="L856" s="147"/>
      <c r="M856" s="152"/>
      <c r="T856" s="153"/>
      <c r="AT856" s="148" t="s">
        <v>144</v>
      </c>
      <c r="AU856" s="148" t="s">
        <v>81</v>
      </c>
      <c r="AV856" s="13" t="s">
        <v>83</v>
      </c>
      <c r="AW856" s="13" t="s">
        <v>37</v>
      </c>
      <c r="AX856" s="13" t="s">
        <v>81</v>
      </c>
      <c r="AY856" s="148" t="s">
        <v>130</v>
      </c>
    </row>
    <row r="857" spans="2:65" s="1" customFormat="1" ht="16.5" customHeight="1">
      <c r="B857" s="32"/>
      <c r="C857" s="122" t="s">
        <v>1300</v>
      </c>
      <c r="D857" s="122" t="s">
        <v>133</v>
      </c>
      <c r="E857" s="123" t="s">
        <v>1301</v>
      </c>
      <c r="F857" s="124" t="s">
        <v>1302</v>
      </c>
      <c r="G857" s="125" t="s">
        <v>1287</v>
      </c>
      <c r="H857" s="126">
        <v>20</v>
      </c>
      <c r="I857" s="127"/>
      <c r="J857" s="128">
        <f>ROUND(I857*H857,2)</f>
        <v>0</v>
      </c>
      <c r="K857" s="124" t="s">
        <v>137</v>
      </c>
      <c r="L857" s="32"/>
      <c r="M857" s="129" t="s">
        <v>19</v>
      </c>
      <c r="N857" s="130" t="s">
        <v>47</v>
      </c>
      <c r="P857" s="131">
        <f>O857*H857</f>
        <v>0</v>
      </c>
      <c r="Q857" s="131">
        <v>0</v>
      </c>
      <c r="R857" s="131">
        <f>Q857*H857</f>
        <v>0</v>
      </c>
      <c r="S857" s="131">
        <v>0</v>
      </c>
      <c r="T857" s="132">
        <f>S857*H857</f>
        <v>0</v>
      </c>
      <c r="AR857" s="133" t="s">
        <v>1288</v>
      </c>
      <c r="AT857" s="133" t="s">
        <v>133</v>
      </c>
      <c r="AU857" s="133" t="s">
        <v>81</v>
      </c>
      <c r="AY857" s="17" t="s">
        <v>130</v>
      </c>
      <c r="BE857" s="134">
        <f>IF(N857="základní",J857,0)</f>
        <v>0</v>
      </c>
      <c r="BF857" s="134">
        <f>IF(N857="snížená",J857,0)</f>
        <v>0</v>
      </c>
      <c r="BG857" s="134">
        <f>IF(N857="zákl. přenesená",J857,0)</f>
        <v>0</v>
      </c>
      <c r="BH857" s="134">
        <f>IF(N857="sníž. přenesená",J857,0)</f>
        <v>0</v>
      </c>
      <c r="BI857" s="134">
        <f>IF(N857="nulová",J857,0)</f>
        <v>0</v>
      </c>
      <c r="BJ857" s="17" t="s">
        <v>81</v>
      </c>
      <c r="BK857" s="134">
        <f>ROUND(I857*H857,2)</f>
        <v>0</v>
      </c>
      <c r="BL857" s="17" t="s">
        <v>1288</v>
      </c>
      <c r="BM857" s="133" t="s">
        <v>1303</v>
      </c>
    </row>
    <row r="858" spans="2:65" s="1" customFormat="1">
      <c r="B858" s="32"/>
      <c r="D858" s="135" t="s">
        <v>140</v>
      </c>
      <c r="F858" s="136" t="s">
        <v>1304</v>
      </c>
      <c r="I858" s="137"/>
      <c r="L858" s="32"/>
      <c r="M858" s="138"/>
      <c r="T858" s="53"/>
      <c r="AT858" s="17" t="s">
        <v>140</v>
      </c>
      <c r="AU858" s="17" t="s">
        <v>81</v>
      </c>
    </row>
    <row r="859" spans="2:65" s="1" customFormat="1">
      <c r="B859" s="32"/>
      <c r="D859" s="139" t="s">
        <v>142</v>
      </c>
      <c r="F859" s="140" t="s">
        <v>1305</v>
      </c>
      <c r="I859" s="137"/>
      <c r="L859" s="32"/>
      <c r="M859" s="138"/>
      <c r="T859" s="53"/>
      <c r="AT859" s="17" t="s">
        <v>142</v>
      </c>
      <c r="AU859" s="17" t="s">
        <v>81</v>
      </c>
    </row>
    <row r="860" spans="2:65" s="12" customFormat="1">
      <c r="B860" s="141"/>
      <c r="D860" s="135" t="s">
        <v>144</v>
      </c>
      <c r="E860" s="142" t="s">
        <v>19</v>
      </c>
      <c r="F860" s="143" t="s">
        <v>1299</v>
      </c>
      <c r="H860" s="142" t="s">
        <v>19</v>
      </c>
      <c r="I860" s="144"/>
      <c r="L860" s="141"/>
      <c r="M860" s="145"/>
      <c r="T860" s="146"/>
      <c r="AT860" s="142" t="s">
        <v>144</v>
      </c>
      <c r="AU860" s="142" t="s">
        <v>81</v>
      </c>
      <c r="AV860" s="12" t="s">
        <v>81</v>
      </c>
      <c r="AW860" s="12" t="s">
        <v>37</v>
      </c>
      <c r="AX860" s="12" t="s">
        <v>76</v>
      </c>
      <c r="AY860" s="142" t="s">
        <v>130</v>
      </c>
    </row>
    <row r="861" spans="2:65" s="13" customFormat="1">
      <c r="B861" s="147"/>
      <c r="D861" s="135" t="s">
        <v>144</v>
      </c>
      <c r="E861" s="148" t="s">
        <v>19</v>
      </c>
      <c r="F861" s="149" t="s">
        <v>278</v>
      </c>
      <c r="H861" s="150">
        <v>20</v>
      </c>
      <c r="I861" s="151"/>
      <c r="L861" s="147"/>
      <c r="M861" s="152"/>
      <c r="T861" s="153"/>
      <c r="AT861" s="148" t="s">
        <v>144</v>
      </c>
      <c r="AU861" s="148" t="s">
        <v>81</v>
      </c>
      <c r="AV861" s="13" t="s">
        <v>83</v>
      </c>
      <c r="AW861" s="13" t="s">
        <v>37</v>
      </c>
      <c r="AX861" s="13" t="s">
        <v>81</v>
      </c>
      <c r="AY861" s="148" t="s">
        <v>130</v>
      </c>
    </row>
    <row r="862" spans="2:65" s="1" customFormat="1" ht="16.5" customHeight="1">
      <c r="B862" s="32"/>
      <c r="C862" s="122" t="s">
        <v>1306</v>
      </c>
      <c r="D862" s="122" t="s">
        <v>133</v>
      </c>
      <c r="E862" s="123" t="s">
        <v>1307</v>
      </c>
      <c r="F862" s="124" t="s">
        <v>1308</v>
      </c>
      <c r="G862" s="125" t="s">
        <v>1287</v>
      </c>
      <c r="H862" s="126">
        <v>30</v>
      </c>
      <c r="I862" s="127"/>
      <c r="J862" s="128">
        <f>ROUND(I862*H862,2)</f>
        <v>0</v>
      </c>
      <c r="K862" s="124" t="s">
        <v>137</v>
      </c>
      <c r="L862" s="32"/>
      <c r="M862" s="129" t="s">
        <v>19</v>
      </c>
      <c r="N862" s="130" t="s">
        <v>47</v>
      </c>
      <c r="P862" s="131">
        <f>O862*H862</f>
        <v>0</v>
      </c>
      <c r="Q862" s="131">
        <v>0</v>
      </c>
      <c r="R862" s="131">
        <f>Q862*H862</f>
        <v>0</v>
      </c>
      <c r="S862" s="131">
        <v>0</v>
      </c>
      <c r="T862" s="132">
        <f>S862*H862</f>
        <v>0</v>
      </c>
      <c r="AR862" s="133" t="s">
        <v>1288</v>
      </c>
      <c r="AT862" s="133" t="s">
        <v>133</v>
      </c>
      <c r="AU862" s="133" t="s">
        <v>81</v>
      </c>
      <c r="AY862" s="17" t="s">
        <v>130</v>
      </c>
      <c r="BE862" s="134">
        <f>IF(N862="základní",J862,0)</f>
        <v>0</v>
      </c>
      <c r="BF862" s="134">
        <f>IF(N862="snížená",J862,0)</f>
        <v>0</v>
      </c>
      <c r="BG862" s="134">
        <f>IF(N862="zákl. přenesená",J862,0)</f>
        <v>0</v>
      </c>
      <c r="BH862" s="134">
        <f>IF(N862="sníž. přenesená",J862,0)</f>
        <v>0</v>
      </c>
      <c r="BI862" s="134">
        <f>IF(N862="nulová",J862,0)</f>
        <v>0</v>
      </c>
      <c r="BJ862" s="17" t="s">
        <v>81</v>
      </c>
      <c r="BK862" s="134">
        <f>ROUND(I862*H862,2)</f>
        <v>0</v>
      </c>
      <c r="BL862" s="17" t="s">
        <v>1288</v>
      </c>
      <c r="BM862" s="133" t="s">
        <v>1309</v>
      </c>
    </row>
    <row r="863" spans="2:65" s="1" customFormat="1">
      <c r="B863" s="32"/>
      <c r="D863" s="135" t="s">
        <v>140</v>
      </c>
      <c r="F863" s="136" t="s">
        <v>1310</v>
      </c>
      <c r="I863" s="137"/>
      <c r="L863" s="32"/>
      <c r="M863" s="138"/>
      <c r="T863" s="53"/>
      <c r="AT863" s="17" t="s">
        <v>140</v>
      </c>
      <c r="AU863" s="17" t="s">
        <v>81</v>
      </c>
    </row>
    <row r="864" spans="2:65" s="1" customFormat="1">
      <c r="B864" s="32"/>
      <c r="D864" s="139" t="s">
        <v>142</v>
      </c>
      <c r="F864" s="140" t="s">
        <v>1311</v>
      </c>
      <c r="I864" s="137"/>
      <c r="L864" s="32"/>
      <c r="M864" s="138"/>
      <c r="T864" s="53"/>
      <c r="AT864" s="17" t="s">
        <v>142</v>
      </c>
      <c r="AU864" s="17" t="s">
        <v>81</v>
      </c>
    </row>
    <row r="865" spans="2:65" s="12" customFormat="1">
      <c r="B865" s="141"/>
      <c r="D865" s="135" t="s">
        <v>144</v>
      </c>
      <c r="E865" s="142" t="s">
        <v>19</v>
      </c>
      <c r="F865" s="143" t="s">
        <v>1299</v>
      </c>
      <c r="H865" s="142" t="s">
        <v>19</v>
      </c>
      <c r="I865" s="144"/>
      <c r="L865" s="141"/>
      <c r="M865" s="145"/>
      <c r="T865" s="146"/>
      <c r="AT865" s="142" t="s">
        <v>144</v>
      </c>
      <c r="AU865" s="142" t="s">
        <v>81</v>
      </c>
      <c r="AV865" s="12" t="s">
        <v>81</v>
      </c>
      <c r="AW865" s="12" t="s">
        <v>37</v>
      </c>
      <c r="AX865" s="12" t="s">
        <v>76</v>
      </c>
      <c r="AY865" s="142" t="s">
        <v>130</v>
      </c>
    </row>
    <row r="866" spans="2:65" s="13" customFormat="1">
      <c r="B866" s="147"/>
      <c r="D866" s="135" t="s">
        <v>144</v>
      </c>
      <c r="E866" s="148" t="s">
        <v>19</v>
      </c>
      <c r="F866" s="149" t="s">
        <v>362</v>
      </c>
      <c r="H866" s="150">
        <v>30</v>
      </c>
      <c r="I866" s="151"/>
      <c r="L866" s="147"/>
      <c r="M866" s="152"/>
      <c r="T866" s="153"/>
      <c r="AT866" s="148" t="s">
        <v>144</v>
      </c>
      <c r="AU866" s="148" t="s">
        <v>81</v>
      </c>
      <c r="AV866" s="13" t="s">
        <v>83</v>
      </c>
      <c r="AW866" s="13" t="s">
        <v>37</v>
      </c>
      <c r="AX866" s="13" t="s">
        <v>81</v>
      </c>
      <c r="AY866" s="148" t="s">
        <v>130</v>
      </c>
    </row>
    <row r="867" spans="2:65" s="11" customFormat="1" ht="25.9" customHeight="1">
      <c r="B867" s="110"/>
      <c r="D867" s="111" t="s">
        <v>75</v>
      </c>
      <c r="E867" s="112" t="s">
        <v>1312</v>
      </c>
      <c r="F867" s="112" t="s">
        <v>1313</v>
      </c>
      <c r="I867" s="113"/>
      <c r="J867" s="114">
        <f>BK867</f>
        <v>0</v>
      </c>
      <c r="L867" s="110"/>
      <c r="M867" s="115"/>
      <c r="P867" s="116">
        <f>P868+P872</f>
        <v>0</v>
      </c>
      <c r="R867" s="116">
        <f>R868+R872</f>
        <v>0</v>
      </c>
      <c r="T867" s="117">
        <f>T868+T872</f>
        <v>0</v>
      </c>
      <c r="AR867" s="111" t="s">
        <v>170</v>
      </c>
      <c r="AT867" s="118" t="s">
        <v>75</v>
      </c>
      <c r="AU867" s="118" t="s">
        <v>76</v>
      </c>
      <c r="AY867" s="111" t="s">
        <v>130</v>
      </c>
      <c r="BK867" s="119">
        <f>BK868+BK872</f>
        <v>0</v>
      </c>
    </row>
    <row r="868" spans="2:65" s="11" customFormat="1" ht="22.9" customHeight="1">
      <c r="B868" s="110"/>
      <c r="D868" s="111" t="s">
        <v>75</v>
      </c>
      <c r="E868" s="120" t="s">
        <v>1314</v>
      </c>
      <c r="F868" s="120" t="s">
        <v>1315</v>
      </c>
      <c r="I868" s="113"/>
      <c r="J868" s="121">
        <f>BK868</f>
        <v>0</v>
      </c>
      <c r="L868" s="110"/>
      <c r="M868" s="115"/>
      <c r="P868" s="116">
        <f>SUM(P869:P871)</f>
        <v>0</v>
      </c>
      <c r="R868" s="116">
        <f>SUM(R869:R871)</f>
        <v>0</v>
      </c>
      <c r="T868" s="117">
        <f>SUM(T869:T871)</f>
        <v>0</v>
      </c>
      <c r="AR868" s="111" t="s">
        <v>170</v>
      </c>
      <c r="AT868" s="118" t="s">
        <v>75</v>
      </c>
      <c r="AU868" s="118" t="s">
        <v>81</v>
      </c>
      <c r="AY868" s="111" t="s">
        <v>130</v>
      </c>
      <c r="BK868" s="119">
        <f>SUM(BK869:BK871)</f>
        <v>0</v>
      </c>
    </row>
    <row r="869" spans="2:65" s="1" customFormat="1" ht="16.5" customHeight="1">
      <c r="B869" s="32"/>
      <c r="C869" s="122" t="s">
        <v>1316</v>
      </c>
      <c r="D869" s="122" t="s">
        <v>133</v>
      </c>
      <c r="E869" s="123" t="s">
        <v>1317</v>
      </c>
      <c r="F869" s="124" t="s">
        <v>1315</v>
      </c>
      <c r="G869" s="125" t="s">
        <v>433</v>
      </c>
      <c r="H869" s="126">
        <v>1</v>
      </c>
      <c r="I869" s="127"/>
      <c r="J869" s="128">
        <f>ROUND(I869*H869,2)</f>
        <v>0</v>
      </c>
      <c r="K869" s="124" t="s">
        <v>137</v>
      </c>
      <c r="L869" s="32"/>
      <c r="M869" s="129" t="s">
        <v>19</v>
      </c>
      <c r="N869" s="130" t="s">
        <v>47</v>
      </c>
      <c r="P869" s="131">
        <f>O869*H869</f>
        <v>0</v>
      </c>
      <c r="Q869" s="131">
        <v>0</v>
      </c>
      <c r="R869" s="131">
        <f>Q869*H869</f>
        <v>0</v>
      </c>
      <c r="S869" s="131">
        <v>0</v>
      </c>
      <c r="T869" s="132">
        <f>S869*H869</f>
        <v>0</v>
      </c>
      <c r="AR869" s="133" t="s">
        <v>1318</v>
      </c>
      <c r="AT869" s="133" t="s">
        <v>133</v>
      </c>
      <c r="AU869" s="133" t="s">
        <v>83</v>
      </c>
      <c r="AY869" s="17" t="s">
        <v>130</v>
      </c>
      <c r="BE869" s="134">
        <f>IF(N869="základní",J869,0)</f>
        <v>0</v>
      </c>
      <c r="BF869" s="134">
        <f>IF(N869="snížená",J869,0)</f>
        <v>0</v>
      </c>
      <c r="BG869" s="134">
        <f>IF(N869="zákl. přenesená",J869,0)</f>
        <v>0</v>
      </c>
      <c r="BH869" s="134">
        <f>IF(N869="sníž. přenesená",J869,0)</f>
        <v>0</v>
      </c>
      <c r="BI869" s="134">
        <f>IF(N869="nulová",J869,0)</f>
        <v>0</v>
      </c>
      <c r="BJ869" s="17" t="s">
        <v>81</v>
      </c>
      <c r="BK869" s="134">
        <f>ROUND(I869*H869,2)</f>
        <v>0</v>
      </c>
      <c r="BL869" s="17" t="s">
        <v>1318</v>
      </c>
      <c r="BM869" s="133" t="s">
        <v>1319</v>
      </c>
    </row>
    <row r="870" spans="2:65" s="1" customFormat="1">
      <c r="B870" s="32"/>
      <c r="D870" s="135" t="s">
        <v>140</v>
      </c>
      <c r="F870" s="136" t="s">
        <v>1315</v>
      </c>
      <c r="I870" s="137"/>
      <c r="L870" s="32"/>
      <c r="M870" s="138"/>
      <c r="T870" s="53"/>
      <c r="AT870" s="17" t="s">
        <v>140</v>
      </c>
      <c r="AU870" s="17" t="s">
        <v>83</v>
      </c>
    </row>
    <row r="871" spans="2:65" s="1" customFormat="1">
      <c r="B871" s="32"/>
      <c r="D871" s="139" t="s">
        <v>142</v>
      </c>
      <c r="F871" s="140" t="s">
        <v>1320</v>
      </c>
      <c r="I871" s="137"/>
      <c r="L871" s="32"/>
      <c r="M871" s="138"/>
      <c r="T871" s="53"/>
      <c r="AT871" s="17" t="s">
        <v>142</v>
      </c>
      <c r="AU871" s="17" t="s">
        <v>83</v>
      </c>
    </row>
    <row r="872" spans="2:65" s="11" customFormat="1" ht="22.9" customHeight="1">
      <c r="B872" s="110"/>
      <c r="D872" s="111" t="s">
        <v>75</v>
      </c>
      <c r="E872" s="120" t="s">
        <v>1321</v>
      </c>
      <c r="F872" s="120" t="s">
        <v>1322</v>
      </c>
      <c r="I872" s="113"/>
      <c r="J872" s="121">
        <f>BK872</f>
        <v>0</v>
      </c>
      <c r="L872" s="110"/>
      <c r="M872" s="115"/>
      <c r="P872" s="116">
        <f>SUM(P873:P875)</f>
        <v>0</v>
      </c>
      <c r="R872" s="116">
        <f>SUM(R873:R875)</f>
        <v>0</v>
      </c>
      <c r="T872" s="117">
        <f>SUM(T873:T875)</f>
        <v>0</v>
      </c>
      <c r="AR872" s="111" t="s">
        <v>170</v>
      </c>
      <c r="AT872" s="118" t="s">
        <v>75</v>
      </c>
      <c r="AU872" s="118" t="s">
        <v>81</v>
      </c>
      <c r="AY872" s="111" t="s">
        <v>130</v>
      </c>
      <c r="BK872" s="119">
        <f>SUM(BK873:BK875)</f>
        <v>0</v>
      </c>
    </row>
    <row r="873" spans="2:65" s="1" customFormat="1" ht="16.5" customHeight="1">
      <c r="B873" s="32"/>
      <c r="C873" s="122" t="s">
        <v>1323</v>
      </c>
      <c r="D873" s="122" t="s">
        <v>133</v>
      </c>
      <c r="E873" s="123" t="s">
        <v>1324</v>
      </c>
      <c r="F873" s="124" t="s">
        <v>1322</v>
      </c>
      <c r="G873" s="125" t="s">
        <v>433</v>
      </c>
      <c r="H873" s="126">
        <v>1</v>
      </c>
      <c r="I873" s="127"/>
      <c r="J873" s="128">
        <f>ROUND(I873*H873,2)</f>
        <v>0</v>
      </c>
      <c r="K873" s="124" t="s">
        <v>137</v>
      </c>
      <c r="L873" s="32"/>
      <c r="M873" s="129" t="s">
        <v>19</v>
      </c>
      <c r="N873" s="130" t="s">
        <v>47</v>
      </c>
      <c r="P873" s="131">
        <f>O873*H873</f>
        <v>0</v>
      </c>
      <c r="Q873" s="131">
        <v>0</v>
      </c>
      <c r="R873" s="131">
        <f>Q873*H873</f>
        <v>0</v>
      </c>
      <c r="S873" s="131">
        <v>0</v>
      </c>
      <c r="T873" s="132">
        <f>S873*H873</f>
        <v>0</v>
      </c>
      <c r="AR873" s="133" t="s">
        <v>1318</v>
      </c>
      <c r="AT873" s="133" t="s">
        <v>133</v>
      </c>
      <c r="AU873" s="133" t="s">
        <v>83</v>
      </c>
      <c r="AY873" s="17" t="s">
        <v>130</v>
      </c>
      <c r="BE873" s="134">
        <f>IF(N873="základní",J873,0)</f>
        <v>0</v>
      </c>
      <c r="BF873" s="134">
        <f>IF(N873="snížená",J873,0)</f>
        <v>0</v>
      </c>
      <c r="BG873" s="134">
        <f>IF(N873="zákl. přenesená",J873,0)</f>
        <v>0</v>
      </c>
      <c r="BH873" s="134">
        <f>IF(N873="sníž. přenesená",J873,0)</f>
        <v>0</v>
      </c>
      <c r="BI873" s="134">
        <f>IF(N873="nulová",J873,0)</f>
        <v>0</v>
      </c>
      <c r="BJ873" s="17" t="s">
        <v>81</v>
      </c>
      <c r="BK873" s="134">
        <f>ROUND(I873*H873,2)</f>
        <v>0</v>
      </c>
      <c r="BL873" s="17" t="s">
        <v>1318</v>
      </c>
      <c r="BM873" s="133" t="s">
        <v>1325</v>
      </c>
    </row>
    <row r="874" spans="2:65" s="1" customFormat="1">
      <c r="B874" s="32"/>
      <c r="D874" s="135" t="s">
        <v>140</v>
      </c>
      <c r="F874" s="136" t="s">
        <v>1322</v>
      </c>
      <c r="I874" s="137"/>
      <c r="L874" s="32"/>
      <c r="M874" s="138"/>
      <c r="T874" s="53"/>
      <c r="AT874" s="17" t="s">
        <v>140</v>
      </c>
      <c r="AU874" s="17" t="s">
        <v>83</v>
      </c>
    </row>
    <row r="875" spans="2:65" s="1" customFormat="1">
      <c r="B875" s="32"/>
      <c r="D875" s="139" t="s">
        <v>142</v>
      </c>
      <c r="F875" s="140" t="s">
        <v>1326</v>
      </c>
      <c r="I875" s="137"/>
      <c r="L875" s="32"/>
      <c r="M875" s="171"/>
      <c r="N875" s="172"/>
      <c r="O875" s="172"/>
      <c r="P875" s="172"/>
      <c r="Q875" s="172"/>
      <c r="R875" s="172"/>
      <c r="S875" s="172"/>
      <c r="T875" s="173"/>
      <c r="AT875" s="17" t="s">
        <v>142</v>
      </c>
      <c r="AU875" s="17" t="s">
        <v>83</v>
      </c>
    </row>
    <row r="876" spans="2:65" s="1" customFormat="1" ht="6.95" customHeight="1">
      <c r="B876" s="41"/>
      <c r="C876" s="42"/>
      <c r="D876" s="42"/>
      <c r="E876" s="42"/>
      <c r="F876" s="42"/>
      <c r="G876" s="42"/>
      <c r="H876" s="42"/>
      <c r="I876" s="42"/>
      <c r="J876" s="42"/>
      <c r="K876" s="42"/>
      <c r="L876" s="32"/>
    </row>
  </sheetData>
  <sheetProtection algorithmName="SHA-512" hashValue="Ee9YjXVPfCq6cnc7Jnl+XtTUUqk/GmXDj09u5q57/7SKxvyMRYkyZmgDWaLuTD3qrTioIaICA3bNZl+Th0XGYg==" saltValue="X9wF23bdkEPWg75P8HWjWZMhhnhtLsAYmdRvGZD16lUl9MIcuvL20FieJBRGD6jHgfix/Qeh9QqT6JaiWA5wlg==" spinCount="100000" sheet="1" objects="1" scenarios="1" formatColumns="0" formatRows="0" autoFilter="0"/>
  <autoFilter ref="C98:K875" xr:uid="{00000000-0009-0000-0000-000001000000}"/>
  <mergeCells count="6">
    <mergeCell ref="E91:H91"/>
    <mergeCell ref="L2:V2"/>
    <mergeCell ref="E7:H7"/>
    <mergeCell ref="E16:H16"/>
    <mergeCell ref="E25:H25"/>
    <mergeCell ref="E46:H46"/>
  </mergeCells>
  <hyperlinks>
    <hyperlink ref="F104" r:id="rId1" xr:uid="{00000000-0004-0000-0100-000000000000}"/>
    <hyperlink ref="F110" r:id="rId2" xr:uid="{00000000-0004-0000-0100-000001000000}"/>
    <hyperlink ref="F116" r:id="rId3" xr:uid="{00000000-0004-0000-0100-000002000000}"/>
    <hyperlink ref="F121" r:id="rId4" xr:uid="{00000000-0004-0000-0100-000003000000}"/>
    <hyperlink ref="F126" r:id="rId5" xr:uid="{00000000-0004-0000-0100-000004000000}"/>
    <hyperlink ref="F131" r:id="rId6" xr:uid="{00000000-0004-0000-0100-000005000000}"/>
    <hyperlink ref="F136" r:id="rId7" xr:uid="{00000000-0004-0000-0100-000006000000}"/>
    <hyperlink ref="F142" r:id="rId8" xr:uid="{00000000-0004-0000-0100-000007000000}"/>
    <hyperlink ref="F145" r:id="rId9" xr:uid="{00000000-0004-0000-0100-000008000000}"/>
    <hyperlink ref="F150" r:id="rId10" xr:uid="{00000000-0004-0000-0100-000009000000}"/>
    <hyperlink ref="F154" r:id="rId11" xr:uid="{00000000-0004-0000-0100-00000A000000}"/>
    <hyperlink ref="F162" r:id="rId12" xr:uid="{00000000-0004-0000-0100-00000B000000}"/>
    <hyperlink ref="F166" r:id="rId13" xr:uid="{00000000-0004-0000-0100-00000C000000}"/>
    <hyperlink ref="F169" r:id="rId14" xr:uid="{00000000-0004-0000-0100-00000D000000}"/>
    <hyperlink ref="F174" r:id="rId15" xr:uid="{00000000-0004-0000-0100-00000E000000}"/>
    <hyperlink ref="F179" r:id="rId16" xr:uid="{00000000-0004-0000-0100-00000F000000}"/>
    <hyperlink ref="F184" r:id="rId17" xr:uid="{00000000-0004-0000-0100-000010000000}"/>
    <hyperlink ref="F189" r:id="rId18" xr:uid="{00000000-0004-0000-0100-000011000000}"/>
    <hyperlink ref="F194" r:id="rId19" xr:uid="{00000000-0004-0000-0100-000012000000}"/>
    <hyperlink ref="F199" r:id="rId20" xr:uid="{00000000-0004-0000-0100-000013000000}"/>
    <hyperlink ref="F204" r:id="rId21" xr:uid="{00000000-0004-0000-0100-000014000000}"/>
    <hyperlink ref="F210" r:id="rId22" xr:uid="{00000000-0004-0000-0100-000015000000}"/>
    <hyperlink ref="F225" r:id="rId23" xr:uid="{00000000-0004-0000-0100-000016000000}"/>
    <hyperlink ref="F228" r:id="rId24" xr:uid="{00000000-0004-0000-0100-000017000000}"/>
    <hyperlink ref="F231" r:id="rId25" xr:uid="{00000000-0004-0000-0100-000018000000}"/>
    <hyperlink ref="F235" r:id="rId26" xr:uid="{00000000-0004-0000-0100-000019000000}"/>
    <hyperlink ref="F239" r:id="rId27" xr:uid="{00000000-0004-0000-0100-00001A000000}"/>
    <hyperlink ref="F244" r:id="rId28" xr:uid="{00000000-0004-0000-0100-00001B000000}"/>
    <hyperlink ref="F249" r:id="rId29" xr:uid="{00000000-0004-0000-0100-00001C000000}"/>
    <hyperlink ref="F258" r:id="rId30" xr:uid="{00000000-0004-0000-0100-00001D000000}"/>
    <hyperlink ref="F261" r:id="rId31" xr:uid="{00000000-0004-0000-0100-00001E000000}"/>
    <hyperlink ref="F265" r:id="rId32" xr:uid="{00000000-0004-0000-0100-00001F000000}"/>
    <hyperlink ref="F270" r:id="rId33" xr:uid="{00000000-0004-0000-0100-000020000000}"/>
    <hyperlink ref="F275" r:id="rId34" xr:uid="{00000000-0004-0000-0100-000021000000}"/>
    <hyperlink ref="F278" r:id="rId35" xr:uid="{00000000-0004-0000-0100-000022000000}"/>
    <hyperlink ref="F281" r:id="rId36" xr:uid="{00000000-0004-0000-0100-000023000000}"/>
    <hyperlink ref="F286" r:id="rId37" xr:uid="{00000000-0004-0000-0100-000024000000}"/>
    <hyperlink ref="F290" r:id="rId38" xr:uid="{00000000-0004-0000-0100-000025000000}"/>
    <hyperlink ref="F295" r:id="rId39" xr:uid="{00000000-0004-0000-0100-000026000000}"/>
    <hyperlink ref="F298" r:id="rId40" xr:uid="{00000000-0004-0000-0100-000027000000}"/>
    <hyperlink ref="F301" r:id="rId41" xr:uid="{00000000-0004-0000-0100-000028000000}"/>
    <hyperlink ref="F304" r:id="rId42" xr:uid="{00000000-0004-0000-0100-000029000000}"/>
    <hyperlink ref="F307" r:id="rId43" xr:uid="{00000000-0004-0000-0100-00002A000000}"/>
    <hyperlink ref="F310" r:id="rId44" xr:uid="{00000000-0004-0000-0100-00002B000000}"/>
    <hyperlink ref="F313" r:id="rId45" xr:uid="{00000000-0004-0000-0100-00002C000000}"/>
    <hyperlink ref="F318" r:id="rId46" xr:uid="{00000000-0004-0000-0100-00002D000000}"/>
    <hyperlink ref="F323" r:id="rId47" xr:uid="{00000000-0004-0000-0100-00002E000000}"/>
    <hyperlink ref="F328" r:id="rId48" xr:uid="{00000000-0004-0000-0100-00002F000000}"/>
    <hyperlink ref="F333" r:id="rId49" xr:uid="{00000000-0004-0000-0100-000030000000}"/>
    <hyperlink ref="F340" r:id="rId50" xr:uid="{00000000-0004-0000-0100-000031000000}"/>
    <hyperlink ref="F347" r:id="rId51" xr:uid="{00000000-0004-0000-0100-000032000000}"/>
    <hyperlink ref="F354" r:id="rId52" xr:uid="{00000000-0004-0000-0100-000033000000}"/>
    <hyperlink ref="F359" r:id="rId53" xr:uid="{00000000-0004-0000-0100-000034000000}"/>
    <hyperlink ref="F366" r:id="rId54" xr:uid="{00000000-0004-0000-0100-000035000000}"/>
    <hyperlink ref="F373" r:id="rId55" xr:uid="{00000000-0004-0000-0100-000036000000}"/>
    <hyperlink ref="F378" r:id="rId56" xr:uid="{00000000-0004-0000-0100-000037000000}"/>
    <hyperlink ref="F383" r:id="rId57" xr:uid="{00000000-0004-0000-0100-000038000000}"/>
    <hyperlink ref="F386" r:id="rId58" xr:uid="{00000000-0004-0000-0100-000039000000}"/>
    <hyperlink ref="F391" r:id="rId59" xr:uid="{00000000-0004-0000-0100-00003A000000}"/>
    <hyperlink ref="F408" r:id="rId60" xr:uid="{00000000-0004-0000-0100-00003B000000}"/>
    <hyperlink ref="F417" r:id="rId61" xr:uid="{00000000-0004-0000-0100-00003C000000}"/>
    <hyperlink ref="F420" r:id="rId62" xr:uid="{00000000-0004-0000-0100-00003D000000}"/>
    <hyperlink ref="F425" r:id="rId63" xr:uid="{00000000-0004-0000-0100-00003E000000}"/>
    <hyperlink ref="F428" r:id="rId64" xr:uid="{00000000-0004-0000-0100-00003F000000}"/>
    <hyperlink ref="F431" r:id="rId65" xr:uid="{00000000-0004-0000-0100-000040000000}"/>
    <hyperlink ref="F435" r:id="rId66" xr:uid="{00000000-0004-0000-0100-000041000000}"/>
    <hyperlink ref="F438" r:id="rId67" xr:uid="{00000000-0004-0000-0100-000042000000}"/>
    <hyperlink ref="F441" r:id="rId68" xr:uid="{00000000-0004-0000-0100-000043000000}"/>
    <hyperlink ref="F444" r:id="rId69" xr:uid="{00000000-0004-0000-0100-000044000000}"/>
    <hyperlink ref="F448" r:id="rId70" xr:uid="{00000000-0004-0000-0100-000045000000}"/>
    <hyperlink ref="F451" r:id="rId71" xr:uid="{00000000-0004-0000-0100-000046000000}"/>
    <hyperlink ref="F456" r:id="rId72" xr:uid="{00000000-0004-0000-0100-000047000000}"/>
    <hyperlink ref="F459" r:id="rId73" xr:uid="{00000000-0004-0000-0100-000048000000}"/>
    <hyperlink ref="F469" r:id="rId74" xr:uid="{00000000-0004-0000-0100-000049000000}"/>
    <hyperlink ref="F474" r:id="rId75" xr:uid="{00000000-0004-0000-0100-00004A000000}"/>
    <hyperlink ref="F481" r:id="rId76" xr:uid="{00000000-0004-0000-0100-00004B000000}"/>
    <hyperlink ref="F488" r:id="rId77" xr:uid="{00000000-0004-0000-0100-00004C000000}"/>
    <hyperlink ref="F491" r:id="rId78" xr:uid="{00000000-0004-0000-0100-00004D000000}"/>
    <hyperlink ref="F496" r:id="rId79" xr:uid="{00000000-0004-0000-0100-00004E000000}"/>
    <hyperlink ref="F505" r:id="rId80" xr:uid="{00000000-0004-0000-0100-00004F000000}"/>
    <hyperlink ref="F508" r:id="rId81" xr:uid="{00000000-0004-0000-0100-000050000000}"/>
    <hyperlink ref="F511" r:id="rId82" xr:uid="{00000000-0004-0000-0100-000051000000}"/>
    <hyperlink ref="F528" r:id="rId83" xr:uid="{00000000-0004-0000-0100-000052000000}"/>
    <hyperlink ref="F532" r:id="rId84" xr:uid="{00000000-0004-0000-0100-000053000000}"/>
    <hyperlink ref="F537" r:id="rId85" xr:uid="{00000000-0004-0000-0100-000054000000}"/>
    <hyperlink ref="F541" r:id="rId86" xr:uid="{00000000-0004-0000-0100-000055000000}"/>
    <hyperlink ref="F546" r:id="rId87" xr:uid="{00000000-0004-0000-0100-000056000000}"/>
    <hyperlink ref="F551" r:id="rId88" xr:uid="{00000000-0004-0000-0100-000057000000}"/>
    <hyperlink ref="F555" r:id="rId89" xr:uid="{00000000-0004-0000-0100-000058000000}"/>
    <hyperlink ref="F560" r:id="rId90" xr:uid="{00000000-0004-0000-0100-000059000000}"/>
    <hyperlink ref="F563" r:id="rId91" xr:uid="{00000000-0004-0000-0100-00005A000000}"/>
    <hyperlink ref="F566" r:id="rId92" xr:uid="{00000000-0004-0000-0100-00005B000000}"/>
    <hyperlink ref="F582" r:id="rId93" xr:uid="{00000000-0004-0000-0100-00005C000000}"/>
    <hyperlink ref="F586" r:id="rId94" xr:uid="{00000000-0004-0000-0100-00005D000000}"/>
    <hyperlink ref="F591" r:id="rId95" xr:uid="{00000000-0004-0000-0100-00005E000000}"/>
    <hyperlink ref="F596" r:id="rId96" xr:uid="{00000000-0004-0000-0100-00005F000000}"/>
    <hyperlink ref="F601" r:id="rId97" xr:uid="{00000000-0004-0000-0100-000060000000}"/>
    <hyperlink ref="F606" r:id="rId98" xr:uid="{00000000-0004-0000-0100-000061000000}"/>
    <hyperlink ref="F614" r:id="rId99" xr:uid="{00000000-0004-0000-0100-000062000000}"/>
    <hyperlink ref="F617" r:id="rId100" xr:uid="{00000000-0004-0000-0100-000063000000}"/>
    <hyperlink ref="F620" r:id="rId101" xr:uid="{00000000-0004-0000-0100-000064000000}"/>
    <hyperlink ref="F623" r:id="rId102" xr:uid="{00000000-0004-0000-0100-000065000000}"/>
    <hyperlink ref="F628" r:id="rId103" xr:uid="{00000000-0004-0000-0100-000066000000}"/>
    <hyperlink ref="F632" r:id="rId104" xr:uid="{00000000-0004-0000-0100-000067000000}"/>
    <hyperlink ref="F635" r:id="rId105" xr:uid="{00000000-0004-0000-0100-000068000000}"/>
    <hyperlink ref="F640" r:id="rId106" xr:uid="{00000000-0004-0000-0100-000069000000}"/>
    <hyperlink ref="F648" r:id="rId107" xr:uid="{00000000-0004-0000-0100-00006A000000}"/>
    <hyperlink ref="F652" r:id="rId108" xr:uid="{00000000-0004-0000-0100-00006B000000}"/>
    <hyperlink ref="F660" r:id="rId109" xr:uid="{00000000-0004-0000-0100-00006C000000}"/>
    <hyperlink ref="F672" r:id="rId110" xr:uid="{00000000-0004-0000-0100-00006D000000}"/>
    <hyperlink ref="F684" r:id="rId111" xr:uid="{00000000-0004-0000-0100-00006E000000}"/>
    <hyperlink ref="F691" r:id="rId112" xr:uid="{00000000-0004-0000-0100-00006F000000}"/>
    <hyperlink ref="F695" r:id="rId113" xr:uid="{00000000-0004-0000-0100-000070000000}"/>
    <hyperlink ref="F705" r:id="rId114" xr:uid="{00000000-0004-0000-0100-000071000000}"/>
    <hyperlink ref="F713" r:id="rId115" xr:uid="{00000000-0004-0000-0100-000072000000}"/>
    <hyperlink ref="F721" r:id="rId116" xr:uid="{00000000-0004-0000-0100-000073000000}"/>
    <hyperlink ref="F730" r:id="rId117" xr:uid="{00000000-0004-0000-0100-000074000000}"/>
    <hyperlink ref="F738" r:id="rId118" xr:uid="{00000000-0004-0000-0100-000075000000}"/>
    <hyperlink ref="F748" r:id="rId119" xr:uid="{00000000-0004-0000-0100-000076000000}"/>
    <hyperlink ref="F758" r:id="rId120" xr:uid="{00000000-0004-0000-0100-000077000000}"/>
    <hyperlink ref="F763" r:id="rId121" xr:uid="{00000000-0004-0000-0100-000078000000}"/>
    <hyperlink ref="F768" r:id="rId122" xr:uid="{00000000-0004-0000-0100-000079000000}"/>
    <hyperlink ref="F771" r:id="rId123" xr:uid="{00000000-0004-0000-0100-00007A000000}"/>
    <hyperlink ref="F774" r:id="rId124" xr:uid="{00000000-0004-0000-0100-00007B000000}"/>
    <hyperlink ref="F779" r:id="rId125" xr:uid="{00000000-0004-0000-0100-00007C000000}"/>
    <hyperlink ref="F782" r:id="rId126" xr:uid="{00000000-0004-0000-0100-00007D000000}"/>
    <hyperlink ref="F785" r:id="rId127" xr:uid="{00000000-0004-0000-0100-00007E000000}"/>
    <hyperlink ref="F789" r:id="rId128" xr:uid="{00000000-0004-0000-0100-00007F000000}"/>
    <hyperlink ref="F802" r:id="rId129" xr:uid="{00000000-0004-0000-0100-000080000000}"/>
    <hyperlink ref="F815" r:id="rId130" xr:uid="{00000000-0004-0000-0100-000081000000}"/>
    <hyperlink ref="F823" r:id="rId131" xr:uid="{00000000-0004-0000-0100-000082000000}"/>
    <hyperlink ref="F829" r:id="rId132" xr:uid="{00000000-0004-0000-0100-000083000000}"/>
    <hyperlink ref="F837" r:id="rId133" xr:uid="{00000000-0004-0000-0100-000084000000}"/>
    <hyperlink ref="F840" r:id="rId134" xr:uid="{00000000-0004-0000-0100-000085000000}"/>
    <hyperlink ref="F849" r:id="rId135" xr:uid="{00000000-0004-0000-0100-000086000000}"/>
    <hyperlink ref="F854" r:id="rId136" xr:uid="{00000000-0004-0000-0100-000087000000}"/>
    <hyperlink ref="F859" r:id="rId137" xr:uid="{00000000-0004-0000-0100-000088000000}"/>
    <hyperlink ref="F864" r:id="rId138" xr:uid="{00000000-0004-0000-0100-000089000000}"/>
    <hyperlink ref="F871" r:id="rId139" xr:uid="{00000000-0004-0000-0100-00008A000000}"/>
    <hyperlink ref="F875" r:id="rId140" xr:uid="{00000000-0004-0000-0100-00008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74" customWidth="1"/>
    <col min="2" max="2" width="1.6640625" style="174" customWidth="1"/>
    <col min="3" max="4" width="5" style="174" customWidth="1"/>
    <col min="5" max="5" width="11.6640625" style="174" customWidth="1"/>
    <col min="6" max="6" width="9.1640625" style="174" customWidth="1"/>
    <col min="7" max="7" width="5" style="174" customWidth="1"/>
    <col min="8" max="8" width="77.83203125" style="174" customWidth="1"/>
    <col min="9" max="10" width="20" style="174" customWidth="1"/>
    <col min="11" max="11" width="1.6640625" style="174" customWidth="1"/>
  </cols>
  <sheetData>
    <row r="1" spans="2:11" customFormat="1" ht="37.5" customHeight="1"/>
    <row r="2" spans="2:11" customFormat="1" ht="7.5" customHeight="1">
      <c r="B2" s="175"/>
      <c r="C2" s="176"/>
      <c r="D2" s="176"/>
      <c r="E2" s="176"/>
      <c r="F2" s="176"/>
      <c r="G2" s="176"/>
      <c r="H2" s="176"/>
      <c r="I2" s="176"/>
      <c r="J2" s="176"/>
      <c r="K2" s="177"/>
    </row>
    <row r="3" spans="2:11" s="15" customFormat="1" ht="45" customHeight="1">
      <c r="B3" s="178"/>
      <c r="C3" s="300" t="s">
        <v>1327</v>
      </c>
      <c r="D3" s="300"/>
      <c r="E3" s="300"/>
      <c r="F3" s="300"/>
      <c r="G3" s="300"/>
      <c r="H3" s="300"/>
      <c r="I3" s="300"/>
      <c r="J3" s="300"/>
      <c r="K3" s="179"/>
    </row>
    <row r="4" spans="2:11" customFormat="1" ht="25.5" customHeight="1">
      <c r="B4" s="180"/>
      <c r="C4" s="299" t="s">
        <v>1328</v>
      </c>
      <c r="D4" s="299"/>
      <c r="E4" s="299"/>
      <c r="F4" s="299"/>
      <c r="G4" s="299"/>
      <c r="H4" s="299"/>
      <c r="I4" s="299"/>
      <c r="J4" s="299"/>
      <c r="K4" s="181"/>
    </row>
    <row r="5" spans="2:11" customFormat="1" ht="5.25" customHeight="1">
      <c r="B5" s="180"/>
      <c r="C5" s="182"/>
      <c r="D5" s="182"/>
      <c r="E5" s="182"/>
      <c r="F5" s="182"/>
      <c r="G5" s="182"/>
      <c r="H5" s="182"/>
      <c r="I5" s="182"/>
      <c r="J5" s="182"/>
      <c r="K5" s="181"/>
    </row>
    <row r="6" spans="2:11" customFormat="1" ht="15" customHeight="1">
      <c r="B6" s="180"/>
      <c r="C6" s="298" t="s">
        <v>1329</v>
      </c>
      <c r="D6" s="298"/>
      <c r="E6" s="298"/>
      <c r="F6" s="298"/>
      <c r="G6" s="298"/>
      <c r="H6" s="298"/>
      <c r="I6" s="298"/>
      <c r="J6" s="298"/>
      <c r="K6" s="181"/>
    </row>
    <row r="7" spans="2:11" customFormat="1" ht="15" customHeight="1">
      <c r="B7" s="184"/>
      <c r="C7" s="298" t="s">
        <v>1330</v>
      </c>
      <c r="D7" s="298"/>
      <c r="E7" s="298"/>
      <c r="F7" s="298"/>
      <c r="G7" s="298"/>
      <c r="H7" s="298"/>
      <c r="I7" s="298"/>
      <c r="J7" s="298"/>
      <c r="K7" s="181"/>
    </row>
    <row r="8" spans="2:11" customFormat="1" ht="12.75" customHeight="1">
      <c r="B8" s="184"/>
      <c r="C8" s="183"/>
      <c r="D8" s="183"/>
      <c r="E8" s="183"/>
      <c r="F8" s="183"/>
      <c r="G8" s="183"/>
      <c r="H8" s="183"/>
      <c r="I8" s="183"/>
      <c r="J8" s="183"/>
      <c r="K8" s="181"/>
    </row>
    <row r="9" spans="2:11" customFormat="1" ht="15" customHeight="1">
      <c r="B9" s="184"/>
      <c r="C9" s="298" t="s">
        <v>1331</v>
      </c>
      <c r="D9" s="298"/>
      <c r="E9" s="298"/>
      <c r="F9" s="298"/>
      <c r="G9" s="298"/>
      <c r="H9" s="298"/>
      <c r="I9" s="298"/>
      <c r="J9" s="298"/>
      <c r="K9" s="181"/>
    </row>
    <row r="10" spans="2:11" customFormat="1" ht="15" customHeight="1">
      <c r="B10" s="184"/>
      <c r="C10" s="183"/>
      <c r="D10" s="298" t="s">
        <v>1332</v>
      </c>
      <c r="E10" s="298"/>
      <c r="F10" s="298"/>
      <c r="G10" s="298"/>
      <c r="H10" s="298"/>
      <c r="I10" s="298"/>
      <c r="J10" s="298"/>
      <c r="K10" s="181"/>
    </row>
    <row r="11" spans="2:11" customFormat="1" ht="15" customHeight="1">
      <c r="B11" s="184"/>
      <c r="C11" s="185"/>
      <c r="D11" s="298" t="s">
        <v>1333</v>
      </c>
      <c r="E11" s="298"/>
      <c r="F11" s="298"/>
      <c r="G11" s="298"/>
      <c r="H11" s="298"/>
      <c r="I11" s="298"/>
      <c r="J11" s="298"/>
      <c r="K11" s="181"/>
    </row>
    <row r="12" spans="2:11" customFormat="1" ht="15" customHeight="1">
      <c r="B12" s="184"/>
      <c r="C12" s="185"/>
      <c r="D12" s="183"/>
      <c r="E12" s="183"/>
      <c r="F12" s="183"/>
      <c r="G12" s="183"/>
      <c r="H12" s="183"/>
      <c r="I12" s="183"/>
      <c r="J12" s="183"/>
      <c r="K12" s="181"/>
    </row>
    <row r="13" spans="2:11" customFormat="1" ht="15" customHeight="1">
      <c r="B13" s="184"/>
      <c r="C13" s="185"/>
      <c r="D13" s="186" t="s">
        <v>1334</v>
      </c>
      <c r="E13" s="183"/>
      <c r="F13" s="183"/>
      <c r="G13" s="183"/>
      <c r="H13" s="183"/>
      <c r="I13" s="183"/>
      <c r="J13" s="183"/>
      <c r="K13" s="181"/>
    </row>
    <row r="14" spans="2:11" customFormat="1" ht="12.75" customHeight="1">
      <c r="B14" s="184"/>
      <c r="C14" s="185"/>
      <c r="D14" s="185"/>
      <c r="E14" s="185"/>
      <c r="F14" s="185"/>
      <c r="G14" s="185"/>
      <c r="H14" s="185"/>
      <c r="I14" s="185"/>
      <c r="J14" s="185"/>
      <c r="K14" s="181"/>
    </row>
    <row r="15" spans="2:11" customFormat="1" ht="15" customHeight="1">
      <c r="B15" s="184"/>
      <c r="C15" s="185"/>
      <c r="D15" s="298" t="s">
        <v>1335</v>
      </c>
      <c r="E15" s="298"/>
      <c r="F15" s="298"/>
      <c r="G15" s="298"/>
      <c r="H15" s="298"/>
      <c r="I15" s="298"/>
      <c r="J15" s="298"/>
      <c r="K15" s="181"/>
    </row>
    <row r="16" spans="2:11" customFormat="1" ht="15" customHeight="1">
      <c r="B16" s="184"/>
      <c r="C16" s="185"/>
      <c r="D16" s="298" t="s">
        <v>1336</v>
      </c>
      <c r="E16" s="298"/>
      <c r="F16" s="298"/>
      <c r="G16" s="298"/>
      <c r="H16" s="298"/>
      <c r="I16" s="298"/>
      <c r="J16" s="298"/>
      <c r="K16" s="181"/>
    </row>
    <row r="17" spans="2:11" customFormat="1" ht="15" customHeight="1">
      <c r="B17" s="184"/>
      <c r="C17" s="185"/>
      <c r="D17" s="298" t="s">
        <v>1337</v>
      </c>
      <c r="E17" s="298"/>
      <c r="F17" s="298"/>
      <c r="G17" s="298"/>
      <c r="H17" s="298"/>
      <c r="I17" s="298"/>
      <c r="J17" s="298"/>
      <c r="K17" s="181"/>
    </row>
    <row r="18" spans="2:11" customFormat="1" ht="15" customHeight="1">
      <c r="B18" s="184"/>
      <c r="C18" s="185"/>
      <c r="D18" s="185"/>
      <c r="E18" s="187" t="s">
        <v>80</v>
      </c>
      <c r="F18" s="298" t="s">
        <v>1338</v>
      </c>
      <c r="G18" s="298"/>
      <c r="H18" s="298"/>
      <c r="I18" s="298"/>
      <c r="J18" s="298"/>
      <c r="K18" s="181"/>
    </row>
    <row r="19" spans="2:11" customFormat="1" ht="15" customHeight="1">
      <c r="B19" s="184"/>
      <c r="C19" s="185"/>
      <c r="D19" s="185"/>
      <c r="E19" s="187" t="s">
        <v>1339</v>
      </c>
      <c r="F19" s="298" t="s">
        <v>1340</v>
      </c>
      <c r="G19" s="298"/>
      <c r="H19" s="298"/>
      <c r="I19" s="298"/>
      <c r="J19" s="298"/>
      <c r="K19" s="181"/>
    </row>
    <row r="20" spans="2:11" customFormat="1" ht="15" customHeight="1">
      <c r="B20" s="184"/>
      <c r="C20" s="185"/>
      <c r="D20" s="185"/>
      <c r="E20" s="187" t="s">
        <v>1341</v>
      </c>
      <c r="F20" s="298" t="s">
        <v>1342</v>
      </c>
      <c r="G20" s="298"/>
      <c r="H20" s="298"/>
      <c r="I20" s="298"/>
      <c r="J20" s="298"/>
      <c r="K20" s="181"/>
    </row>
    <row r="21" spans="2:11" customFormat="1" ht="15" customHeight="1">
      <c r="B21" s="184"/>
      <c r="C21" s="185"/>
      <c r="D21" s="185"/>
      <c r="E21" s="187" t="s">
        <v>1343</v>
      </c>
      <c r="F21" s="298" t="s">
        <v>1344</v>
      </c>
      <c r="G21" s="298"/>
      <c r="H21" s="298"/>
      <c r="I21" s="298"/>
      <c r="J21" s="298"/>
      <c r="K21" s="181"/>
    </row>
    <row r="22" spans="2:11" customFormat="1" ht="15" customHeight="1">
      <c r="B22" s="184"/>
      <c r="C22" s="185"/>
      <c r="D22" s="185"/>
      <c r="E22" s="187" t="s">
        <v>1345</v>
      </c>
      <c r="F22" s="298" t="s">
        <v>1346</v>
      </c>
      <c r="G22" s="298"/>
      <c r="H22" s="298"/>
      <c r="I22" s="298"/>
      <c r="J22" s="298"/>
      <c r="K22" s="181"/>
    </row>
    <row r="23" spans="2:11" customFormat="1" ht="15" customHeight="1">
      <c r="B23" s="184"/>
      <c r="C23" s="185"/>
      <c r="D23" s="185"/>
      <c r="E23" s="187" t="s">
        <v>1347</v>
      </c>
      <c r="F23" s="298" t="s">
        <v>1348</v>
      </c>
      <c r="G23" s="298"/>
      <c r="H23" s="298"/>
      <c r="I23" s="298"/>
      <c r="J23" s="298"/>
      <c r="K23" s="181"/>
    </row>
    <row r="24" spans="2:11" customFormat="1" ht="12.75" customHeight="1">
      <c r="B24" s="184"/>
      <c r="C24" s="185"/>
      <c r="D24" s="185"/>
      <c r="E24" s="185"/>
      <c r="F24" s="185"/>
      <c r="G24" s="185"/>
      <c r="H24" s="185"/>
      <c r="I24" s="185"/>
      <c r="J24" s="185"/>
      <c r="K24" s="181"/>
    </row>
    <row r="25" spans="2:11" customFormat="1" ht="15" customHeight="1">
      <c r="B25" s="184"/>
      <c r="C25" s="298" t="s">
        <v>1349</v>
      </c>
      <c r="D25" s="298"/>
      <c r="E25" s="298"/>
      <c r="F25" s="298"/>
      <c r="G25" s="298"/>
      <c r="H25" s="298"/>
      <c r="I25" s="298"/>
      <c r="J25" s="298"/>
      <c r="K25" s="181"/>
    </row>
    <row r="26" spans="2:11" customFormat="1" ht="15" customHeight="1">
      <c r="B26" s="184"/>
      <c r="C26" s="298" t="s">
        <v>1350</v>
      </c>
      <c r="D26" s="298"/>
      <c r="E26" s="298"/>
      <c r="F26" s="298"/>
      <c r="G26" s="298"/>
      <c r="H26" s="298"/>
      <c r="I26" s="298"/>
      <c r="J26" s="298"/>
      <c r="K26" s="181"/>
    </row>
    <row r="27" spans="2:11" customFormat="1" ht="15" customHeight="1">
      <c r="B27" s="184"/>
      <c r="C27" s="183"/>
      <c r="D27" s="298" t="s">
        <v>1351</v>
      </c>
      <c r="E27" s="298"/>
      <c r="F27" s="298"/>
      <c r="G27" s="298"/>
      <c r="H27" s="298"/>
      <c r="I27" s="298"/>
      <c r="J27" s="298"/>
      <c r="K27" s="181"/>
    </row>
    <row r="28" spans="2:11" customFormat="1" ht="15" customHeight="1">
      <c r="B28" s="184"/>
      <c r="C28" s="185"/>
      <c r="D28" s="298" t="s">
        <v>1352</v>
      </c>
      <c r="E28" s="298"/>
      <c r="F28" s="298"/>
      <c r="G28" s="298"/>
      <c r="H28" s="298"/>
      <c r="I28" s="298"/>
      <c r="J28" s="298"/>
      <c r="K28" s="181"/>
    </row>
    <row r="29" spans="2:11" customFormat="1" ht="12.75" customHeight="1">
      <c r="B29" s="184"/>
      <c r="C29" s="185"/>
      <c r="D29" s="185"/>
      <c r="E29" s="185"/>
      <c r="F29" s="185"/>
      <c r="G29" s="185"/>
      <c r="H29" s="185"/>
      <c r="I29" s="185"/>
      <c r="J29" s="185"/>
      <c r="K29" s="181"/>
    </row>
    <row r="30" spans="2:11" customFormat="1" ht="15" customHeight="1">
      <c r="B30" s="184"/>
      <c r="C30" s="185"/>
      <c r="D30" s="298" t="s">
        <v>1353</v>
      </c>
      <c r="E30" s="298"/>
      <c r="F30" s="298"/>
      <c r="G30" s="298"/>
      <c r="H30" s="298"/>
      <c r="I30" s="298"/>
      <c r="J30" s="298"/>
      <c r="K30" s="181"/>
    </row>
    <row r="31" spans="2:11" customFormat="1" ht="15" customHeight="1">
      <c r="B31" s="184"/>
      <c r="C31" s="185"/>
      <c r="D31" s="298" t="s">
        <v>1354</v>
      </c>
      <c r="E31" s="298"/>
      <c r="F31" s="298"/>
      <c r="G31" s="298"/>
      <c r="H31" s="298"/>
      <c r="I31" s="298"/>
      <c r="J31" s="298"/>
      <c r="K31" s="181"/>
    </row>
    <row r="32" spans="2:11" customFormat="1" ht="12.75" customHeight="1">
      <c r="B32" s="184"/>
      <c r="C32" s="185"/>
      <c r="D32" s="185"/>
      <c r="E32" s="185"/>
      <c r="F32" s="185"/>
      <c r="G32" s="185"/>
      <c r="H32" s="185"/>
      <c r="I32" s="185"/>
      <c r="J32" s="185"/>
      <c r="K32" s="181"/>
    </row>
    <row r="33" spans="2:11" customFormat="1" ht="15" customHeight="1">
      <c r="B33" s="184"/>
      <c r="C33" s="185"/>
      <c r="D33" s="298" t="s">
        <v>1355</v>
      </c>
      <c r="E33" s="298"/>
      <c r="F33" s="298"/>
      <c r="G33" s="298"/>
      <c r="H33" s="298"/>
      <c r="I33" s="298"/>
      <c r="J33" s="298"/>
      <c r="K33" s="181"/>
    </row>
    <row r="34" spans="2:11" customFormat="1" ht="15" customHeight="1">
      <c r="B34" s="184"/>
      <c r="C34" s="185"/>
      <c r="D34" s="298" t="s">
        <v>1356</v>
      </c>
      <c r="E34" s="298"/>
      <c r="F34" s="298"/>
      <c r="G34" s="298"/>
      <c r="H34" s="298"/>
      <c r="I34" s="298"/>
      <c r="J34" s="298"/>
      <c r="K34" s="181"/>
    </row>
    <row r="35" spans="2:11" customFormat="1" ht="15" customHeight="1">
      <c r="B35" s="184"/>
      <c r="C35" s="185"/>
      <c r="D35" s="298" t="s">
        <v>1357</v>
      </c>
      <c r="E35" s="298"/>
      <c r="F35" s="298"/>
      <c r="G35" s="298"/>
      <c r="H35" s="298"/>
      <c r="I35" s="298"/>
      <c r="J35" s="298"/>
      <c r="K35" s="181"/>
    </row>
    <row r="36" spans="2:11" customFormat="1" ht="15" customHeight="1">
      <c r="B36" s="184"/>
      <c r="C36" s="185"/>
      <c r="D36" s="183"/>
      <c r="E36" s="186" t="s">
        <v>116</v>
      </c>
      <c r="F36" s="183"/>
      <c r="G36" s="298" t="s">
        <v>1358</v>
      </c>
      <c r="H36" s="298"/>
      <c r="I36" s="298"/>
      <c r="J36" s="298"/>
      <c r="K36" s="181"/>
    </row>
    <row r="37" spans="2:11" customFormat="1" ht="30.75" customHeight="1">
      <c r="B37" s="184"/>
      <c r="C37" s="185"/>
      <c r="D37" s="183"/>
      <c r="E37" s="186" t="s">
        <v>1359</v>
      </c>
      <c r="F37" s="183"/>
      <c r="G37" s="298" t="s">
        <v>1360</v>
      </c>
      <c r="H37" s="298"/>
      <c r="I37" s="298"/>
      <c r="J37" s="298"/>
      <c r="K37" s="181"/>
    </row>
    <row r="38" spans="2:11" customFormat="1" ht="15" customHeight="1">
      <c r="B38" s="184"/>
      <c r="C38" s="185"/>
      <c r="D38" s="183"/>
      <c r="E38" s="186" t="s">
        <v>57</v>
      </c>
      <c r="F38" s="183"/>
      <c r="G38" s="298" t="s">
        <v>1361</v>
      </c>
      <c r="H38" s="298"/>
      <c r="I38" s="298"/>
      <c r="J38" s="298"/>
      <c r="K38" s="181"/>
    </row>
    <row r="39" spans="2:11" customFormat="1" ht="15" customHeight="1">
      <c r="B39" s="184"/>
      <c r="C39" s="185"/>
      <c r="D39" s="183"/>
      <c r="E39" s="186" t="s">
        <v>58</v>
      </c>
      <c r="F39" s="183"/>
      <c r="G39" s="298" t="s">
        <v>1362</v>
      </c>
      <c r="H39" s="298"/>
      <c r="I39" s="298"/>
      <c r="J39" s="298"/>
      <c r="K39" s="181"/>
    </row>
    <row r="40" spans="2:11" customFormat="1" ht="15" customHeight="1">
      <c r="B40" s="184"/>
      <c r="C40" s="185"/>
      <c r="D40" s="183"/>
      <c r="E40" s="186" t="s">
        <v>117</v>
      </c>
      <c r="F40" s="183"/>
      <c r="G40" s="298" t="s">
        <v>1363</v>
      </c>
      <c r="H40" s="298"/>
      <c r="I40" s="298"/>
      <c r="J40" s="298"/>
      <c r="K40" s="181"/>
    </row>
    <row r="41" spans="2:11" customFormat="1" ht="15" customHeight="1">
      <c r="B41" s="184"/>
      <c r="C41" s="185"/>
      <c r="D41" s="183"/>
      <c r="E41" s="186" t="s">
        <v>118</v>
      </c>
      <c r="F41" s="183"/>
      <c r="G41" s="298" t="s">
        <v>1364</v>
      </c>
      <c r="H41" s="298"/>
      <c r="I41" s="298"/>
      <c r="J41" s="298"/>
      <c r="K41" s="181"/>
    </row>
    <row r="42" spans="2:11" customFormat="1" ht="15" customHeight="1">
      <c r="B42" s="184"/>
      <c r="C42" s="185"/>
      <c r="D42" s="183"/>
      <c r="E42" s="186" t="s">
        <v>1365</v>
      </c>
      <c r="F42" s="183"/>
      <c r="G42" s="298" t="s">
        <v>1366</v>
      </c>
      <c r="H42" s="298"/>
      <c r="I42" s="298"/>
      <c r="J42" s="298"/>
      <c r="K42" s="181"/>
    </row>
    <row r="43" spans="2:11" customFormat="1" ht="15" customHeight="1">
      <c r="B43" s="184"/>
      <c r="C43" s="185"/>
      <c r="D43" s="183"/>
      <c r="E43" s="186"/>
      <c r="F43" s="183"/>
      <c r="G43" s="298" t="s">
        <v>1367</v>
      </c>
      <c r="H43" s="298"/>
      <c r="I43" s="298"/>
      <c r="J43" s="298"/>
      <c r="K43" s="181"/>
    </row>
    <row r="44" spans="2:11" customFormat="1" ht="15" customHeight="1">
      <c r="B44" s="184"/>
      <c r="C44" s="185"/>
      <c r="D44" s="183"/>
      <c r="E44" s="186" t="s">
        <v>1368</v>
      </c>
      <c r="F44" s="183"/>
      <c r="G44" s="298" t="s">
        <v>1369</v>
      </c>
      <c r="H44" s="298"/>
      <c r="I44" s="298"/>
      <c r="J44" s="298"/>
      <c r="K44" s="181"/>
    </row>
    <row r="45" spans="2:11" customFormat="1" ht="15" customHeight="1">
      <c r="B45" s="184"/>
      <c r="C45" s="185"/>
      <c r="D45" s="183"/>
      <c r="E45" s="186" t="s">
        <v>120</v>
      </c>
      <c r="F45" s="183"/>
      <c r="G45" s="298" t="s">
        <v>1370</v>
      </c>
      <c r="H45" s="298"/>
      <c r="I45" s="298"/>
      <c r="J45" s="298"/>
      <c r="K45" s="181"/>
    </row>
    <row r="46" spans="2:11" customFormat="1" ht="12.75" customHeight="1">
      <c r="B46" s="184"/>
      <c r="C46" s="185"/>
      <c r="D46" s="183"/>
      <c r="E46" s="183"/>
      <c r="F46" s="183"/>
      <c r="G46" s="183"/>
      <c r="H46" s="183"/>
      <c r="I46" s="183"/>
      <c r="J46" s="183"/>
      <c r="K46" s="181"/>
    </row>
    <row r="47" spans="2:11" customFormat="1" ht="15" customHeight="1">
      <c r="B47" s="184"/>
      <c r="C47" s="185"/>
      <c r="D47" s="298" t="s">
        <v>1371</v>
      </c>
      <c r="E47" s="298"/>
      <c r="F47" s="298"/>
      <c r="G47" s="298"/>
      <c r="H47" s="298"/>
      <c r="I47" s="298"/>
      <c r="J47" s="298"/>
      <c r="K47" s="181"/>
    </row>
    <row r="48" spans="2:11" customFormat="1" ht="15" customHeight="1">
      <c r="B48" s="184"/>
      <c r="C48" s="185"/>
      <c r="D48" s="185"/>
      <c r="E48" s="298" t="s">
        <v>1372</v>
      </c>
      <c r="F48" s="298"/>
      <c r="G48" s="298"/>
      <c r="H48" s="298"/>
      <c r="I48" s="298"/>
      <c r="J48" s="298"/>
      <c r="K48" s="181"/>
    </row>
    <row r="49" spans="2:11" customFormat="1" ht="15" customHeight="1">
      <c r="B49" s="184"/>
      <c r="C49" s="185"/>
      <c r="D49" s="185"/>
      <c r="E49" s="298" t="s">
        <v>1373</v>
      </c>
      <c r="F49" s="298"/>
      <c r="G49" s="298"/>
      <c r="H49" s="298"/>
      <c r="I49" s="298"/>
      <c r="J49" s="298"/>
      <c r="K49" s="181"/>
    </row>
    <row r="50" spans="2:11" customFormat="1" ht="15" customHeight="1">
      <c r="B50" s="184"/>
      <c r="C50" s="185"/>
      <c r="D50" s="185"/>
      <c r="E50" s="298" t="s">
        <v>1374</v>
      </c>
      <c r="F50" s="298"/>
      <c r="G50" s="298"/>
      <c r="H50" s="298"/>
      <c r="I50" s="298"/>
      <c r="J50" s="298"/>
      <c r="K50" s="181"/>
    </row>
    <row r="51" spans="2:11" customFormat="1" ht="15" customHeight="1">
      <c r="B51" s="184"/>
      <c r="C51" s="185"/>
      <c r="D51" s="298" t="s">
        <v>1375</v>
      </c>
      <c r="E51" s="298"/>
      <c r="F51" s="298"/>
      <c r="G51" s="298"/>
      <c r="H51" s="298"/>
      <c r="I51" s="298"/>
      <c r="J51" s="298"/>
      <c r="K51" s="181"/>
    </row>
    <row r="52" spans="2:11" customFormat="1" ht="25.5" customHeight="1">
      <c r="B52" s="180"/>
      <c r="C52" s="299" t="s">
        <v>1376</v>
      </c>
      <c r="D52" s="299"/>
      <c r="E52" s="299"/>
      <c r="F52" s="299"/>
      <c r="G52" s="299"/>
      <c r="H52" s="299"/>
      <c r="I52" s="299"/>
      <c r="J52" s="299"/>
      <c r="K52" s="181"/>
    </row>
    <row r="53" spans="2:11" customFormat="1" ht="5.25" customHeight="1">
      <c r="B53" s="180"/>
      <c r="C53" s="182"/>
      <c r="D53" s="182"/>
      <c r="E53" s="182"/>
      <c r="F53" s="182"/>
      <c r="G53" s="182"/>
      <c r="H53" s="182"/>
      <c r="I53" s="182"/>
      <c r="J53" s="182"/>
      <c r="K53" s="181"/>
    </row>
    <row r="54" spans="2:11" customFormat="1" ht="15" customHeight="1">
      <c r="B54" s="180"/>
      <c r="C54" s="298" t="s">
        <v>1377</v>
      </c>
      <c r="D54" s="298"/>
      <c r="E54" s="298"/>
      <c r="F54" s="298"/>
      <c r="G54" s="298"/>
      <c r="H54" s="298"/>
      <c r="I54" s="298"/>
      <c r="J54" s="298"/>
      <c r="K54" s="181"/>
    </row>
    <row r="55" spans="2:11" customFormat="1" ht="15" customHeight="1">
      <c r="B55" s="180"/>
      <c r="C55" s="298" t="s">
        <v>1378</v>
      </c>
      <c r="D55" s="298"/>
      <c r="E55" s="298"/>
      <c r="F55" s="298"/>
      <c r="G55" s="298"/>
      <c r="H55" s="298"/>
      <c r="I55" s="298"/>
      <c r="J55" s="298"/>
      <c r="K55" s="181"/>
    </row>
    <row r="56" spans="2:11" customFormat="1" ht="12.75" customHeight="1">
      <c r="B56" s="180"/>
      <c r="C56" s="183"/>
      <c r="D56" s="183"/>
      <c r="E56" s="183"/>
      <c r="F56" s="183"/>
      <c r="G56" s="183"/>
      <c r="H56" s="183"/>
      <c r="I56" s="183"/>
      <c r="J56" s="183"/>
      <c r="K56" s="181"/>
    </row>
    <row r="57" spans="2:11" customFormat="1" ht="15" customHeight="1">
      <c r="B57" s="180"/>
      <c r="C57" s="298" t="s">
        <v>1379</v>
      </c>
      <c r="D57" s="298"/>
      <c r="E57" s="298"/>
      <c r="F57" s="298"/>
      <c r="G57" s="298"/>
      <c r="H57" s="298"/>
      <c r="I57" s="298"/>
      <c r="J57" s="298"/>
      <c r="K57" s="181"/>
    </row>
    <row r="58" spans="2:11" customFormat="1" ht="15" customHeight="1">
      <c r="B58" s="180"/>
      <c r="C58" s="185"/>
      <c r="D58" s="298" t="s">
        <v>1380</v>
      </c>
      <c r="E58" s="298"/>
      <c r="F58" s="298"/>
      <c r="G58" s="298"/>
      <c r="H58" s="298"/>
      <c r="I58" s="298"/>
      <c r="J58" s="298"/>
      <c r="K58" s="181"/>
    </row>
    <row r="59" spans="2:11" customFormat="1" ht="15" customHeight="1">
      <c r="B59" s="180"/>
      <c r="C59" s="185"/>
      <c r="D59" s="298" t="s">
        <v>1381</v>
      </c>
      <c r="E59" s="298"/>
      <c r="F59" s="298"/>
      <c r="G59" s="298"/>
      <c r="H59" s="298"/>
      <c r="I59" s="298"/>
      <c r="J59" s="298"/>
      <c r="K59" s="181"/>
    </row>
    <row r="60" spans="2:11" customFormat="1" ht="15" customHeight="1">
      <c r="B60" s="180"/>
      <c r="C60" s="185"/>
      <c r="D60" s="298" t="s">
        <v>1382</v>
      </c>
      <c r="E60" s="298"/>
      <c r="F60" s="298"/>
      <c r="G60" s="298"/>
      <c r="H60" s="298"/>
      <c r="I60" s="298"/>
      <c r="J60" s="298"/>
      <c r="K60" s="181"/>
    </row>
    <row r="61" spans="2:11" customFormat="1" ht="15" customHeight="1">
      <c r="B61" s="180"/>
      <c r="C61" s="185"/>
      <c r="D61" s="298" t="s">
        <v>1383</v>
      </c>
      <c r="E61" s="298"/>
      <c r="F61" s="298"/>
      <c r="G61" s="298"/>
      <c r="H61" s="298"/>
      <c r="I61" s="298"/>
      <c r="J61" s="298"/>
      <c r="K61" s="181"/>
    </row>
    <row r="62" spans="2:11" customFormat="1" ht="15" customHeight="1">
      <c r="B62" s="180"/>
      <c r="C62" s="185"/>
      <c r="D62" s="301" t="s">
        <v>1384</v>
      </c>
      <c r="E62" s="301"/>
      <c r="F62" s="301"/>
      <c r="G62" s="301"/>
      <c r="H62" s="301"/>
      <c r="I62" s="301"/>
      <c r="J62" s="301"/>
      <c r="K62" s="181"/>
    </row>
    <row r="63" spans="2:11" customFormat="1" ht="15" customHeight="1">
      <c r="B63" s="180"/>
      <c r="C63" s="185"/>
      <c r="D63" s="298" t="s">
        <v>1385</v>
      </c>
      <c r="E63" s="298"/>
      <c r="F63" s="298"/>
      <c r="G63" s="298"/>
      <c r="H63" s="298"/>
      <c r="I63" s="298"/>
      <c r="J63" s="298"/>
      <c r="K63" s="181"/>
    </row>
    <row r="64" spans="2:11" customFormat="1" ht="12.75" customHeight="1">
      <c r="B64" s="180"/>
      <c r="C64" s="185"/>
      <c r="D64" s="185"/>
      <c r="E64" s="188"/>
      <c r="F64" s="185"/>
      <c r="G64" s="185"/>
      <c r="H64" s="185"/>
      <c r="I64" s="185"/>
      <c r="J64" s="185"/>
      <c r="K64" s="181"/>
    </row>
    <row r="65" spans="2:11" customFormat="1" ht="15" customHeight="1">
      <c r="B65" s="180"/>
      <c r="C65" s="185"/>
      <c r="D65" s="298" t="s">
        <v>1386</v>
      </c>
      <c r="E65" s="298"/>
      <c r="F65" s="298"/>
      <c r="G65" s="298"/>
      <c r="H65" s="298"/>
      <c r="I65" s="298"/>
      <c r="J65" s="298"/>
      <c r="K65" s="181"/>
    </row>
    <row r="66" spans="2:11" customFormat="1" ht="15" customHeight="1">
      <c r="B66" s="180"/>
      <c r="C66" s="185"/>
      <c r="D66" s="301" t="s">
        <v>1387</v>
      </c>
      <c r="E66" s="301"/>
      <c r="F66" s="301"/>
      <c r="G66" s="301"/>
      <c r="H66" s="301"/>
      <c r="I66" s="301"/>
      <c r="J66" s="301"/>
      <c r="K66" s="181"/>
    </row>
    <row r="67" spans="2:11" customFormat="1" ht="15" customHeight="1">
      <c r="B67" s="180"/>
      <c r="C67" s="185"/>
      <c r="D67" s="298" t="s">
        <v>1388</v>
      </c>
      <c r="E67" s="298"/>
      <c r="F67" s="298"/>
      <c r="G67" s="298"/>
      <c r="H67" s="298"/>
      <c r="I67" s="298"/>
      <c r="J67" s="298"/>
      <c r="K67" s="181"/>
    </row>
    <row r="68" spans="2:11" customFormat="1" ht="15" customHeight="1">
      <c r="B68" s="180"/>
      <c r="C68" s="185"/>
      <c r="D68" s="298" t="s">
        <v>1389</v>
      </c>
      <c r="E68" s="298"/>
      <c r="F68" s="298"/>
      <c r="G68" s="298"/>
      <c r="H68" s="298"/>
      <c r="I68" s="298"/>
      <c r="J68" s="298"/>
      <c r="K68" s="181"/>
    </row>
    <row r="69" spans="2:11" customFormat="1" ht="15" customHeight="1">
      <c r="B69" s="180"/>
      <c r="C69" s="185"/>
      <c r="D69" s="298" t="s">
        <v>1390</v>
      </c>
      <c r="E69" s="298"/>
      <c r="F69" s="298"/>
      <c r="G69" s="298"/>
      <c r="H69" s="298"/>
      <c r="I69" s="298"/>
      <c r="J69" s="298"/>
      <c r="K69" s="181"/>
    </row>
    <row r="70" spans="2:11" customFormat="1" ht="15" customHeight="1">
      <c r="B70" s="180"/>
      <c r="C70" s="185"/>
      <c r="D70" s="298" t="s">
        <v>1391</v>
      </c>
      <c r="E70" s="298"/>
      <c r="F70" s="298"/>
      <c r="G70" s="298"/>
      <c r="H70" s="298"/>
      <c r="I70" s="298"/>
      <c r="J70" s="298"/>
      <c r="K70" s="181"/>
    </row>
    <row r="71" spans="2:11" customFormat="1" ht="12.75" customHeight="1">
      <c r="B71" s="189"/>
      <c r="C71" s="190"/>
      <c r="D71" s="190"/>
      <c r="E71" s="190"/>
      <c r="F71" s="190"/>
      <c r="G71" s="190"/>
      <c r="H71" s="190"/>
      <c r="I71" s="190"/>
      <c r="J71" s="190"/>
      <c r="K71" s="191"/>
    </row>
    <row r="72" spans="2:11" customFormat="1" ht="18.75" customHeight="1">
      <c r="B72" s="192"/>
      <c r="C72" s="192"/>
      <c r="D72" s="192"/>
      <c r="E72" s="192"/>
      <c r="F72" s="192"/>
      <c r="G72" s="192"/>
      <c r="H72" s="192"/>
      <c r="I72" s="192"/>
      <c r="J72" s="192"/>
      <c r="K72" s="193"/>
    </row>
    <row r="73" spans="2:11" customFormat="1" ht="18.75" customHeight="1">
      <c r="B73" s="193"/>
      <c r="C73" s="193"/>
      <c r="D73" s="193"/>
      <c r="E73" s="193"/>
      <c r="F73" s="193"/>
      <c r="G73" s="193"/>
      <c r="H73" s="193"/>
      <c r="I73" s="193"/>
      <c r="J73" s="193"/>
      <c r="K73" s="193"/>
    </row>
    <row r="74" spans="2:11" customFormat="1" ht="7.5" customHeight="1">
      <c r="B74" s="194"/>
      <c r="C74" s="195"/>
      <c r="D74" s="195"/>
      <c r="E74" s="195"/>
      <c r="F74" s="195"/>
      <c r="G74" s="195"/>
      <c r="H74" s="195"/>
      <c r="I74" s="195"/>
      <c r="J74" s="195"/>
      <c r="K74" s="196"/>
    </row>
    <row r="75" spans="2:11" customFormat="1" ht="45" customHeight="1">
      <c r="B75" s="197"/>
      <c r="C75" s="302" t="s">
        <v>1392</v>
      </c>
      <c r="D75" s="302"/>
      <c r="E75" s="302"/>
      <c r="F75" s="302"/>
      <c r="G75" s="302"/>
      <c r="H75" s="302"/>
      <c r="I75" s="302"/>
      <c r="J75" s="302"/>
      <c r="K75" s="198"/>
    </row>
    <row r="76" spans="2:11" customFormat="1" ht="17.25" customHeight="1">
      <c r="B76" s="197"/>
      <c r="C76" s="199" t="s">
        <v>1393</v>
      </c>
      <c r="D76" s="199"/>
      <c r="E76" s="199"/>
      <c r="F76" s="199" t="s">
        <v>1394</v>
      </c>
      <c r="G76" s="200"/>
      <c r="H76" s="199" t="s">
        <v>58</v>
      </c>
      <c r="I76" s="199" t="s">
        <v>61</v>
      </c>
      <c r="J76" s="199" t="s">
        <v>1395</v>
      </c>
      <c r="K76" s="198"/>
    </row>
    <row r="77" spans="2:11" customFormat="1" ht="17.25" customHeight="1">
      <c r="B77" s="197"/>
      <c r="C77" s="201" t="s">
        <v>1396</v>
      </c>
      <c r="D77" s="201"/>
      <c r="E77" s="201"/>
      <c r="F77" s="202" t="s">
        <v>1397</v>
      </c>
      <c r="G77" s="203"/>
      <c r="H77" s="201"/>
      <c r="I77" s="201"/>
      <c r="J77" s="201" t="s">
        <v>1398</v>
      </c>
      <c r="K77" s="198"/>
    </row>
    <row r="78" spans="2:11" customFormat="1" ht="5.25" customHeight="1">
      <c r="B78" s="197"/>
      <c r="C78" s="204"/>
      <c r="D78" s="204"/>
      <c r="E78" s="204"/>
      <c r="F78" s="204"/>
      <c r="G78" s="205"/>
      <c r="H78" s="204"/>
      <c r="I78" s="204"/>
      <c r="J78" s="204"/>
      <c r="K78" s="198"/>
    </row>
    <row r="79" spans="2:11" customFormat="1" ht="15" customHeight="1">
      <c r="B79" s="197"/>
      <c r="C79" s="186" t="s">
        <v>57</v>
      </c>
      <c r="D79" s="206"/>
      <c r="E79" s="206"/>
      <c r="F79" s="207" t="s">
        <v>1399</v>
      </c>
      <c r="G79" s="208"/>
      <c r="H79" s="186" t="s">
        <v>1400</v>
      </c>
      <c r="I79" s="186" t="s">
        <v>1401</v>
      </c>
      <c r="J79" s="186">
        <v>20</v>
      </c>
      <c r="K79" s="198"/>
    </row>
    <row r="80" spans="2:11" customFormat="1" ht="15" customHeight="1">
      <c r="B80" s="197"/>
      <c r="C80" s="186" t="s">
        <v>1402</v>
      </c>
      <c r="D80" s="186"/>
      <c r="E80" s="186"/>
      <c r="F80" s="207" t="s">
        <v>1399</v>
      </c>
      <c r="G80" s="208"/>
      <c r="H80" s="186" t="s">
        <v>1403</v>
      </c>
      <c r="I80" s="186" t="s">
        <v>1401</v>
      </c>
      <c r="J80" s="186">
        <v>120</v>
      </c>
      <c r="K80" s="198"/>
    </row>
    <row r="81" spans="2:11" customFormat="1" ht="15" customHeight="1">
      <c r="B81" s="209"/>
      <c r="C81" s="186" t="s">
        <v>1404</v>
      </c>
      <c r="D81" s="186"/>
      <c r="E81" s="186"/>
      <c r="F81" s="207" t="s">
        <v>1405</v>
      </c>
      <c r="G81" s="208"/>
      <c r="H81" s="186" t="s">
        <v>1406</v>
      </c>
      <c r="I81" s="186" t="s">
        <v>1401</v>
      </c>
      <c r="J81" s="186">
        <v>50</v>
      </c>
      <c r="K81" s="198"/>
    </row>
    <row r="82" spans="2:11" customFormat="1" ht="15" customHeight="1">
      <c r="B82" s="209"/>
      <c r="C82" s="186" t="s">
        <v>1407</v>
      </c>
      <c r="D82" s="186"/>
      <c r="E82" s="186"/>
      <c r="F82" s="207" t="s">
        <v>1399</v>
      </c>
      <c r="G82" s="208"/>
      <c r="H82" s="186" t="s">
        <v>1408</v>
      </c>
      <c r="I82" s="186" t="s">
        <v>1409</v>
      </c>
      <c r="J82" s="186"/>
      <c r="K82" s="198"/>
    </row>
    <row r="83" spans="2:11" customFormat="1" ht="15" customHeight="1">
      <c r="B83" s="209"/>
      <c r="C83" s="186" t="s">
        <v>1410</v>
      </c>
      <c r="D83" s="186"/>
      <c r="E83" s="186"/>
      <c r="F83" s="207" t="s">
        <v>1405</v>
      </c>
      <c r="G83" s="186"/>
      <c r="H83" s="186" t="s">
        <v>1411</v>
      </c>
      <c r="I83" s="186" t="s">
        <v>1401</v>
      </c>
      <c r="J83" s="186">
        <v>15</v>
      </c>
      <c r="K83" s="198"/>
    </row>
    <row r="84" spans="2:11" customFormat="1" ht="15" customHeight="1">
      <c r="B84" s="209"/>
      <c r="C84" s="186" t="s">
        <v>1412</v>
      </c>
      <c r="D84" s="186"/>
      <c r="E84" s="186"/>
      <c r="F84" s="207" t="s">
        <v>1405</v>
      </c>
      <c r="G84" s="186"/>
      <c r="H84" s="186" t="s">
        <v>1413</v>
      </c>
      <c r="I84" s="186" t="s">
        <v>1401</v>
      </c>
      <c r="J84" s="186">
        <v>15</v>
      </c>
      <c r="K84" s="198"/>
    </row>
    <row r="85" spans="2:11" customFormat="1" ht="15" customHeight="1">
      <c r="B85" s="209"/>
      <c r="C85" s="186" t="s">
        <v>1414</v>
      </c>
      <c r="D85" s="186"/>
      <c r="E85" s="186"/>
      <c r="F85" s="207" t="s">
        <v>1405</v>
      </c>
      <c r="G85" s="186"/>
      <c r="H85" s="186" t="s">
        <v>1415</v>
      </c>
      <c r="I85" s="186" t="s">
        <v>1401</v>
      </c>
      <c r="J85" s="186">
        <v>20</v>
      </c>
      <c r="K85" s="198"/>
    </row>
    <row r="86" spans="2:11" customFormat="1" ht="15" customHeight="1">
      <c r="B86" s="209"/>
      <c r="C86" s="186" t="s">
        <v>1416</v>
      </c>
      <c r="D86" s="186"/>
      <c r="E86" s="186"/>
      <c r="F86" s="207" t="s">
        <v>1405</v>
      </c>
      <c r="G86" s="186"/>
      <c r="H86" s="186" t="s">
        <v>1417</v>
      </c>
      <c r="I86" s="186" t="s">
        <v>1401</v>
      </c>
      <c r="J86" s="186">
        <v>20</v>
      </c>
      <c r="K86" s="198"/>
    </row>
    <row r="87" spans="2:11" customFormat="1" ht="15" customHeight="1">
      <c r="B87" s="209"/>
      <c r="C87" s="186" t="s">
        <v>1418</v>
      </c>
      <c r="D87" s="186"/>
      <c r="E87" s="186"/>
      <c r="F87" s="207" t="s">
        <v>1405</v>
      </c>
      <c r="G87" s="208"/>
      <c r="H87" s="186" t="s">
        <v>1419</v>
      </c>
      <c r="I87" s="186" t="s">
        <v>1401</v>
      </c>
      <c r="J87" s="186">
        <v>50</v>
      </c>
      <c r="K87" s="198"/>
    </row>
    <row r="88" spans="2:11" customFormat="1" ht="15" customHeight="1">
      <c r="B88" s="209"/>
      <c r="C88" s="186" t="s">
        <v>1420</v>
      </c>
      <c r="D88" s="186"/>
      <c r="E88" s="186"/>
      <c r="F88" s="207" t="s">
        <v>1405</v>
      </c>
      <c r="G88" s="208"/>
      <c r="H88" s="186" t="s">
        <v>1421</v>
      </c>
      <c r="I88" s="186" t="s">
        <v>1401</v>
      </c>
      <c r="J88" s="186">
        <v>20</v>
      </c>
      <c r="K88" s="198"/>
    </row>
    <row r="89" spans="2:11" customFormat="1" ht="15" customHeight="1">
      <c r="B89" s="209"/>
      <c r="C89" s="186" t="s">
        <v>1422</v>
      </c>
      <c r="D89" s="186"/>
      <c r="E89" s="186"/>
      <c r="F89" s="207" t="s">
        <v>1405</v>
      </c>
      <c r="G89" s="208"/>
      <c r="H89" s="186" t="s">
        <v>1423</v>
      </c>
      <c r="I89" s="186" t="s">
        <v>1401</v>
      </c>
      <c r="J89" s="186">
        <v>20</v>
      </c>
      <c r="K89" s="198"/>
    </row>
    <row r="90" spans="2:11" customFormat="1" ht="15" customHeight="1">
      <c r="B90" s="209"/>
      <c r="C90" s="186" t="s">
        <v>1424</v>
      </c>
      <c r="D90" s="186"/>
      <c r="E90" s="186"/>
      <c r="F90" s="207" t="s">
        <v>1405</v>
      </c>
      <c r="G90" s="208"/>
      <c r="H90" s="186" t="s">
        <v>1425</v>
      </c>
      <c r="I90" s="186" t="s">
        <v>1401</v>
      </c>
      <c r="J90" s="186">
        <v>50</v>
      </c>
      <c r="K90" s="198"/>
    </row>
    <row r="91" spans="2:11" customFormat="1" ht="15" customHeight="1">
      <c r="B91" s="209"/>
      <c r="C91" s="186" t="s">
        <v>1426</v>
      </c>
      <c r="D91" s="186"/>
      <c r="E91" s="186"/>
      <c r="F91" s="207" t="s">
        <v>1405</v>
      </c>
      <c r="G91" s="208"/>
      <c r="H91" s="186" t="s">
        <v>1426</v>
      </c>
      <c r="I91" s="186" t="s">
        <v>1401</v>
      </c>
      <c r="J91" s="186">
        <v>50</v>
      </c>
      <c r="K91" s="198"/>
    </row>
    <row r="92" spans="2:11" customFormat="1" ht="15" customHeight="1">
      <c r="B92" s="209"/>
      <c r="C92" s="186" t="s">
        <v>1427</v>
      </c>
      <c r="D92" s="186"/>
      <c r="E92" s="186"/>
      <c r="F92" s="207" t="s">
        <v>1405</v>
      </c>
      <c r="G92" s="208"/>
      <c r="H92" s="186" t="s">
        <v>1428</v>
      </c>
      <c r="I92" s="186" t="s">
        <v>1401</v>
      </c>
      <c r="J92" s="186">
        <v>255</v>
      </c>
      <c r="K92" s="198"/>
    </row>
    <row r="93" spans="2:11" customFormat="1" ht="15" customHeight="1">
      <c r="B93" s="209"/>
      <c r="C93" s="186" t="s">
        <v>1429</v>
      </c>
      <c r="D93" s="186"/>
      <c r="E93" s="186"/>
      <c r="F93" s="207" t="s">
        <v>1399</v>
      </c>
      <c r="G93" s="208"/>
      <c r="H93" s="186" t="s">
        <v>1430</v>
      </c>
      <c r="I93" s="186" t="s">
        <v>1431</v>
      </c>
      <c r="J93" s="186"/>
      <c r="K93" s="198"/>
    </row>
    <row r="94" spans="2:11" customFormat="1" ht="15" customHeight="1">
      <c r="B94" s="209"/>
      <c r="C94" s="186" t="s">
        <v>1432</v>
      </c>
      <c r="D94" s="186"/>
      <c r="E94" s="186"/>
      <c r="F94" s="207" t="s">
        <v>1399</v>
      </c>
      <c r="G94" s="208"/>
      <c r="H94" s="186" t="s">
        <v>1433</v>
      </c>
      <c r="I94" s="186" t="s">
        <v>1434</v>
      </c>
      <c r="J94" s="186"/>
      <c r="K94" s="198"/>
    </row>
    <row r="95" spans="2:11" customFormat="1" ht="15" customHeight="1">
      <c r="B95" s="209"/>
      <c r="C95" s="186" t="s">
        <v>1435</v>
      </c>
      <c r="D95" s="186"/>
      <c r="E95" s="186"/>
      <c r="F95" s="207" t="s">
        <v>1399</v>
      </c>
      <c r="G95" s="208"/>
      <c r="H95" s="186" t="s">
        <v>1435</v>
      </c>
      <c r="I95" s="186" t="s">
        <v>1434</v>
      </c>
      <c r="J95" s="186"/>
      <c r="K95" s="198"/>
    </row>
    <row r="96" spans="2:11" customFormat="1" ht="15" customHeight="1">
      <c r="B96" s="209"/>
      <c r="C96" s="186" t="s">
        <v>42</v>
      </c>
      <c r="D96" s="186"/>
      <c r="E96" s="186"/>
      <c r="F96" s="207" t="s">
        <v>1399</v>
      </c>
      <c r="G96" s="208"/>
      <c r="H96" s="186" t="s">
        <v>1436</v>
      </c>
      <c r="I96" s="186" t="s">
        <v>1434</v>
      </c>
      <c r="J96" s="186"/>
      <c r="K96" s="198"/>
    </row>
    <row r="97" spans="2:11" customFormat="1" ht="15" customHeight="1">
      <c r="B97" s="209"/>
      <c r="C97" s="186" t="s">
        <v>52</v>
      </c>
      <c r="D97" s="186"/>
      <c r="E97" s="186"/>
      <c r="F97" s="207" t="s">
        <v>1399</v>
      </c>
      <c r="G97" s="208"/>
      <c r="H97" s="186" t="s">
        <v>1437</v>
      </c>
      <c r="I97" s="186" t="s">
        <v>1434</v>
      </c>
      <c r="J97" s="186"/>
      <c r="K97" s="198"/>
    </row>
    <row r="98" spans="2:11" customFormat="1" ht="15" customHeight="1">
      <c r="B98" s="210"/>
      <c r="C98" s="211"/>
      <c r="D98" s="211"/>
      <c r="E98" s="211"/>
      <c r="F98" s="211"/>
      <c r="G98" s="211"/>
      <c r="H98" s="211"/>
      <c r="I98" s="211"/>
      <c r="J98" s="211"/>
      <c r="K98" s="212"/>
    </row>
    <row r="99" spans="2:11" customFormat="1" ht="18.75" customHeight="1">
      <c r="B99" s="213"/>
      <c r="C99" s="214"/>
      <c r="D99" s="214"/>
      <c r="E99" s="214"/>
      <c r="F99" s="214"/>
      <c r="G99" s="214"/>
      <c r="H99" s="214"/>
      <c r="I99" s="214"/>
      <c r="J99" s="214"/>
      <c r="K99" s="213"/>
    </row>
    <row r="100" spans="2:11" customFormat="1" ht="18.75" customHeight="1"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2:11" customFormat="1" ht="7.5" customHeight="1">
      <c r="B101" s="194"/>
      <c r="C101" s="195"/>
      <c r="D101" s="195"/>
      <c r="E101" s="195"/>
      <c r="F101" s="195"/>
      <c r="G101" s="195"/>
      <c r="H101" s="195"/>
      <c r="I101" s="195"/>
      <c r="J101" s="195"/>
      <c r="K101" s="196"/>
    </row>
    <row r="102" spans="2:11" customFormat="1" ht="45" customHeight="1">
      <c r="B102" s="197"/>
      <c r="C102" s="302" t="s">
        <v>1438</v>
      </c>
      <c r="D102" s="302"/>
      <c r="E102" s="302"/>
      <c r="F102" s="302"/>
      <c r="G102" s="302"/>
      <c r="H102" s="302"/>
      <c r="I102" s="302"/>
      <c r="J102" s="302"/>
      <c r="K102" s="198"/>
    </row>
    <row r="103" spans="2:11" customFormat="1" ht="17.25" customHeight="1">
      <c r="B103" s="197"/>
      <c r="C103" s="199" t="s">
        <v>1393</v>
      </c>
      <c r="D103" s="199"/>
      <c r="E103" s="199"/>
      <c r="F103" s="199" t="s">
        <v>1394</v>
      </c>
      <c r="G103" s="200"/>
      <c r="H103" s="199" t="s">
        <v>58</v>
      </c>
      <c r="I103" s="199" t="s">
        <v>61</v>
      </c>
      <c r="J103" s="199" t="s">
        <v>1395</v>
      </c>
      <c r="K103" s="198"/>
    </row>
    <row r="104" spans="2:11" customFormat="1" ht="17.25" customHeight="1">
      <c r="B104" s="197"/>
      <c r="C104" s="201" t="s">
        <v>1396</v>
      </c>
      <c r="D104" s="201"/>
      <c r="E104" s="201"/>
      <c r="F104" s="202" t="s">
        <v>1397</v>
      </c>
      <c r="G104" s="203"/>
      <c r="H104" s="201"/>
      <c r="I104" s="201"/>
      <c r="J104" s="201" t="s">
        <v>1398</v>
      </c>
      <c r="K104" s="198"/>
    </row>
    <row r="105" spans="2:11" customFormat="1" ht="5.25" customHeight="1">
      <c r="B105" s="197"/>
      <c r="C105" s="199"/>
      <c r="D105" s="199"/>
      <c r="E105" s="199"/>
      <c r="F105" s="199"/>
      <c r="G105" s="215"/>
      <c r="H105" s="199"/>
      <c r="I105" s="199"/>
      <c r="J105" s="199"/>
      <c r="K105" s="198"/>
    </row>
    <row r="106" spans="2:11" customFormat="1" ht="15" customHeight="1">
      <c r="B106" s="197"/>
      <c r="C106" s="186" t="s">
        <v>57</v>
      </c>
      <c r="D106" s="206"/>
      <c r="E106" s="206"/>
      <c r="F106" s="207" t="s">
        <v>1399</v>
      </c>
      <c r="G106" s="186"/>
      <c r="H106" s="186" t="s">
        <v>1439</v>
      </c>
      <c r="I106" s="186" t="s">
        <v>1401</v>
      </c>
      <c r="J106" s="186">
        <v>20</v>
      </c>
      <c r="K106" s="198"/>
    </row>
    <row r="107" spans="2:11" customFormat="1" ht="15" customHeight="1">
      <c r="B107" s="197"/>
      <c r="C107" s="186" t="s">
        <v>1402</v>
      </c>
      <c r="D107" s="186"/>
      <c r="E107" s="186"/>
      <c r="F107" s="207" t="s">
        <v>1399</v>
      </c>
      <c r="G107" s="186"/>
      <c r="H107" s="186" t="s">
        <v>1439</v>
      </c>
      <c r="I107" s="186" t="s">
        <v>1401</v>
      </c>
      <c r="J107" s="186">
        <v>120</v>
      </c>
      <c r="K107" s="198"/>
    </row>
    <row r="108" spans="2:11" customFormat="1" ht="15" customHeight="1">
      <c r="B108" s="209"/>
      <c r="C108" s="186" t="s">
        <v>1404</v>
      </c>
      <c r="D108" s="186"/>
      <c r="E108" s="186"/>
      <c r="F108" s="207" t="s">
        <v>1405</v>
      </c>
      <c r="G108" s="186"/>
      <c r="H108" s="186" t="s">
        <v>1439</v>
      </c>
      <c r="I108" s="186" t="s">
        <v>1401</v>
      </c>
      <c r="J108" s="186">
        <v>50</v>
      </c>
      <c r="K108" s="198"/>
    </row>
    <row r="109" spans="2:11" customFormat="1" ht="15" customHeight="1">
      <c r="B109" s="209"/>
      <c r="C109" s="186" t="s">
        <v>1407</v>
      </c>
      <c r="D109" s="186"/>
      <c r="E109" s="186"/>
      <c r="F109" s="207" t="s">
        <v>1399</v>
      </c>
      <c r="G109" s="186"/>
      <c r="H109" s="186" t="s">
        <v>1439</v>
      </c>
      <c r="I109" s="186" t="s">
        <v>1409</v>
      </c>
      <c r="J109" s="186"/>
      <c r="K109" s="198"/>
    </row>
    <row r="110" spans="2:11" customFormat="1" ht="15" customHeight="1">
      <c r="B110" s="209"/>
      <c r="C110" s="186" t="s">
        <v>1418</v>
      </c>
      <c r="D110" s="186"/>
      <c r="E110" s="186"/>
      <c r="F110" s="207" t="s">
        <v>1405</v>
      </c>
      <c r="G110" s="186"/>
      <c r="H110" s="186" t="s">
        <v>1439</v>
      </c>
      <c r="I110" s="186" t="s">
        <v>1401</v>
      </c>
      <c r="J110" s="186">
        <v>50</v>
      </c>
      <c r="K110" s="198"/>
    </row>
    <row r="111" spans="2:11" customFormat="1" ht="15" customHeight="1">
      <c r="B111" s="209"/>
      <c r="C111" s="186" t="s">
        <v>1426</v>
      </c>
      <c r="D111" s="186"/>
      <c r="E111" s="186"/>
      <c r="F111" s="207" t="s">
        <v>1405</v>
      </c>
      <c r="G111" s="186"/>
      <c r="H111" s="186" t="s">
        <v>1439</v>
      </c>
      <c r="I111" s="186" t="s">
        <v>1401</v>
      </c>
      <c r="J111" s="186">
        <v>50</v>
      </c>
      <c r="K111" s="198"/>
    </row>
    <row r="112" spans="2:11" customFormat="1" ht="15" customHeight="1">
      <c r="B112" s="209"/>
      <c r="C112" s="186" t="s">
        <v>1424</v>
      </c>
      <c r="D112" s="186"/>
      <c r="E112" s="186"/>
      <c r="F112" s="207" t="s">
        <v>1405</v>
      </c>
      <c r="G112" s="186"/>
      <c r="H112" s="186" t="s">
        <v>1439</v>
      </c>
      <c r="I112" s="186" t="s">
        <v>1401</v>
      </c>
      <c r="J112" s="186">
        <v>50</v>
      </c>
      <c r="K112" s="198"/>
    </row>
    <row r="113" spans="2:11" customFormat="1" ht="15" customHeight="1">
      <c r="B113" s="209"/>
      <c r="C113" s="186" t="s">
        <v>57</v>
      </c>
      <c r="D113" s="186"/>
      <c r="E113" s="186"/>
      <c r="F113" s="207" t="s">
        <v>1399</v>
      </c>
      <c r="G113" s="186"/>
      <c r="H113" s="186" t="s">
        <v>1440</v>
      </c>
      <c r="I113" s="186" t="s">
        <v>1401</v>
      </c>
      <c r="J113" s="186">
        <v>20</v>
      </c>
      <c r="K113" s="198"/>
    </row>
    <row r="114" spans="2:11" customFormat="1" ht="15" customHeight="1">
      <c r="B114" s="209"/>
      <c r="C114" s="186" t="s">
        <v>1441</v>
      </c>
      <c r="D114" s="186"/>
      <c r="E114" s="186"/>
      <c r="F114" s="207" t="s">
        <v>1399</v>
      </c>
      <c r="G114" s="186"/>
      <c r="H114" s="186" t="s">
        <v>1442</v>
      </c>
      <c r="I114" s="186" t="s">
        <v>1401</v>
      </c>
      <c r="J114" s="186">
        <v>120</v>
      </c>
      <c r="K114" s="198"/>
    </row>
    <row r="115" spans="2:11" customFormat="1" ht="15" customHeight="1">
      <c r="B115" s="209"/>
      <c r="C115" s="186" t="s">
        <v>42</v>
      </c>
      <c r="D115" s="186"/>
      <c r="E115" s="186"/>
      <c r="F115" s="207" t="s">
        <v>1399</v>
      </c>
      <c r="G115" s="186"/>
      <c r="H115" s="186" t="s">
        <v>1443</v>
      </c>
      <c r="I115" s="186" t="s">
        <v>1434</v>
      </c>
      <c r="J115" s="186"/>
      <c r="K115" s="198"/>
    </row>
    <row r="116" spans="2:11" customFormat="1" ht="15" customHeight="1">
      <c r="B116" s="209"/>
      <c r="C116" s="186" t="s">
        <v>52</v>
      </c>
      <c r="D116" s="186"/>
      <c r="E116" s="186"/>
      <c r="F116" s="207" t="s">
        <v>1399</v>
      </c>
      <c r="G116" s="186"/>
      <c r="H116" s="186" t="s">
        <v>1444</v>
      </c>
      <c r="I116" s="186" t="s">
        <v>1434</v>
      </c>
      <c r="J116" s="186"/>
      <c r="K116" s="198"/>
    </row>
    <row r="117" spans="2:11" customFormat="1" ht="15" customHeight="1">
      <c r="B117" s="209"/>
      <c r="C117" s="186" t="s">
        <v>61</v>
      </c>
      <c r="D117" s="186"/>
      <c r="E117" s="186"/>
      <c r="F117" s="207" t="s">
        <v>1399</v>
      </c>
      <c r="G117" s="186"/>
      <c r="H117" s="186" t="s">
        <v>1445</v>
      </c>
      <c r="I117" s="186" t="s">
        <v>1446</v>
      </c>
      <c r="J117" s="186"/>
      <c r="K117" s="198"/>
    </row>
    <row r="118" spans="2:11" customFormat="1" ht="15" customHeight="1">
      <c r="B118" s="210"/>
      <c r="C118" s="216"/>
      <c r="D118" s="216"/>
      <c r="E118" s="216"/>
      <c r="F118" s="216"/>
      <c r="G118" s="216"/>
      <c r="H118" s="216"/>
      <c r="I118" s="216"/>
      <c r="J118" s="216"/>
      <c r="K118" s="212"/>
    </row>
    <row r="119" spans="2:11" customFormat="1" ht="18.75" customHeight="1">
      <c r="B119" s="217"/>
      <c r="C119" s="218"/>
      <c r="D119" s="218"/>
      <c r="E119" s="218"/>
      <c r="F119" s="219"/>
      <c r="G119" s="218"/>
      <c r="H119" s="218"/>
      <c r="I119" s="218"/>
      <c r="J119" s="218"/>
      <c r="K119" s="217"/>
    </row>
    <row r="120" spans="2:11" customFormat="1" ht="18.75" customHeight="1"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</row>
    <row r="121" spans="2:11" customFormat="1" ht="7.5" customHeight="1">
      <c r="B121" s="220"/>
      <c r="C121" s="221"/>
      <c r="D121" s="221"/>
      <c r="E121" s="221"/>
      <c r="F121" s="221"/>
      <c r="G121" s="221"/>
      <c r="H121" s="221"/>
      <c r="I121" s="221"/>
      <c r="J121" s="221"/>
      <c r="K121" s="222"/>
    </row>
    <row r="122" spans="2:11" customFormat="1" ht="45" customHeight="1">
      <c r="B122" s="223"/>
      <c r="C122" s="300" t="s">
        <v>1447</v>
      </c>
      <c r="D122" s="300"/>
      <c r="E122" s="300"/>
      <c r="F122" s="300"/>
      <c r="G122" s="300"/>
      <c r="H122" s="300"/>
      <c r="I122" s="300"/>
      <c r="J122" s="300"/>
      <c r="K122" s="224"/>
    </row>
    <row r="123" spans="2:11" customFormat="1" ht="17.25" customHeight="1">
      <c r="B123" s="225"/>
      <c r="C123" s="199" t="s">
        <v>1393</v>
      </c>
      <c r="D123" s="199"/>
      <c r="E123" s="199"/>
      <c r="F123" s="199" t="s">
        <v>1394</v>
      </c>
      <c r="G123" s="200"/>
      <c r="H123" s="199" t="s">
        <v>58</v>
      </c>
      <c r="I123" s="199" t="s">
        <v>61</v>
      </c>
      <c r="J123" s="199" t="s">
        <v>1395</v>
      </c>
      <c r="K123" s="226"/>
    </row>
    <row r="124" spans="2:11" customFormat="1" ht="17.25" customHeight="1">
      <c r="B124" s="225"/>
      <c r="C124" s="201" t="s">
        <v>1396</v>
      </c>
      <c r="D124" s="201"/>
      <c r="E124" s="201"/>
      <c r="F124" s="202" t="s">
        <v>1397</v>
      </c>
      <c r="G124" s="203"/>
      <c r="H124" s="201"/>
      <c r="I124" s="201"/>
      <c r="J124" s="201" t="s">
        <v>1398</v>
      </c>
      <c r="K124" s="226"/>
    </row>
    <row r="125" spans="2:11" customFormat="1" ht="5.25" customHeight="1">
      <c r="B125" s="227"/>
      <c r="C125" s="204"/>
      <c r="D125" s="204"/>
      <c r="E125" s="204"/>
      <c r="F125" s="204"/>
      <c r="G125" s="228"/>
      <c r="H125" s="204"/>
      <c r="I125" s="204"/>
      <c r="J125" s="204"/>
      <c r="K125" s="229"/>
    </row>
    <row r="126" spans="2:11" customFormat="1" ht="15" customHeight="1">
      <c r="B126" s="227"/>
      <c r="C126" s="186" t="s">
        <v>1402</v>
      </c>
      <c r="D126" s="206"/>
      <c r="E126" s="206"/>
      <c r="F126" s="207" t="s">
        <v>1399</v>
      </c>
      <c r="G126" s="186"/>
      <c r="H126" s="186" t="s">
        <v>1439</v>
      </c>
      <c r="I126" s="186" t="s">
        <v>1401</v>
      </c>
      <c r="J126" s="186">
        <v>120</v>
      </c>
      <c r="K126" s="230"/>
    </row>
    <row r="127" spans="2:11" customFormat="1" ht="15" customHeight="1">
      <c r="B127" s="227"/>
      <c r="C127" s="186" t="s">
        <v>1448</v>
      </c>
      <c r="D127" s="186"/>
      <c r="E127" s="186"/>
      <c r="F127" s="207" t="s">
        <v>1399</v>
      </c>
      <c r="G127" s="186"/>
      <c r="H127" s="186" t="s">
        <v>1449</v>
      </c>
      <c r="I127" s="186" t="s">
        <v>1401</v>
      </c>
      <c r="J127" s="186" t="s">
        <v>1450</v>
      </c>
      <c r="K127" s="230"/>
    </row>
    <row r="128" spans="2:11" customFormat="1" ht="15" customHeight="1">
      <c r="B128" s="227"/>
      <c r="C128" s="186" t="s">
        <v>1347</v>
      </c>
      <c r="D128" s="186"/>
      <c r="E128" s="186"/>
      <c r="F128" s="207" t="s">
        <v>1399</v>
      </c>
      <c r="G128" s="186"/>
      <c r="H128" s="186" t="s">
        <v>1451</v>
      </c>
      <c r="I128" s="186" t="s">
        <v>1401</v>
      </c>
      <c r="J128" s="186" t="s">
        <v>1450</v>
      </c>
      <c r="K128" s="230"/>
    </row>
    <row r="129" spans="2:11" customFormat="1" ht="15" customHeight="1">
      <c r="B129" s="227"/>
      <c r="C129" s="186" t="s">
        <v>1410</v>
      </c>
      <c r="D129" s="186"/>
      <c r="E129" s="186"/>
      <c r="F129" s="207" t="s">
        <v>1405</v>
      </c>
      <c r="G129" s="186"/>
      <c r="H129" s="186" t="s">
        <v>1411</v>
      </c>
      <c r="I129" s="186" t="s">
        <v>1401</v>
      </c>
      <c r="J129" s="186">
        <v>15</v>
      </c>
      <c r="K129" s="230"/>
    </row>
    <row r="130" spans="2:11" customFormat="1" ht="15" customHeight="1">
      <c r="B130" s="227"/>
      <c r="C130" s="186" t="s">
        <v>1412</v>
      </c>
      <c r="D130" s="186"/>
      <c r="E130" s="186"/>
      <c r="F130" s="207" t="s">
        <v>1405</v>
      </c>
      <c r="G130" s="186"/>
      <c r="H130" s="186" t="s">
        <v>1413</v>
      </c>
      <c r="I130" s="186" t="s">
        <v>1401</v>
      </c>
      <c r="J130" s="186">
        <v>15</v>
      </c>
      <c r="K130" s="230"/>
    </row>
    <row r="131" spans="2:11" customFormat="1" ht="15" customHeight="1">
      <c r="B131" s="227"/>
      <c r="C131" s="186" t="s">
        <v>1414</v>
      </c>
      <c r="D131" s="186"/>
      <c r="E131" s="186"/>
      <c r="F131" s="207" t="s">
        <v>1405</v>
      </c>
      <c r="G131" s="186"/>
      <c r="H131" s="186" t="s">
        <v>1415</v>
      </c>
      <c r="I131" s="186" t="s">
        <v>1401</v>
      </c>
      <c r="J131" s="186">
        <v>20</v>
      </c>
      <c r="K131" s="230"/>
    </row>
    <row r="132" spans="2:11" customFormat="1" ht="15" customHeight="1">
      <c r="B132" s="227"/>
      <c r="C132" s="186" t="s">
        <v>1416</v>
      </c>
      <c r="D132" s="186"/>
      <c r="E132" s="186"/>
      <c r="F132" s="207" t="s">
        <v>1405</v>
      </c>
      <c r="G132" s="186"/>
      <c r="H132" s="186" t="s">
        <v>1417</v>
      </c>
      <c r="I132" s="186" t="s">
        <v>1401</v>
      </c>
      <c r="J132" s="186">
        <v>20</v>
      </c>
      <c r="K132" s="230"/>
    </row>
    <row r="133" spans="2:11" customFormat="1" ht="15" customHeight="1">
      <c r="B133" s="227"/>
      <c r="C133" s="186" t="s">
        <v>1404</v>
      </c>
      <c r="D133" s="186"/>
      <c r="E133" s="186"/>
      <c r="F133" s="207" t="s">
        <v>1405</v>
      </c>
      <c r="G133" s="186"/>
      <c r="H133" s="186" t="s">
        <v>1439</v>
      </c>
      <c r="I133" s="186" t="s">
        <v>1401</v>
      </c>
      <c r="J133" s="186">
        <v>50</v>
      </c>
      <c r="K133" s="230"/>
    </row>
    <row r="134" spans="2:11" customFormat="1" ht="15" customHeight="1">
      <c r="B134" s="227"/>
      <c r="C134" s="186" t="s">
        <v>1418</v>
      </c>
      <c r="D134" s="186"/>
      <c r="E134" s="186"/>
      <c r="F134" s="207" t="s">
        <v>1405</v>
      </c>
      <c r="G134" s="186"/>
      <c r="H134" s="186" t="s">
        <v>1439</v>
      </c>
      <c r="I134" s="186" t="s">
        <v>1401</v>
      </c>
      <c r="J134" s="186">
        <v>50</v>
      </c>
      <c r="K134" s="230"/>
    </row>
    <row r="135" spans="2:11" customFormat="1" ht="15" customHeight="1">
      <c r="B135" s="227"/>
      <c r="C135" s="186" t="s">
        <v>1424</v>
      </c>
      <c r="D135" s="186"/>
      <c r="E135" s="186"/>
      <c r="F135" s="207" t="s">
        <v>1405</v>
      </c>
      <c r="G135" s="186"/>
      <c r="H135" s="186" t="s">
        <v>1439</v>
      </c>
      <c r="I135" s="186" t="s">
        <v>1401</v>
      </c>
      <c r="J135" s="186">
        <v>50</v>
      </c>
      <c r="K135" s="230"/>
    </row>
    <row r="136" spans="2:11" customFormat="1" ht="15" customHeight="1">
      <c r="B136" s="227"/>
      <c r="C136" s="186" t="s">
        <v>1426</v>
      </c>
      <c r="D136" s="186"/>
      <c r="E136" s="186"/>
      <c r="F136" s="207" t="s">
        <v>1405</v>
      </c>
      <c r="G136" s="186"/>
      <c r="H136" s="186" t="s">
        <v>1439</v>
      </c>
      <c r="I136" s="186" t="s">
        <v>1401</v>
      </c>
      <c r="J136" s="186">
        <v>50</v>
      </c>
      <c r="K136" s="230"/>
    </row>
    <row r="137" spans="2:11" customFormat="1" ht="15" customHeight="1">
      <c r="B137" s="227"/>
      <c r="C137" s="186" t="s">
        <v>1427</v>
      </c>
      <c r="D137" s="186"/>
      <c r="E137" s="186"/>
      <c r="F137" s="207" t="s">
        <v>1405</v>
      </c>
      <c r="G137" s="186"/>
      <c r="H137" s="186" t="s">
        <v>1452</v>
      </c>
      <c r="I137" s="186" t="s">
        <v>1401</v>
      </c>
      <c r="J137" s="186">
        <v>255</v>
      </c>
      <c r="K137" s="230"/>
    </row>
    <row r="138" spans="2:11" customFormat="1" ht="15" customHeight="1">
      <c r="B138" s="227"/>
      <c r="C138" s="186" t="s">
        <v>1429</v>
      </c>
      <c r="D138" s="186"/>
      <c r="E138" s="186"/>
      <c r="F138" s="207" t="s">
        <v>1399</v>
      </c>
      <c r="G138" s="186"/>
      <c r="H138" s="186" t="s">
        <v>1453</v>
      </c>
      <c r="I138" s="186" t="s">
        <v>1431</v>
      </c>
      <c r="J138" s="186"/>
      <c r="K138" s="230"/>
    </row>
    <row r="139" spans="2:11" customFormat="1" ht="15" customHeight="1">
      <c r="B139" s="227"/>
      <c r="C139" s="186" t="s">
        <v>1432</v>
      </c>
      <c r="D139" s="186"/>
      <c r="E139" s="186"/>
      <c r="F139" s="207" t="s">
        <v>1399</v>
      </c>
      <c r="G139" s="186"/>
      <c r="H139" s="186" t="s">
        <v>1454</v>
      </c>
      <c r="I139" s="186" t="s">
        <v>1434</v>
      </c>
      <c r="J139" s="186"/>
      <c r="K139" s="230"/>
    </row>
    <row r="140" spans="2:11" customFormat="1" ht="15" customHeight="1">
      <c r="B140" s="227"/>
      <c r="C140" s="186" t="s">
        <v>1435</v>
      </c>
      <c r="D140" s="186"/>
      <c r="E140" s="186"/>
      <c r="F140" s="207" t="s">
        <v>1399</v>
      </c>
      <c r="G140" s="186"/>
      <c r="H140" s="186" t="s">
        <v>1435</v>
      </c>
      <c r="I140" s="186" t="s">
        <v>1434</v>
      </c>
      <c r="J140" s="186"/>
      <c r="K140" s="230"/>
    </row>
    <row r="141" spans="2:11" customFormat="1" ht="15" customHeight="1">
      <c r="B141" s="227"/>
      <c r="C141" s="186" t="s">
        <v>42</v>
      </c>
      <c r="D141" s="186"/>
      <c r="E141" s="186"/>
      <c r="F141" s="207" t="s">
        <v>1399</v>
      </c>
      <c r="G141" s="186"/>
      <c r="H141" s="186" t="s">
        <v>1455</v>
      </c>
      <c r="I141" s="186" t="s">
        <v>1434</v>
      </c>
      <c r="J141" s="186"/>
      <c r="K141" s="230"/>
    </row>
    <row r="142" spans="2:11" customFormat="1" ht="15" customHeight="1">
      <c r="B142" s="227"/>
      <c r="C142" s="186" t="s">
        <v>1456</v>
      </c>
      <c r="D142" s="186"/>
      <c r="E142" s="186"/>
      <c r="F142" s="207" t="s">
        <v>1399</v>
      </c>
      <c r="G142" s="186"/>
      <c r="H142" s="186" t="s">
        <v>1457</v>
      </c>
      <c r="I142" s="186" t="s">
        <v>1434</v>
      </c>
      <c r="J142" s="186"/>
      <c r="K142" s="230"/>
    </row>
    <row r="143" spans="2:11" customFormat="1" ht="15" customHeight="1">
      <c r="B143" s="231"/>
      <c r="C143" s="232"/>
      <c r="D143" s="232"/>
      <c r="E143" s="232"/>
      <c r="F143" s="232"/>
      <c r="G143" s="232"/>
      <c r="H143" s="232"/>
      <c r="I143" s="232"/>
      <c r="J143" s="232"/>
      <c r="K143" s="233"/>
    </row>
    <row r="144" spans="2:11" customFormat="1" ht="18.75" customHeight="1">
      <c r="B144" s="218"/>
      <c r="C144" s="218"/>
      <c r="D144" s="218"/>
      <c r="E144" s="218"/>
      <c r="F144" s="219"/>
      <c r="G144" s="218"/>
      <c r="H144" s="218"/>
      <c r="I144" s="218"/>
      <c r="J144" s="218"/>
      <c r="K144" s="218"/>
    </row>
    <row r="145" spans="2:11" customFormat="1" ht="18.75" customHeight="1"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2:11" customFormat="1" ht="7.5" customHeight="1"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</row>
    <row r="147" spans="2:11" customFormat="1" ht="45" customHeight="1">
      <c r="B147" s="197"/>
      <c r="C147" s="302" t="s">
        <v>1458</v>
      </c>
      <c r="D147" s="302"/>
      <c r="E147" s="302"/>
      <c r="F147" s="302"/>
      <c r="G147" s="302"/>
      <c r="H147" s="302"/>
      <c r="I147" s="302"/>
      <c r="J147" s="302"/>
      <c r="K147" s="198"/>
    </row>
    <row r="148" spans="2:11" customFormat="1" ht="17.25" customHeight="1">
      <c r="B148" s="197"/>
      <c r="C148" s="199" t="s">
        <v>1393</v>
      </c>
      <c r="D148" s="199"/>
      <c r="E148" s="199"/>
      <c r="F148" s="199" t="s">
        <v>1394</v>
      </c>
      <c r="G148" s="200"/>
      <c r="H148" s="199" t="s">
        <v>58</v>
      </c>
      <c r="I148" s="199" t="s">
        <v>61</v>
      </c>
      <c r="J148" s="199" t="s">
        <v>1395</v>
      </c>
      <c r="K148" s="198"/>
    </row>
    <row r="149" spans="2:11" customFormat="1" ht="17.25" customHeight="1">
      <c r="B149" s="197"/>
      <c r="C149" s="201" t="s">
        <v>1396</v>
      </c>
      <c r="D149" s="201"/>
      <c r="E149" s="201"/>
      <c r="F149" s="202" t="s">
        <v>1397</v>
      </c>
      <c r="G149" s="203"/>
      <c r="H149" s="201"/>
      <c r="I149" s="201"/>
      <c r="J149" s="201" t="s">
        <v>1398</v>
      </c>
      <c r="K149" s="198"/>
    </row>
    <row r="150" spans="2:11" customFormat="1" ht="5.25" customHeight="1">
      <c r="B150" s="209"/>
      <c r="C150" s="204"/>
      <c r="D150" s="204"/>
      <c r="E150" s="204"/>
      <c r="F150" s="204"/>
      <c r="G150" s="205"/>
      <c r="H150" s="204"/>
      <c r="I150" s="204"/>
      <c r="J150" s="204"/>
      <c r="K150" s="230"/>
    </row>
    <row r="151" spans="2:11" customFormat="1" ht="15" customHeight="1">
      <c r="B151" s="209"/>
      <c r="C151" s="234" t="s">
        <v>1402</v>
      </c>
      <c r="D151" s="186"/>
      <c r="E151" s="186"/>
      <c r="F151" s="235" t="s">
        <v>1399</v>
      </c>
      <c r="G151" s="186"/>
      <c r="H151" s="234" t="s">
        <v>1439</v>
      </c>
      <c r="I151" s="234" t="s">
        <v>1401</v>
      </c>
      <c r="J151" s="234">
        <v>120</v>
      </c>
      <c r="K151" s="230"/>
    </row>
    <row r="152" spans="2:11" customFormat="1" ht="15" customHeight="1">
      <c r="B152" s="209"/>
      <c r="C152" s="234" t="s">
        <v>1448</v>
      </c>
      <c r="D152" s="186"/>
      <c r="E152" s="186"/>
      <c r="F152" s="235" t="s">
        <v>1399</v>
      </c>
      <c r="G152" s="186"/>
      <c r="H152" s="234" t="s">
        <v>1459</v>
      </c>
      <c r="I152" s="234" t="s">
        <v>1401</v>
      </c>
      <c r="J152" s="234" t="s">
        <v>1450</v>
      </c>
      <c r="K152" s="230"/>
    </row>
    <row r="153" spans="2:11" customFormat="1" ht="15" customHeight="1">
      <c r="B153" s="209"/>
      <c r="C153" s="234" t="s">
        <v>1347</v>
      </c>
      <c r="D153" s="186"/>
      <c r="E153" s="186"/>
      <c r="F153" s="235" t="s">
        <v>1399</v>
      </c>
      <c r="G153" s="186"/>
      <c r="H153" s="234" t="s">
        <v>1460</v>
      </c>
      <c r="I153" s="234" t="s">
        <v>1401</v>
      </c>
      <c r="J153" s="234" t="s">
        <v>1450</v>
      </c>
      <c r="K153" s="230"/>
    </row>
    <row r="154" spans="2:11" customFormat="1" ht="15" customHeight="1">
      <c r="B154" s="209"/>
      <c r="C154" s="234" t="s">
        <v>1404</v>
      </c>
      <c r="D154" s="186"/>
      <c r="E154" s="186"/>
      <c r="F154" s="235" t="s">
        <v>1405</v>
      </c>
      <c r="G154" s="186"/>
      <c r="H154" s="234" t="s">
        <v>1439</v>
      </c>
      <c r="I154" s="234" t="s">
        <v>1401</v>
      </c>
      <c r="J154" s="234">
        <v>50</v>
      </c>
      <c r="K154" s="230"/>
    </row>
    <row r="155" spans="2:11" customFormat="1" ht="15" customHeight="1">
      <c r="B155" s="209"/>
      <c r="C155" s="234" t="s">
        <v>1407</v>
      </c>
      <c r="D155" s="186"/>
      <c r="E155" s="186"/>
      <c r="F155" s="235" t="s">
        <v>1399</v>
      </c>
      <c r="G155" s="186"/>
      <c r="H155" s="234" t="s">
        <v>1439</v>
      </c>
      <c r="I155" s="234" t="s">
        <v>1409</v>
      </c>
      <c r="J155" s="234"/>
      <c r="K155" s="230"/>
    </row>
    <row r="156" spans="2:11" customFormat="1" ht="15" customHeight="1">
      <c r="B156" s="209"/>
      <c r="C156" s="234" t="s">
        <v>1418</v>
      </c>
      <c r="D156" s="186"/>
      <c r="E156" s="186"/>
      <c r="F156" s="235" t="s">
        <v>1405</v>
      </c>
      <c r="G156" s="186"/>
      <c r="H156" s="234" t="s">
        <v>1439</v>
      </c>
      <c r="I156" s="234" t="s">
        <v>1401</v>
      </c>
      <c r="J156" s="234">
        <v>50</v>
      </c>
      <c r="K156" s="230"/>
    </row>
    <row r="157" spans="2:11" customFormat="1" ht="15" customHeight="1">
      <c r="B157" s="209"/>
      <c r="C157" s="234" t="s">
        <v>1426</v>
      </c>
      <c r="D157" s="186"/>
      <c r="E157" s="186"/>
      <c r="F157" s="235" t="s">
        <v>1405</v>
      </c>
      <c r="G157" s="186"/>
      <c r="H157" s="234" t="s">
        <v>1439</v>
      </c>
      <c r="I157" s="234" t="s">
        <v>1401</v>
      </c>
      <c r="J157" s="234">
        <v>50</v>
      </c>
      <c r="K157" s="230"/>
    </row>
    <row r="158" spans="2:11" customFormat="1" ht="15" customHeight="1">
      <c r="B158" s="209"/>
      <c r="C158" s="234" t="s">
        <v>1424</v>
      </c>
      <c r="D158" s="186"/>
      <c r="E158" s="186"/>
      <c r="F158" s="235" t="s">
        <v>1405</v>
      </c>
      <c r="G158" s="186"/>
      <c r="H158" s="234" t="s">
        <v>1439</v>
      </c>
      <c r="I158" s="234" t="s">
        <v>1401</v>
      </c>
      <c r="J158" s="234">
        <v>50</v>
      </c>
      <c r="K158" s="230"/>
    </row>
    <row r="159" spans="2:11" customFormat="1" ht="15" customHeight="1">
      <c r="B159" s="209"/>
      <c r="C159" s="234" t="s">
        <v>86</v>
      </c>
      <c r="D159" s="186"/>
      <c r="E159" s="186"/>
      <c r="F159" s="235" t="s">
        <v>1399</v>
      </c>
      <c r="G159" s="186"/>
      <c r="H159" s="234" t="s">
        <v>1461</v>
      </c>
      <c r="I159" s="234" t="s">
        <v>1401</v>
      </c>
      <c r="J159" s="234" t="s">
        <v>1462</v>
      </c>
      <c r="K159" s="230"/>
    </row>
    <row r="160" spans="2:11" customFormat="1" ht="15" customHeight="1">
      <c r="B160" s="209"/>
      <c r="C160" s="234" t="s">
        <v>1463</v>
      </c>
      <c r="D160" s="186"/>
      <c r="E160" s="186"/>
      <c r="F160" s="235" t="s">
        <v>1399</v>
      </c>
      <c r="G160" s="186"/>
      <c r="H160" s="234" t="s">
        <v>1464</v>
      </c>
      <c r="I160" s="234" t="s">
        <v>1434</v>
      </c>
      <c r="J160" s="234"/>
      <c r="K160" s="230"/>
    </row>
    <row r="161" spans="2:11" customFormat="1" ht="15" customHeight="1">
      <c r="B161" s="236"/>
      <c r="C161" s="216"/>
      <c r="D161" s="216"/>
      <c r="E161" s="216"/>
      <c r="F161" s="216"/>
      <c r="G161" s="216"/>
      <c r="H161" s="216"/>
      <c r="I161" s="216"/>
      <c r="J161" s="216"/>
      <c r="K161" s="237"/>
    </row>
    <row r="162" spans="2:11" customFormat="1" ht="18.75" customHeight="1">
      <c r="B162" s="218"/>
      <c r="C162" s="228"/>
      <c r="D162" s="228"/>
      <c r="E162" s="228"/>
      <c r="F162" s="238"/>
      <c r="G162" s="228"/>
      <c r="H162" s="228"/>
      <c r="I162" s="228"/>
      <c r="J162" s="228"/>
      <c r="K162" s="218"/>
    </row>
    <row r="163" spans="2:11" customFormat="1" ht="18.75" customHeight="1"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</row>
    <row r="164" spans="2:11" customFormat="1" ht="7.5" customHeight="1"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2:11" customFormat="1" ht="45" customHeight="1">
      <c r="B165" s="178"/>
      <c r="C165" s="300" t="s">
        <v>1465</v>
      </c>
      <c r="D165" s="300"/>
      <c r="E165" s="300"/>
      <c r="F165" s="300"/>
      <c r="G165" s="300"/>
      <c r="H165" s="300"/>
      <c r="I165" s="300"/>
      <c r="J165" s="300"/>
      <c r="K165" s="179"/>
    </row>
    <row r="166" spans="2:11" customFormat="1" ht="17.25" customHeight="1">
      <c r="B166" s="178"/>
      <c r="C166" s="199" t="s">
        <v>1393</v>
      </c>
      <c r="D166" s="199"/>
      <c r="E166" s="199"/>
      <c r="F166" s="199" t="s">
        <v>1394</v>
      </c>
      <c r="G166" s="239"/>
      <c r="H166" s="240" t="s">
        <v>58</v>
      </c>
      <c r="I166" s="240" t="s">
        <v>61</v>
      </c>
      <c r="J166" s="199" t="s">
        <v>1395</v>
      </c>
      <c r="K166" s="179"/>
    </row>
    <row r="167" spans="2:11" customFormat="1" ht="17.25" customHeight="1">
      <c r="B167" s="180"/>
      <c r="C167" s="201" t="s">
        <v>1396</v>
      </c>
      <c r="D167" s="201"/>
      <c r="E167" s="201"/>
      <c r="F167" s="202" t="s">
        <v>1397</v>
      </c>
      <c r="G167" s="241"/>
      <c r="H167" s="242"/>
      <c r="I167" s="242"/>
      <c r="J167" s="201" t="s">
        <v>1398</v>
      </c>
      <c r="K167" s="181"/>
    </row>
    <row r="168" spans="2:11" customFormat="1" ht="5.25" customHeight="1">
      <c r="B168" s="209"/>
      <c r="C168" s="204"/>
      <c r="D168" s="204"/>
      <c r="E168" s="204"/>
      <c r="F168" s="204"/>
      <c r="G168" s="205"/>
      <c r="H168" s="204"/>
      <c r="I168" s="204"/>
      <c r="J168" s="204"/>
      <c r="K168" s="230"/>
    </row>
    <row r="169" spans="2:11" customFormat="1" ht="15" customHeight="1">
      <c r="B169" s="209"/>
      <c r="C169" s="186" t="s">
        <v>1402</v>
      </c>
      <c r="D169" s="186"/>
      <c r="E169" s="186"/>
      <c r="F169" s="207" t="s">
        <v>1399</v>
      </c>
      <c r="G169" s="186"/>
      <c r="H169" s="186" t="s">
        <v>1439</v>
      </c>
      <c r="I169" s="186" t="s">
        <v>1401</v>
      </c>
      <c r="J169" s="186">
        <v>120</v>
      </c>
      <c r="K169" s="230"/>
    </row>
    <row r="170" spans="2:11" customFormat="1" ht="15" customHeight="1">
      <c r="B170" s="209"/>
      <c r="C170" s="186" t="s">
        <v>1448</v>
      </c>
      <c r="D170" s="186"/>
      <c r="E170" s="186"/>
      <c r="F170" s="207" t="s">
        <v>1399</v>
      </c>
      <c r="G170" s="186"/>
      <c r="H170" s="186" t="s">
        <v>1449</v>
      </c>
      <c r="I170" s="186" t="s">
        <v>1401</v>
      </c>
      <c r="J170" s="186" t="s">
        <v>1450</v>
      </c>
      <c r="K170" s="230"/>
    </row>
    <row r="171" spans="2:11" customFormat="1" ht="15" customHeight="1">
      <c r="B171" s="209"/>
      <c r="C171" s="186" t="s">
        <v>1347</v>
      </c>
      <c r="D171" s="186"/>
      <c r="E171" s="186"/>
      <c r="F171" s="207" t="s">
        <v>1399</v>
      </c>
      <c r="G171" s="186"/>
      <c r="H171" s="186" t="s">
        <v>1466</v>
      </c>
      <c r="I171" s="186" t="s">
        <v>1401</v>
      </c>
      <c r="J171" s="186" t="s">
        <v>1450</v>
      </c>
      <c r="K171" s="230"/>
    </row>
    <row r="172" spans="2:11" customFormat="1" ht="15" customHeight="1">
      <c r="B172" s="209"/>
      <c r="C172" s="186" t="s">
        <v>1404</v>
      </c>
      <c r="D172" s="186"/>
      <c r="E172" s="186"/>
      <c r="F172" s="207" t="s">
        <v>1405</v>
      </c>
      <c r="G172" s="186"/>
      <c r="H172" s="186" t="s">
        <v>1466</v>
      </c>
      <c r="I172" s="186" t="s">
        <v>1401</v>
      </c>
      <c r="J172" s="186">
        <v>50</v>
      </c>
      <c r="K172" s="230"/>
    </row>
    <row r="173" spans="2:11" customFormat="1" ht="15" customHeight="1">
      <c r="B173" s="209"/>
      <c r="C173" s="186" t="s">
        <v>1407</v>
      </c>
      <c r="D173" s="186"/>
      <c r="E173" s="186"/>
      <c r="F173" s="207" t="s">
        <v>1399</v>
      </c>
      <c r="G173" s="186"/>
      <c r="H173" s="186" t="s">
        <v>1466</v>
      </c>
      <c r="I173" s="186" t="s">
        <v>1409</v>
      </c>
      <c r="J173" s="186"/>
      <c r="K173" s="230"/>
    </row>
    <row r="174" spans="2:11" customFormat="1" ht="15" customHeight="1">
      <c r="B174" s="209"/>
      <c r="C174" s="186" t="s">
        <v>1418</v>
      </c>
      <c r="D174" s="186"/>
      <c r="E174" s="186"/>
      <c r="F174" s="207" t="s">
        <v>1405</v>
      </c>
      <c r="G174" s="186"/>
      <c r="H174" s="186" t="s">
        <v>1466</v>
      </c>
      <c r="I174" s="186" t="s">
        <v>1401</v>
      </c>
      <c r="J174" s="186">
        <v>50</v>
      </c>
      <c r="K174" s="230"/>
    </row>
    <row r="175" spans="2:11" customFormat="1" ht="15" customHeight="1">
      <c r="B175" s="209"/>
      <c r="C175" s="186" t="s">
        <v>1426</v>
      </c>
      <c r="D175" s="186"/>
      <c r="E175" s="186"/>
      <c r="F175" s="207" t="s">
        <v>1405</v>
      </c>
      <c r="G175" s="186"/>
      <c r="H175" s="186" t="s">
        <v>1466</v>
      </c>
      <c r="I175" s="186" t="s">
        <v>1401</v>
      </c>
      <c r="J175" s="186">
        <v>50</v>
      </c>
      <c r="K175" s="230"/>
    </row>
    <row r="176" spans="2:11" customFormat="1" ht="15" customHeight="1">
      <c r="B176" s="209"/>
      <c r="C176" s="186" t="s">
        <v>1424</v>
      </c>
      <c r="D176" s="186"/>
      <c r="E176" s="186"/>
      <c r="F176" s="207" t="s">
        <v>1405</v>
      </c>
      <c r="G176" s="186"/>
      <c r="H176" s="186" t="s">
        <v>1466</v>
      </c>
      <c r="I176" s="186" t="s">
        <v>1401</v>
      </c>
      <c r="J176" s="186">
        <v>50</v>
      </c>
      <c r="K176" s="230"/>
    </row>
    <row r="177" spans="2:11" customFormat="1" ht="15" customHeight="1">
      <c r="B177" s="209"/>
      <c r="C177" s="186" t="s">
        <v>116</v>
      </c>
      <c r="D177" s="186"/>
      <c r="E177" s="186"/>
      <c r="F177" s="207" t="s">
        <v>1399</v>
      </c>
      <c r="G177" s="186"/>
      <c r="H177" s="186" t="s">
        <v>1467</v>
      </c>
      <c r="I177" s="186" t="s">
        <v>1468</v>
      </c>
      <c r="J177" s="186"/>
      <c r="K177" s="230"/>
    </row>
    <row r="178" spans="2:11" customFormat="1" ht="15" customHeight="1">
      <c r="B178" s="209"/>
      <c r="C178" s="186" t="s">
        <v>61</v>
      </c>
      <c r="D178" s="186"/>
      <c r="E178" s="186"/>
      <c r="F178" s="207" t="s">
        <v>1399</v>
      </c>
      <c r="G178" s="186"/>
      <c r="H178" s="186" t="s">
        <v>1469</v>
      </c>
      <c r="I178" s="186" t="s">
        <v>1470</v>
      </c>
      <c r="J178" s="186">
        <v>1</v>
      </c>
      <c r="K178" s="230"/>
    </row>
    <row r="179" spans="2:11" customFormat="1" ht="15" customHeight="1">
      <c r="B179" s="209"/>
      <c r="C179" s="186" t="s">
        <v>57</v>
      </c>
      <c r="D179" s="186"/>
      <c r="E179" s="186"/>
      <c r="F179" s="207" t="s">
        <v>1399</v>
      </c>
      <c r="G179" s="186"/>
      <c r="H179" s="186" t="s">
        <v>1471</v>
      </c>
      <c r="I179" s="186" t="s">
        <v>1401</v>
      </c>
      <c r="J179" s="186">
        <v>20</v>
      </c>
      <c r="K179" s="230"/>
    </row>
    <row r="180" spans="2:11" customFormat="1" ht="15" customHeight="1">
      <c r="B180" s="209"/>
      <c r="C180" s="186" t="s">
        <v>58</v>
      </c>
      <c r="D180" s="186"/>
      <c r="E180" s="186"/>
      <c r="F180" s="207" t="s">
        <v>1399</v>
      </c>
      <c r="G180" s="186"/>
      <c r="H180" s="186" t="s">
        <v>1472</v>
      </c>
      <c r="I180" s="186" t="s">
        <v>1401</v>
      </c>
      <c r="J180" s="186">
        <v>255</v>
      </c>
      <c r="K180" s="230"/>
    </row>
    <row r="181" spans="2:11" customFormat="1" ht="15" customHeight="1">
      <c r="B181" s="209"/>
      <c r="C181" s="186" t="s">
        <v>117</v>
      </c>
      <c r="D181" s="186"/>
      <c r="E181" s="186"/>
      <c r="F181" s="207" t="s">
        <v>1399</v>
      </c>
      <c r="G181" s="186"/>
      <c r="H181" s="186" t="s">
        <v>1363</v>
      </c>
      <c r="I181" s="186" t="s">
        <v>1401</v>
      </c>
      <c r="J181" s="186">
        <v>10</v>
      </c>
      <c r="K181" s="230"/>
    </row>
    <row r="182" spans="2:11" customFormat="1" ht="15" customHeight="1">
      <c r="B182" s="209"/>
      <c r="C182" s="186" t="s">
        <v>118</v>
      </c>
      <c r="D182" s="186"/>
      <c r="E182" s="186"/>
      <c r="F182" s="207" t="s">
        <v>1399</v>
      </c>
      <c r="G182" s="186"/>
      <c r="H182" s="186" t="s">
        <v>1473</v>
      </c>
      <c r="I182" s="186" t="s">
        <v>1434</v>
      </c>
      <c r="J182" s="186"/>
      <c r="K182" s="230"/>
    </row>
    <row r="183" spans="2:11" customFormat="1" ht="15" customHeight="1">
      <c r="B183" s="209"/>
      <c r="C183" s="186" t="s">
        <v>1474</v>
      </c>
      <c r="D183" s="186"/>
      <c r="E183" s="186"/>
      <c r="F183" s="207" t="s">
        <v>1399</v>
      </c>
      <c r="G183" s="186"/>
      <c r="H183" s="186" t="s">
        <v>1475</v>
      </c>
      <c r="I183" s="186" t="s">
        <v>1434</v>
      </c>
      <c r="J183" s="186"/>
      <c r="K183" s="230"/>
    </row>
    <row r="184" spans="2:11" customFormat="1" ht="15" customHeight="1">
      <c r="B184" s="209"/>
      <c r="C184" s="186" t="s">
        <v>1463</v>
      </c>
      <c r="D184" s="186"/>
      <c r="E184" s="186"/>
      <c r="F184" s="207" t="s">
        <v>1399</v>
      </c>
      <c r="G184" s="186"/>
      <c r="H184" s="186" t="s">
        <v>1476</v>
      </c>
      <c r="I184" s="186" t="s">
        <v>1434</v>
      </c>
      <c r="J184" s="186"/>
      <c r="K184" s="230"/>
    </row>
    <row r="185" spans="2:11" customFormat="1" ht="15" customHeight="1">
      <c r="B185" s="209"/>
      <c r="C185" s="186" t="s">
        <v>120</v>
      </c>
      <c r="D185" s="186"/>
      <c r="E185" s="186"/>
      <c r="F185" s="207" t="s">
        <v>1405</v>
      </c>
      <c r="G185" s="186"/>
      <c r="H185" s="186" t="s">
        <v>1477</v>
      </c>
      <c r="I185" s="186" t="s">
        <v>1401</v>
      </c>
      <c r="J185" s="186">
        <v>50</v>
      </c>
      <c r="K185" s="230"/>
    </row>
    <row r="186" spans="2:11" customFormat="1" ht="15" customHeight="1">
      <c r="B186" s="209"/>
      <c r="C186" s="186" t="s">
        <v>1478</v>
      </c>
      <c r="D186" s="186"/>
      <c r="E186" s="186"/>
      <c r="F186" s="207" t="s">
        <v>1405</v>
      </c>
      <c r="G186" s="186"/>
      <c r="H186" s="186" t="s">
        <v>1479</v>
      </c>
      <c r="I186" s="186" t="s">
        <v>1480</v>
      </c>
      <c r="J186" s="186"/>
      <c r="K186" s="230"/>
    </row>
    <row r="187" spans="2:11" customFormat="1" ht="15" customHeight="1">
      <c r="B187" s="209"/>
      <c r="C187" s="186" t="s">
        <v>1481</v>
      </c>
      <c r="D187" s="186"/>
      <c r="E187" s="186"/>
      <c r="F187" s="207" t="s">
        <v>1405</v>
      </c>
      <c r="G187" s="186"/>
      <c r="H187" s="186" t="s">
        <v>1482</v>
      </c>
      <c r="I187" s="186" t="s">
        <v>1480</v>
      </c>
      <c r="J187" s="186"/>
      <c r="K187" s="230"/>
    </row>
    <row r="188" spans="2:11" customFormat="1" ht="15" customHeight="1">
      <c r="B188" s="209"/>
      <c r="C188" s="186" t="s">
        <v>1483</v>
      </c>
      <c r="D188" s="186"/>
      <c r="E188" s="186"/>
      <c r="F188" s="207" t="s">
        <v>1405</v>
      </c>
      <c r="G188" s="186"/>
      <c r="H188" s="186" t="s">
        <v>1484</v>
      </c>
      <c r="I188" s="186" t="s">
        <v>1480</v>
      </c>
      <c r="J188" s="186"/>
      <c r="K188" s="230"/>
    </row>
    <row r="189" spans="2:11" customFormat="1" ht="15" customHeight="1">
      <c r="B189" s="209"/>
      <c r="C189" s="243" t="s">
        <v>1485</v>
      </c>
      <c r="D189" s="186"/>
      <c r="E189" s="186"/>
      <c r="F189" s="207" t="s">
        <v>1405</v>
      </c>
      <c r="G189" s="186"/>
      <c r="H189" s="186" t="s">
        <v>1486</v>
      </c>
      <c r="I189" s="186" t="s">
        <v>1487</v>
      </c>
      <c r="J189" s="244" t="s">
        <v>1488</v>
      </c>
      <c r="K189" s="230"/>
    </row>
    <row r="190" spans="2:11" customFormat="1" ht="15" customHeight="1">
      <c r="B190" s="245"/>
      <c r="C190" s="246" t="s">
        <v>1489</v>
      </c>
      <c r="D190" s="247"/>
      <c r="E190" s="247"/>
      <c r="F190" s="248" t="s">
        <v>1405</v>
      </c>
      <c r="G190" s="247"/>
      <c r="H190" s="247" t="s">
        <v>1490</v>
      </c>
      <c r="I190" s="247" t="s">
        <v>1487</v>
      </c>
      <c r="J190" s="249" t="s">
        <v>1488</v>
      </c>
      <c r="K190" s="250"/>
    </row>
    <row r="191" spans="2:11" customFormat="1" ht="15" customHeight="1">
      <c r="B191" s="209"/>
      <c r="C191" s="243" t="s">
        <v>46</v>
      </c>
      <c r="D191" s="186"/>
      <c r="E191" s="186"/>
      <c r="F191" s="207" t="s">
        <v>1399</v>
      </c>
      <c r="G191" s="186"/>
      <c r="H191" s="183" t="s">
        <v>1491</v>
      </c>
      <c r="I191" s="186" t="s">
        <v>1492</v>
      </c>
      <c r="J191" s="186"/>
      <c r="K191" s="230"/>
    </row>
    <row r="192" spans="2:11" customFormat="1" ht="15" customHeight="1">
      <c r="B192" s="209"/>
      <c r="C192" s="243" t="s">
        <v>1493</v>
      </c>
      <c r="D192" s="186"/>
      <c r="E192" s="186"/>
      <c r="F192" s="207" t="s">
        <v>1399</v>
      </c>
      <c r="G192" s="186"/>
      <c r="H192" s="186" t="s">
        <v>1494</v>
      </c>
      <c r="I192" s="186" t="s">
        <v>1434</v>
      </c>
      <c r="J192" s="186"/>
      <c r="K192" s="230"/>
    </row>
    <row r="193" spans="2:11" customFormat="1" ht="15" customHeight="1">
      <c r="B193" s="209"/>
      <c r="C193" s="243" t="s">
        <v>1495</v>
      </c>
      <c r="D193" s="186"/>
      <c r="E193" s="186"/>
      <c r="F193" s="207" t="s">
        <v>1399</v>
      </c>
      <c r="G193" s="186"/>
      <c r="H193" s="186" t="s">
        <v>1496</v>
      </c>
      <c r="I193" s="186" t="s">
        <v>1434</v>
      </c>
      <c r="J193" s="186"/>
      <c r="K193" s="230"/>
    </row>
    <row r="194" spans="2:11" customFormat="1" ht="15" customHeight="1">
      <c r="B194" s="209"/>
      <c r="C194" s="243" t="s">
        <v>1497</v>
      </c>
      <c r="D194" s="186"/>
      <c r="E194" s="186"/>
      <c r="F194" s="207" t="s">
        <v>1405</v>
      </c>
      <c r="G194" s="186"/>
      <c r="H194" s="186" t="s">
        <v>1498</v>
      </c>
      <c r="I194" s="186" t="s">
        <v>1434</v>
      </c>
      <c r="J194" s="186"/>
      <c r="K194" s="230"/>
    </row>
    <row r="195" spans="2:11" customFormat="1" ht="15" customHeight="1">
      <c r="B195" s="236"/>
      <c r="C195" s="251"/>
      <c r="D195" s="216"/>
      <c r="E195" s="216"/>
      <c r="F195" s="216"/>
      <c r="G195" s="216"/>
      <c r="H195" s="216"/>
      <c r="I195" s="216"/>
      <c r="J195" s="216"/>
      <c r="K195" s="237"/>
    </row>
    <row r="196" spans="2:11" customFormat="1" ht="18.75" customHeight="1">
      <c r="B196" s="218"/>
      <c r="C196" s="228"/>
      <c r="D196" s="228"/>
      <c r="E196" s="228"/>
      <c r="F196" s="238"/>
      <c r="G196" s="228"/>
      <c r="H196" s="228"/>
      <c r="I196" s="228"/>
      <c r="J196" s="228"/>
      <c r="K196" s="218"/>
    </row>
    <row r="197" spans="2:11" customFormat="1" ht="18.75" customHeight="1">
      <c r="B197" s="218"/>
      <c r="C197" s="228"/>
      <c r="D197" s="228"/>
      <c r="E197" s="228"/>
      <c r="F197" s="238"/>
      <c r="G197" s="228"/>
      <c r="H197" s="228"/>
      <c r="I197" s="228"/>
      <c r="J197" s="228"/>
      <c r="K197" s="218"/>
    </row>
    <row r="198" spans="2:11" customFormat="1" ht="18.75" customHeight="1"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</row>
    <row r="199" spans="2:11" customFormat="1" ht="13.5">
      <c r="B199" s="175"/>
      <c r="C199" s="176"/>
      <c r="D199" s="176"/>
      <c r="E199" s="176"/>
      <c r="F199" s="176"/>
      <c r="G199" s="176"/>
      <c r="H199" s="176"/>
      <c r="I199" s="176"/>
      <c r="J199" s="176"/>
      <c r="K199" s="177"/>
    </row>
    <row r="200" spans="2:11" customFormat="1" ht="21">
      <c r="B200" s="178"/>
      <c r="C200" s="300" t="s">
        <v>1499</v>
      </c>
      <c r="D200" s="300"/>
      <c r="E200" s="300"/>
      <c r="F200" s="300"/>
      <c r="G200" s="300"/>
      <c r="H200" s="300"/>
      <c r="I200" s="300"/>
      <c r="J200" s="300"/>
      <c r="K200" s="179"/>
    </row>
    <row r="201" spans="2:11" customFormat="1" ht="25.5" customHeight="1">
      <c r="B201" s="178"/>
      <c r="C201" s="252" t="s">
        <v>1500</v>
      </c>
      <c r="D201" s="252"/>
      <c r="E201" s="252"/>
      <c r="F201" s="252" t="s">
        <v>1501</v>
      </c>
      <c r="G201" s="253"/>
      <c r="H201" s="303" t="s">
        <v>1502</v>
      </c>
      <c r="I201" s="303"/>
      <c r="J201" s="303"/>
      <c r="K201" s="179"/>
    </row>
    <row r="202" spans="2:11" customFormat="1" ht="5.25" customHeight="1">
      <c r="B202" s="209"/>
      <c r="C202" s="204"/>
      <c r="D202" s="204"/>
      <c r="E202" s="204"/>
      <c r="F202" s="204"/>
      <c r="G202" s="228"/>
      <c r="H202" s="204"/>
      <c r="I202" s="204"/>
      <c r="J202" s="204"/>
      <c r="K202" s="230"/>
    </row>
    <row r="203" spans="2:11" customFormat="1" ht="15" customHeight="1">
      <c r="B203" s="209"/>
      <c r="C203" s="186" t="s">
        <v>1492</v>
      </c>
      <c r="D203" s="186"/>
      <c r="E203" s="186"/>
      <c r="F203" s="207" t="s">
        <v>47</v>
      </c>
      <c r="G203" s="186"/>
      <c r="H203" s="304" t="s">
        <v>1503</v>
      </c>
      <c r="I203" s="304"/>
      <c r="J203" s="304"/>
      <c r="K203" s="230"/>
    </row>
    <row r="204" spans="2:11" customFormat="1" ht="15" customHeight="1">
      <c r="B204" s="209"/>
      <c r="C204" s="186"/>
      <c r="D204" s="186"/>
      <c r="E204" s="186"/>
      <c r="F204" s="207" t="s">
        <v>48</v>
      </c>
      <c r="G204" s="186"/>
      <c r="H204" s="304" t="s">
        <v>1504</v>
      </c>
      <c r="I204" s="304"/>
      <c r="J204" s="304"/>
      <c r="K204" s="230"/>
    </row>
    <row r="205" spans="2:11" customFormat="1" ht="15" customHeight="1">
      <c r="B205" s="209"/>
      <c r="C205" s="186"/>
      <c r="D205" s="186"/>
      <c r="E205" s="186"/>
      <c r="F205" s="207" t="s">
        <v>51</v>
      </c>
      <c r="G205" s="186"/>
      <c r="H205" s="304" t="s">
        <v>1505</v>
      </c>
      <c r="I205" s="304"/>
      <c r="J205" s="304"/>
      <c r="K205" s="230"/>
    </row>
    <row r="206" spans="2:11" customFormat="1" ht="15" customHeight="1">
      <c r="B206" s="209"/>
      <c r="C206" s="186"/>
      <c r="D206" s="186"/>
      <c r="E206" s="186"/>
      <c r="F206" s="207" t="s">
        <v>49</v>
      </c>
      <c r="G206" s="186"/>
      <c r="H206" s="304" t="s">
        <v>1506</v>
      </c>
      <c r="I206" s="304"/>
      <c r="J206" s="304"/>
      <c r="K206" s="230"/>
    </row>
    <row r="207" spans="2:11" customFormat="1" ht="15" customHeight="1">
      <c r="B207" s="209"/>
      <c r="C207" s="186"/>
      <c r="D207" s="186"/>
      <c r="E207" s="186"/>
      <c r="F207" s="207" t="s">
        <v>50</v>
      </c>
      <c r="G207" s="186"/>
      <c r="H207" s="304" t="s">
        <v>1507</v>
      </c>
      <c r="I207" s="304"/>
      <c r="J207" s="304"/>
      <c r="K207" s="230"/>
    </row>
    <row r="208" spans="2:11" customFormat="1" ht="15" customHeight="1">
      <c r="B208" s="209"/>
      <c r="C208" s="186"/>
      <c r="D208" s="186"/>
      <c r="E208" s="186"/>
      <c r="F208" s="207"/>
      <c r="G208" s="186"/>
      <c r="H208" s="186"/>
      <c r="I208" s="186"/>
      <c r="J208" s="186"/>
      <c r="K208" s="230"/>
    </row>
    <row r="209" spans="2:11" customFormat="1" ht="15" customHeight="1">
      <c r="B209" s="209"/>
      <c r="C209" s="186" t="s">
        <v>1446</v>
      </c>
      <c r="D209" s="186"/>
      <c r="E209" s="186"/>
      <c r="F209" s="207" t="s">
        <v>80</v>
      </c>
      <c r="G209" s="186"/>
      <c r="H209" s="304" t="s">
        <v>1508</v>
      </c>
      <c r="I209" s="304"/>
      <c r="J209" s="304"/>
      <c r="K209" s="230"/>
    </row>
    <row r="210" spans="2:11" customFormat="1" ht="15" customHeight="1">
      <c r="B210" s="209"/>
      <c r="C210" s="186"/>
      <c r="D210" s="186"/>
      <c r="E210" s="186"/>
      <c r="F210" s="207" t="s">
        <v>1341</v>
      </c>
      <c r="G210" s="186"/>
      <c r="H210" s="304" t="s">
        <v>1342</v>
      </c>
      <c r="I210" s="304"/>
      <c r="J210" s="304"/>
      <c r="K210" s="230"/>
    </row>
    <row r="211" spans="2:11" customFormat="1" ht="15" customHeight="1">
      <c r="B211" s="209"/>
      <c r="C211" s="186"/>
      <c r="D211" s="186"/>
      <c r="E211" s="186"/>
      <c r="F211" s="207" t="s">
        <v>1339</v>
      </c>
      <c r="G211" s="186"/>
      <c r="H211" s="304" t="s">
        <v>1509</v>
      </c>
      <c r="I211" s="304"/>
      <c r="J211" s="304"/>
      <c r="K211" s="230"/>
    </row>
    <row r="212" spans="2:11" customFormat="1" ht="15" customHeight="1">
      <c r="B212" s="254"/>
      <c r="C212" s="186"/>
      <c r="D212" s="186"/>
      <c r="E212" s="186"/>
      <c r="F212" s="207" t="s">
        <v>1343</v>
      </c>
      <c r="G212" s="243"/>
      <c r="H212" s="305" t="s">
        <v>1344</v>
      </c>
      <c r="I212" s="305"/>
      <c r="J212" s="305"/>
      <c r="K212" s="255"/>
    </row>
    <row r="213" spans="2:11" customFormat="1" ht="15" customHeight="1">
      <c r="B213" s="254"/>
      <c r="C213" s="186"/>
      <c r="D213" s="186"/>
      <c r="E213" s="186"/>
      <c r="F213" s="207" t="s">
        <v>1345</v>
      </c>
      <c r="G213" s="243"/>
      <c r="H213" s="305" t="s">
        <v>1510</v>
      </c>
      <c r="I213" s="305"/>
      <c r="J213" s="305"/>
      <c r="K213" s="255"/>
    </row>
    <row r="214" spans="2:11" customFormat="1" ht="15" customHeight="1">
      <c r="B214" s="254"/>
      <c r="C214" s="186"/>
      <c r="D214" s="186"/>
      <c r="E214" s="186"/>
      <c r="F214" s="207"/>
      <c r="G214" s="243"/>
      <c r="H214" s="234"/>
      <c r="I214" s="234"/>
      <c r="J214" s="234"/>
      <c r="K214" s="255"/>
    </row>
    <row r="215" spans="2:11" customFormat="1" ht="15" customHeight="1">
      <c r="B215" s="254"/>
      <c r="C215" s="186" t="s">
        <v>1470</v>
      </c>
      <c r="D215" s="186"/>
      <c r="E215" s="186"/>
      <c r="F215" s="207">
        <v>1</v>
      </c>
      <c r="G215" s="243"/>
      <c r="H215" s="305" t="s">
        <v>1511</v>
      </c>
      <c r="I215" s="305"/>
      <c r="J215" s="305"/>
      <c r="K215" s="255"/>
    </row>
    <row r="216" spans="2:11" customFormat="1" ht="15" customHeight="1">
      <c r="B216" s="254"/>
      <c r="C216" s="186"/>
      <c r="D216" s="186"/>
      <c r="E216" s="186"/>
      <c r="F216" s="207">
        <v>2</v>
      </c>
      <c r="G216" s="243"/>
      <c r="H216" s="305" t="s">
        <v>1512</v>
      </c>
      <c r="I216" s="305"/>
      <c r="J216" s="305"/>
      <c r="K216" s="255"/>
    </row>
    <row r="217" spans="2:11" customFormat="1" ht="15" customHeight="1">
      <c r="B217" s="254"/>
      <c r="C217" s="186"/>
      <c r="D217" s="186"/>
      <c r="E217" s="186"/>
      <c r="F217" s="207">
        <v>3</v>
      </c>
      <c r="G217" s="243"/>
      <c r="H217" s="305" t="s">
        <v>1513</v>
      </c>
      <c r="I217" s="305"/>
      <c r="J217" s="305"/>
      <c r="K217" s="255"/>
    </row>
    <row r="218" spans="2:11" customFormat="1" ht="15" customHeight="1">
      <c r="B218" s="254"/>
      <c r="C218" s="186"/>
      <c r="D218" s="186"/>
      <c r="E218" s="186"/>
      <c r="F218" s="207">
        <v>4</v>
      </c>
      <c r="G218" s="243"/>
      <c r="H218" s="305" t="s">
        <v>1514</v>
      </c>
      <c r="I218" s="305"/>
      <c r="J218" s="305"/>
      <c r="K218" s="255"/>
    </row>
    <row r="219" spans="2:11" customFormat="1" ht="12.75" customHeight="1">
      <c r="B219" s="256"/>
      <c r="C219" s="257"/>
      <c r="D219" s="257"/>
      <c r="E219" s="257"/>
      <c r="F219" s="257"/>
      <c r="G219" s="257"/>
      <c r="H219" s="257"/>
      <c r="I219" s="257"/>
      <c r="J219" s="257"/>
      <c r="K219" s="25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2025-05 - Rekonstrukce so...</vt:lpstr>
      <vt:lpstr>Pokyny pro vyplnění</vt:lpstr>
      <vt:lpstr>'2025-05 - Rekonstrukce so...'!Názvy_tisku</vt:lpstr>
      <vt:lpstr>'Rekapitulace stavby'!Názvy_tisku</vt:lpstr>
      <vt:lpstr>'2025-05 - Rekonstrukce so...'!Oblast_tisku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PCPAVEL\Pavel Kolar</dc:creator>
  <cp:lastModifiedBy>Najmanová Jana</cp:lastModifiedBy>
  <dcterms:created xsi:type="dcterms:W3CDTF">2025-04-13T20:50:42Z</dcterms:created>
  <dcterms:modified xsi:type="dcterms:W3CDTF">2025-04-14T10:34:21Z</dcterms:modified>
</cp:coreProperties>
</file>