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5/KAPITOLA 12/III-11411 Libomyšl II/Oprava zadání/Příloha 7_Soupis prací, rozpočet/"/>
    </mc:Choice>
  </mc:AlternateContent>
  <xr:revisionPtr revIDLastSave="0" documentId="14_{22E5B4ED-DBCE-4C14-BB23-7598E33EE2D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kapitulace" sheetId="1" r:id="rId1"/>
    <sheet name="101" sheetId="2" r:id="rId2"/>
    <sheet name="VRN" sheetId="3" r:id="rId3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8" i="3" l="1"/>
  <c r="I58" i="3"/>
  <c r="O54" i="3"/>
  <c r="R53" i="3" s="1"/>
  <c r="O53" i="3" s="1"/>
  <c r="I54" i="3"/>
  <c r="Q53" i="3"/>
  <c r="I53" i="3" s="1"/>
  <c r="O49" i="3"/>
  <c r="I49" i="3"/>
  <c r="O45" i="3"/>
  <c r="I45" i="3"/>
  <c r="I41" i="3"/>
  <c r="O41" i="3" s="1"/>
  <c r="O37" i="3"/>
  <c r="I37" i="3"/>
  <c r="I33" i="3"/>
  <c r="O33" i="3" s="1"/>
  <c r="I29" i="3"/>
  <c r="O29" i="3" s="1"/>
  <c r="I25" i="3"/>
  <c r="O25" i="3" s="1"/>
  <c r="O21" i="3"/>
  <c r="I21" i="3"/>
  <c r="I17" i="3"/>
  <c r="Q8" i="3" s="1"/>
  <c r="I8" i="3" s="1"/>
  <c r="I3" i="3" s="1"/>
  <c r="C11" i="1" s="1"/>
  <c r="O13" i="3"/>
  <c r="I13" i="3"/>
  <c r="I9" i="3"/>
  <c r="O9" i="3" s="1"/>
  <c r="I203" i="2"/>
  <c r="O203" i="2" s="1"/>
  <c r="O199" i="2"/>
  <c r="I199" i="2"/>
  <c r="I195" i="2"/>
  <c r="O195" i="2" s="1"/>
  <c r="I191" i="2"/>
  <c r="O191" i="2" s="1"/>
  <c r="I187" i="2"/>
  <c r="O187" i="2" s="1"/>
  <c r="O183" i="2"/>
  <c r="I183" i="2"/>
  <c r="I179" i="2"/>
  <c r="O179" i="2" s="1"/>
  <c r="O175" i="2"/>
  <c r="I175" i="2"/>
  <c r="I171" i="2"/>
  <c r="O171" i="2" s="1"/>
  <c r="I167" i="2"/>
  <c r="O167" i="2" s="1"/>
  <c r="I163" i="2"/>
  <c r="O163" i="2" s="1"/>
  <c r="O159" i="2"/>
  <c r="I159" i="2"/>
  <c r="I155" i="2"/>
  <c r="Q154" i="2" s="1"/>
  <c r="I154" i="2" s="1"/>
  <c r="I150" i="2"/>
  <c r="O150" i="2" s="1"/>
  <c r="R149" i="2" s="1"/>
  <c r="O149" i="2" s="1"/>
  <c r="Q149" i="2"/>
  <c r="I149" i="2" s="1"/>
  <c r="I145" i="2"/>
  <c r="O145" i="2" s="1"/>
  <c r="O141" i="2"/>
  <c r="I141" i="2"/>
  <c r="I137" i="2"/>
  <c r="O137" i="2" s="1"/>
  <c r="I133" i="2"/>
  <c r="O133" i="2" s="1"/>
  <c r="I129" i="2"/>
  <c r="O129" i="2" s="1"/>
  <c r="O125" i="2"/>
  <c r="I125" i="2"/>
  <c r="I121" i="2"/>
  <c r="O121" i="2" s="1"/>
  <c r="O117" i="2"/>
  <c r="I117" i="2"/>
  <c r="I113" i="2"/>
  <c r="O113" i="2" s="1"/>
  <c r="I109" i="2"/>
  <c r="O109" i="2" s="1"/>
  <c r="I105" i="2"/>
  <c r="O105" i="2" s="1"/>
  <c r="O100" i="2"/>
  <c r="R99" i="2" s="1"/>
  <c r="O99" i="2" s="1"/>
  <c r="I100" i="2"/>
  <c r="Q99" i="2"/>
  <c r="I99" i="2"/>
  <c r="I95" i="2"/>
  <c r="O95" i="2" s="1"/>
  <c r="O91" i="2"/>
  <c r="R90" i="2" s="1"/>
  <c r="O90" i="2" s="1"/>
  <c r="I91" i="2"/>
  <c r="Q90" i="2"/>
  <c r="I90" i="2" s="1"/>
  <c r="I86" i="2"/>
  <c r="O86" i="2" s="1"/>
  <c r="I82" i="2"/>
  <c r="O82" i="2" s="1"/>
  <c r="I78" i="2"/>
  <c r="O78" i="2" s="1"/>
  <c r="O74" i="2"/>
  <c r="I74" i="2"/>
  <c r="I70" i="2"/>
  <c r="O70" i="2" s="1"/>
  <c r="O66" i="2"/>
  <c r="I66" i="2"/>
  <c r="I62" i="2"/>
  <c r="O62" i="2" s="1"/>
  <c r="I58" i="2"/>
  <c r="O58" i="2" s="1"/>
  <c r="I54" i="2"/>
  <c r="O54" i="2" s="1"/>
  <c r="O50" i="2"/>
  <c r="I50" i="2"/>
  <c r="I46" i="2"/>
  <c r="O46" i="2" s="1"/>
  <c r="O42" i="2"/>
  <c r="I42" i="2"/>
  <c r="I38" i="2"/>
  <c r="O38" i="2" s="1"/>
  <c r="I34" i="2"/>
  <c r="O34" i="2" s="1"/>
  <c r="I30" i="2"/>
  <c r="O30" i="2" s="1"/>
  <c r="O26" i="2"/>
  <c r="I26" i="2"/>
  <c r="I22" i="2"/>
  <c r="Q21" i="2" s="1"/>
  <c r="I21" i="2" s="1"/>
  <c r="I17" i="2"/>
  <c r="O17" i="2" s="1"/>
  <c r="I13" i="2"/>
  <c r="O13" i="2" s="1"/>
  <c r="O9" i="2"/>
  <c r="R8" i="2" s="1"/>
  <c r="O8" i="2" s="1"/>
  <c r="I9" i="2"/>
  <c r="Q8" i="2"/>
  <c r="I8" i="2" s="1"/>
  <c r="R104" i="2" l="1"/>
  <c r="O104" i="2" s="1"/>
  <c r="O22" i="2"/>
  <c r="R21" i="2" s="1"/>
  <c r="O21" i="2" s="1"/>
  <c r="O2" i="2" s="1"/>
  <c r="D10" i="1" s="1"/>
  <c r="O155" i="2"/>
  <c r="R154" i="2" s="1"/>
  <c r="O154" i="2" s="1"/>
  <c r="O17" i="3"/>
  <c r="R8" i="3" s="1"/>
  <c r="O8" i="3" s="1"/>
  <c r="O2" i="3" s="1"/>
  <c r="D11" i="1" s="1"/>
  <c r="E11" i="1" s="1"/>
  <c r="Q104" i="2"/>
  <c r="I104" i="2" s="1"/>
  <c r="I3" i="2" s="1"/>
  <c r="C10" i="1" s="1"/>
  <c r="E10" i="1" l="1"/>
  <c r="C7" i="1" s="1"/>
  <c r="C6" i="1"/>
</calcChain>
</file>

<file path=xl/sharedStrings.xml><?xml version="1.0" encoding="utf-8"?>
<sst xmlns="http://schemas.openxmlformats.org/spreadsheetml/2006/main" count="913" uniqueCount="359">
  <si>
    <t>Firma: Firma</t>
  </si>
  <si>
    <t>Rekapitulace ceny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</si>
  <si>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</si>
  <si>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</si>
  <si>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</si>
  <si>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</si>
  <si>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</si>
  <si>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</si>
  <si>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</si>
  <si>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</si>
  <si>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</si>
  <si>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</si>
  <si>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</si>
  <si>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</si>
  <si>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Oprava vozovky Libomyšl</t>
  </si>
  <si>
    <t>O</t>
  </si>
  <si>
    <t>Rozpočet:</t>
  </si>
  <si>
    <t>0,00</t>
  </si>
  <si>
    <t>15,00</t>
  </si>
  <si>
    <t>21,00</t>
  </si>
  <si>
    <t>3</t>
  </si>
  <si>
    <t>2</t>
  </si>
  <si>
    <t>101</t>
  </si>
  <si>
    <t>Oprava vozovky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</si>
  <si>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</si>
  <si>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</si>
  <si>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</si>
  <si>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</si>
  <si>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</si>
  <si>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</si>
  <si>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</si>
  <si>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</si>
  <si>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</si>
  <si>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</si>
  <si>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</si>
  <si>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</si>
  <si>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</si>
  <si>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</si>
  <si>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</si>
  <si>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</si>
  <si>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</si>
  <si>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</si>
  <si>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</si>
  <si>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</si>
  <si>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014102.R</t>
  </si>
  <si>
    <t>a</t>
  </si>
  <si>
    <t>ULOŽENÍ ODPADU ZE STAVBY NA SKLÁDKU S OPRÁVNĚNÍM K OPĚTOVNÉMU VYUŽITÍ - RECYKLAČNÍ STŘEDISKO</t>
  </si>
  <si>
    <t>T</t>
  </si>
  <si>
    <t>PP</t>
  </si>
  <si>
    <t>17 01 01 - BETON z vybouraných konstrukcí (obrubníky, propusty, panely a jiné)  
17 09 04 - Směsné stavební a demoliční odpady neuvedené pod čísly 17 09 01, 17 09 02 a 17 09 03</t>
  </si>
  <si>
    <t>VV</t>
  </si>
  <si>
    <t>17*(0,5*0,5*0,8)*2,3=7,820 [B]   patky sloupků DZ dle pol. 914913</t>
  </si>
  <si>
    <t>TS</t>
  </si>
  <si>
    <t>Položka zahrnuje:  
- veškeré poplatky provozovateli skládky související s uložením odpadu na skládce.  
Položka nezahrnuje:  
- x</t>
  </si>
  <si>
    <t>b</t>
  </si>
  <si>
    <t>17 03 02 - Asfaltové směsi neuvedené pod číslem 17 03 01</t>
  </si>
  <si>
    <t>dle pol. 11372.b: 
2080*6,1*1,025*0,04=520,208 [F]    
196*6,1*1,025*0,08=98,039 [D] 
Celkem: (F+D)*2,2=1 360,143 [G]</t>
  </si>
  <si>
    <t>c</t>
  </si>
  <si>
    <t>17 05 04 - Zemina a kamení neuvedené pod číslem 17 05 03  
nepotřebný výkopek - zemina, drny, kamení - nevhodný materiál pro další použí na této stavbě</t>
  </si>
  <si>
    <t>2860*2,1=6 006,000 [A]     dle pol. 113328 
2266*0,20*1,9=861,080 [B]   dle pol. 11130 
4260*0,5*1,9=4 047,000 [C]   dle pol. 12932 
Celkem: A+B+C=10 914,080 [D]</t>
  </si>
  <si>
    <t>Zemní práce</t>
  </si>
  <si>
    <t>11130</t>
  </si>
  <si>
    <t>K</t>
  </si>
  <si>
    <t>SEJMUTÍ DRNU</t>
  </si>
  <si>
    <t>M2</t>
  </si>
  <si>
    <t>P1 
stržení drnu stávající krajnice, šířky 0,5m</t>
  </si>
  <si>
    <t>2266*0,5*2=2 266,000 [A]</t>
  </si>
  <si>
    <t>Položka zahrnuje:  
- vodorovnou dopravu  a uložení na skládku  
Položka nezahrnuje:  
- x</t>
  </si>
  <si>
    <t>113328</t>
  </si>
  <si>
    <t>ODSTRANĚNÍ PODKLADŮ ZPEVNĚNÝCH PLOCH Z KAMENIVA NESTMEL, ODVOZ DO 20KM</t>
  </si>
  <si>
    <t>M3</t>
  </si>
  <si>
    <t>P2 
* v místě KONSTRUKCE 1 a 2 (extravilán) - navíc v krajích vozovky 
vybourání konstrukčních vrstev prům. tl. 250 mm v krajích vozovky (šířka cca 2,75m, dle VR v L+P), odvoz materiálu na recyklační středisko</t>
  </si>
  <si>
    <t>2080*2*2,75*0,25=2 860,000 [A]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</si>
  <si>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</si>
  <si>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11333</t>
  </si>
  <si>
    <t>ODSTRANĚNÍ PODKLADU ZPEVNĚNÝCH PLOCH S ASFALT POJIVEM</t>
  </si>
  <si>
    <t>P2 
* v místě KONSTRUKCE 1 a 2 (extravilán) - navíc v krajích vozovky 
vybourání konstrukčních vrstev prům. tl 170 mm v krajích vozovky (šířka cca 2,35 m, dle VR, v L+P), odvoz materiálu na mezideponii - materiál určený k recyklaci za studena</t>
  </si>
  <si>
    <t>2080*2*2,35*0,17=1 661,920 [A]    plocha celkov. bourání (délka extravilánu)  x šířka ze vzor. řezu x tl.</t>
  </si>
  <si>
    <t>8</t>
  </si>
  <si>
    <t>11372.a</t>
  </si>
  <si>
    <t>FRÉZOVÁNÍ ZPEVNĚNÝCH PLOCH ASFALTOVÝCH</t>
  </si>
  <si>
    <t>P20   
* v místě KONSTRUKCE 1 a 2 (extravilán) - frézování asf. vrstev tl. 40 mm (ZAS-T1)  
* v místě KONSTRUKCE 3 (intravilán) - frézování asf. vrstev tl. 40 mm (ZAS-T1)  
uložení na mezideponii pro další využití (např. doplnění R-mat do recyklované směsi před recyklací, nebo k dosypávkám krajnic, zbytek odkoupí zhotovitel)</t>
  </si>
  <si>
    <t>Konstrukce 1 a 2: 
2080*6,1*0,04=507,520 [A]     extravilán 
Konstrukce 3: 
196*6,1*0,04=47,824 [B]        intravilán  
Celkem: A+B=555,344 [C]</t>
  </si>
  <si>
    <t>11372.b</t>
  </si>
  <si>
    <t>P20   
* v místě KONSTRUKCE 1 a 2 (extravilán) - frézování případně vybourání asf. vrstev tl. 40 mm (ZAS-T1 nebo T3), včetně odvozu a uložení na recyklační středisko 
* v místě KONSTRUKCE 3 (intravilán) - frézování případně vybourání asf. vrstev (typu PM), tl. 80 mm (ZAS-T1 nebo T3) včetně odvozu a uložení na recyklační středisko</t>
  </si>
  <si>
    <t>Konstrukce 1 a 2: 
2080*6,1*1,025*0,04=520,208 [F]   fréza/bourání v extravilánu      
Konstrukce 3: 
196*6,1*1,025*0,08=98,039 [D]   fréza/bourání v intravilánu 
Celkem: F+D=618,247 [G]</t>
  </si>
  <si>
    <t>113763</t>
  </si>
  <si>
    <t/>
  </si>
  <si>
    <t>FRÉZOVÁNÍ DRÁŽKY PRŮŘEZU DO 300MM2 V ASFALTOVÉ VOZOVCE</t>
  </si>
  <si>
    <t>M</t>
  </si>
  <si>
    <t>P20 
ošetření pracovních spár a spáry podél přídlažby 
profrézování komůrky 10x25 mm, vyčištění komůrky,</t>
  </si>
  <si>
    <t>350=350,000 [A]</t>
  </si>
  <si>
    <t>Položka zahrnuje:  
- veškerou manipulaci s vybouranou sutí a s vybouranými hmotami vč. uložení na skládku.  
Položka nezahrnuje:  
- x</t>
  </si>
  <si>
    <t>12283</t>
  </si>
  <si>
    <t>ODKOPÁVKY A PROKOPÁVKY OBECNÉ TŘ. II</t>
  </si>
  <si>
    <t>P6b 
v místě opevnění UV - celkem 9 ks 
v místě přídlažby (odkopávky zeminy mimo stávající vozovku, odvoz na MDP-uložení pro zpětnou dosypávku)</t>
  </si>
  <si>
    <t>8=8,000 [A] 
84=84,000 [B] 
Celkem: A+B=92,000 [C]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</si>
  <si>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 uložení zeminy (na skládku, do násypu) ani poplatky za skládku, vykazují se v položce č.0141**</t>
  </si>
  <si>
    <t>55</t>
  </si>
  <si>
    <t>12573</t>
  </si>
  <si>
    <t>VYKOPÁVKY ZE ZEMNÍKŮ A SKLÁDEK TŘ. I</t>
  </si>
  <si>
    <t>P6a 
vhodná zemina na dosypávku krajnic</t>
  </si>
  <si>
    <t>227,6=227,600 [A]    dle pol. 17310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</si>
  <si>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pažení záporového 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</si>
  <si>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11</t>
  </si>
  <si>
    <t>125738</t>
  </si>
  <si>
    <t>VYKOPÁVKY ZE ZEMNÍKŮ A SKLÁDEK TŘ. I, ODVOZ DO 20KM</t>
  </si>
  <si>
    <t>P6a  
ornice ze zemníku</t>
  </si>
  <si>
    <t>4078,8*0,10=407,880 [A]</t>
  </si>
  <si>
    <t>12</t>
  </si>
  <si>
    <t>12843</t>
  </si>
  <si>
    <t>R</t>
  </si>
  <si>
    <t>PŘEDRCENÍ ODFRÉZOVANÉHO MATERIÁLU</t>
  </si>
  <si>
    <t>P6b 
předrcení na fr 0/22 (materiál do dosypávky krajnic) a na fr. dle výsledků průkazní zkoušky jako doplnění kameniva do vrstvy RS CA</t>
  </si>
  <si>
    <t>2080*6.1*0.04+196*6.1*0.04=555,344 [A]    dle pol. 11372.a</t>
  </si>
  <si>
    <t>Položka zahrnuje:  
- předrcení výkopku dané třídy zeminy  
Položka nezahrnuje:  
-  žádnou manipulaci s výkopkem (nakládání, doprava)</t>
  </si>
  <si>
    <t>13</t>
  </si>
  <si>
    <t>12932</t>
  </si>
  <si>
    <t>ČIŠTĚNÍ PŘÍKOPŮ OD NÁNOSU DO 0,5M3/M</t>
  </si>
  <si>
    <t>P7  
pročištění příkopů včetně případné reprofilace tvaru, odvozu zeminy (nánosů) na deponii nebo recyklační středisko  
délka odměřena ze situace</t>
  </si>
  <si>
    <t>4260=4 260,000 [A]    ze situace</t>
  </si>
  <si>
    <t>Položka zahrnuje:  
- vodorovnou a svislou dopravu, přemístění, přeložení, manipulace s materiálem a uložení na skládku.  
Položka nezahrnuje:  
-  poplatek za skládku, který se vykazuje v položce 0141** (s výjimkou malého množství  materiálu, kde je možné poplatek zahrnout do jednotkové ceny položky – tento fakt musí být uveden v doplňujícím textu k položce)</t>
  </si>
  <si>
    <t>14</t>
  </si>
  <si>
    <t>129946</t>
  </si>
  <si>
    <t>ČIŠTĚNÍ POTRUBÍ DN DO 400MM</t>
  </si>
  <si>
    <t>P7 
pročištění propustků vel. do DN400 tlakovou vodou 
pročištění dešťové kanalizace (zatrubněného příkopu) 
vč. likvidace</t>
  </si>
  <si>
    <t>62=62,000 [A] 
230=230,000 [B] 
Celkem: A+B=292,000 [C]</t>
  </si>
  <si>
    <t>15</t>
  </si>
  <si>
    <t>17120</t>
  </si>
  <si>
    <t>ULOŽENÍ SYPANINY DO NÁSYPŮ A NA SKLÁDKY BEZ ZHUTNĚNÍ</t>
  </si>
  <si>
    <t>P5 
na mezideponii</t>
  </si>
  <si>
    <t>92=92,000 [A]     dle pol. 12283 na MDP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</si>
  <si>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</si>
  <si>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54</t>
  </si>
  <si>
    <t>17310</t>
  </si>
  <si>
    <t>ZEMNÍ KRAJNICE A DOSYPÁVKY SE ZHUTNĚNÍM</t>
  </si>
  <si>
    <t>P5</t>
  </si>
  <si>
    <t>(2080+196)*0,10=227,600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</si>
  <si>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</si>
  <si>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16</t>
  </si>
  <si>
    <t>18231</t>
  </si>
  <si>
    <t>ROZPROSTŘENÍ ORNICE V ROVINĚ V TL DO 0,10M</t>
  </si>
  <si>
    <t>2266*0,90=2 039,400 [A]   90% délky úseku ze situace 
A*1,0m*2L+P=4 078,800 [B]</t>
  </si>
  <si>
    <t>Položka zahrnuje:  
- nutné přemístění ornice z dočasných skládek vzdálených do 50m  
- rozprostření ornice v předepsané tloušťce v rovině a ve svahu do 1:5  
Položka nezahrnuje:  
- x</t>
  </si>
  <si>
    <t>46</t>
  </si>
  <si>
    <t>18242</t>
  </si>
  <si>
    <t>ZALOŽENÍ TRÁVNÍKU HYDROOSEVEM NA ORNICI</t>
  </si>
  <si>
    <t>P9</t>
  </si>
  <si>
    <t>4078,8=4 078,800 [A]</t>
  </si>
  <si>
    <t>Položka zahrnuje:  
- dodání předepsané travní směsi, hydroosev na ornici, zalévání, první pokosení, to vše bez ohledu na sklon terénu  
Položka nezahrnuje:  
- x</t>
  </si>
  <si>
    <t>47</t>
  </si>
  <si>
    <t>18600</t>
  </si>
  <si>
    <t>ZALÉVÁNÍ VODOU</t>
  </si>
  <si>
    <t>P14</t>
  </si>
  <si>
    <t>4078,8*3*0,005=61,182 [A]   3x 5l/m2</t>
  </si>
  <si>
    <t>Položka zahrnuje  
- veškerý materiál, výrobky a polotovary, včetně mimostaveništní a vnitrostaveništní dopravy (rovněž přesuny), včetně naložení a složení, případně s uložením  
Položka nezahrnuje:  
- x</t>
  </si>
  <si>
    <t>Základy</t>
  </si>
  <si>
    <t>17</t>
  </si>
  <si>
    <t>215663</t>
  </si>
  <si>
    <t>ÚPRAVA PODLOŽÍ HYDRAULICKÝMI POJIVY DO 2% HL DO 0,5M</t>
  </si>
  <si>
    <t>H 
v místě KONSTRUKCE 1 a 2 (extravilán) - navíc v krajích vozovky 
Sanace aktivní zóny pod vrstvou ŠD, tl. 500 mm zlepšením stávající zeminy přidáním směsného silničního pojiva v předpokládaném množství 2% suché obj. hm.</t>
  </si>
  <si>
    <t>2080*2*2,75=11 440,000 [A]</t>
  </si>
  <si>
    <t>Položka zahrnuje:  
- zafrézování předepsaného množství hydraulického pojiva do podloží do hloubky do 0,5m  
- zhutnění  
- druh hydraulického pojiva stanoví zadávací dokumentace  
Položka nezahrnuje:  
- x</t>
  </si>
  <si>
    <t>18</t>
  </si>
  <si>
    <t>215669</t>
  </si>
  <si>
    <t>ÚPRAVA PODLOŽÍ HYDRAULICKÝMI POJIVY HL DO 0,5M - PŘÍPLATEK ZA DALŠÍCH 0,5%</t>
  </si>
  <si>
    <t>H  
Příplatek za každých dalších (i započatých) 0,5% směsného pojiva celkové obj.hm. v přidaného nad rámec výměry v Popisu položek dle výkazu výměr.   
POZN.: Položka bude čerpána dle skutečnosti, pouze se souhlasem a v rozsahu dle pokynů objednatele, na základě dodatečného stanovení přesné receptury sanace průkazní zkouškou!</t>
  </si>
  <si>
    <t>11440=11 440,000 [A]</t>
  </si>
  <si>
    <t>Položka zahrnuje:  
- příplatek za 0,5% dalšího (i započatého) množství hydraulického pojiva přes 2%  
- druh hydraulického/směsného pojiva stanoví průkazní zkouška  
Položka nezahrnuje:- x</t>
  </si>
  <si>
    <t>Vodorovné konstrukce</t>
  </si>
  <si>
    <t>49</t>
  </si>
  <si>
    <t>45131A</t>
  </si>
  <si>
    <t>ZK</t>
  </si>
  <si>
    <t>PODKLADNÍ A VÝPLŇOVÉ VRSTVY Z PROSTÉHO BETONU C20/25</t>
  </si>
  <si>
    <t>B 
lože pod přídlažbu 
dle pol. 58222</t>
  </si>
  <si>
    <t>211*0,25*0,10=5,275 [A]     
4,5*0,10=0,450 [B] 
Celkem: A+B=5,725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</si>
  <si>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nátěrů zabraňujících soudržnosti betonu a bednění,  
- podpěrné  konstr. (skruže) a lešení všech druhů pro bednění,  vč. ochranných a bezpečnostních opatření a základů těchto konstrukcí a lešení,  
- vytvoření kotevních čel, kapes, nálitků a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  
Položka nezahrnuje:  
- x</t>
  </si>
  <si>
    <t>Komunikace</t>
  </si>
  <si>
    <t>50</t>
  </si>
  <si>
    <t>56330</t>
  </si>
  <si>
    <t>VOZOVKOVÉ VRSTVY ZE ŠTĚRKODRTI</t>
  </si>
  <si>
    <t>2,0+21=23,000 [F]   v místě opevnění UV pod přídlažbou a v místě přídlažby 
2080*2*2,75*0,25=2 860,000 [G]     KONSTRUKCE 1 (pouze v krajích vozovky) ŠDA 0/32_250 mm - délka extravilánu x šířka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</si>
  <si>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</si>
  <si>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51</t>
  </si>
  <si>
    <t>567544</t>
  </si>
  <si>
    <t>VRST PRO OBNOVU A OPR RECYK ZA STUD CEM A ASF EM TL DO 200MM</t>
  </si>
  <si>
    <t>AV 
RS CA 0/45 C3/4 dle ČSN 73 6147 ; tl. 170 mm, vč. příp. rozšíření podkladních vrstev o průměrně 5,5% 
Zahrnuje případné přidání doplňkového kameniva podle výsledků průkazní zkoušky (možnost z vyzískaného materiálu, dle dispozic zhotovitele), dále reprofilace do požadovaných sklonových poměrů a přehutnění vrstvy, dávkování asfaltové emulze 2,0% v množství zbytkového asfaltu a dávkování hydraulického pojiva 2,5% dle ČSN 73 6147.  
Přesný způsob recyklace (receptura) bude upřesněn dle skutečné situace na stavbě.</t>
  </si>
  <si>
    <t>2080*6,1*1,055=13 385,840 [B]   extravilán - Konstrukce 1 a 2 
196*6,1*1,055=1 261,358 [C]   intravilán - Konstrukce 3 
Celkem: B+C=14 647,198 [D]</t>
  </si>
  <si>
    <t>Položka zahrnuje:  
- dodání materiálů předepsaných pro recyklaci za studena  
- provedení recyklace dle předepsaného technologického předpisu, zhutnění vrstvy v předepsané tloušťce  
- zřízení vrstvy bez rozlišení šířky, pokládání vrstvy po etapách  
- úpravu napojení, ukončení  
Položka nezahrnuje:  
- postřiky, nátěry</t>
  </si>
  <si>
    <t>56</t>
  </si>
  <si>
    <t>567544.R</t>
  </si>
  <si>
    <t>VRST PRO OBNOVU A OPR RECYK ZA STUD CEM A ASF EM - DOPRAVA</t>
  </si>
  <si>
    <t>AV 
Odvoz z mezideponie a uložení do krajů vozovky.</t>
  </si>
  <si>
    <t>1661,920=1 661,920 [A]     dle pol. 11333</t>
  </si>
  <si>
    <t>52</t>
  </si>
  <si>
    <t>567-669.R</t>
  </si>
  <si>
    <t>PŘÍPLATEK ZA DALŠÍCH 0,5% ASFALTOVÉ EMULZE</t>
  </si>
  <si>
    <t>Příplatek za každých dalších (i započatých) 0,5% asfaltové emulze v množství zbytkového asfaltu přidaného nad rámec výměry v Popisu položek dle výkazu výměr. 
POZN.: Položka bude čerpána dle skutečnosti, pouze se souhlasem a v rozsahu dle pokynů objednatele, na základě dodatečného stanovení přesné receptury RS CA!</t>
  </si>
  <si>
    <t>14647,198=14 647,198 [A]</t>
  </si>
  <si>
    <t>53</t>
  </si>
  <si>
    <t>PŘÍPLATEK ZA DALŠÍCH 0,5% HYDRAULICKÉHO POJIVA</t>
  </si>
  <si>
    <t>Příplatek za každých dalších (i započatých) 0,5% hydraulického pojiva přidaného nad rámec výměry v Popisu položek dle výkazu výměr. 
POZN.: Položka bude čerpána dle skutečnosti, pouze se souhlasem a v rozsahu dle pokynů objednatele, na základě dodatečného stanovení přesné receptury RS CA!</t>
  </si>
  <si>
    <t>22</t>
  </si>
  <si>
    <t>56963</t>
  </si>
  <si>
    <t>ZPEVNĚNÍ KRAJNIC Z RECYKLOVANÉHO MATERIÁLU TL DO 150MM</t>
  </si>
  <si>
    <t>K  
R-mat fr. 0/22 tl. 150 mm  
bude použit předrcený materiál získaný na stavbě při frézování vozovky</t>
  </si>
  <si>
    <t>2266=2 266,000 [A]     dle pol. 11130</t>
  </si>
  <si>
    <t>Položka zahrnuje:  
- dodání recyklátu předepsané kvality a zrnitosti  
- očištění podkladu  
- uložení recyklátu dle předepsaného technologického předpisu, zhutnění vrstvy v předepsané tloušťce  
- zřízení vrstvy bez rozlišení šířky, pokládání vrstvy po etapách,  
Položka nezahrnuje:  
- postřiky, nátěry</t>
  </si>
  <si>
    <t>23</t>
  </si>
  <si>
    <t>572213</t>
  </si>
  <si>
    <t>SPOJOVACÍ POSTŘIK Z EMULZE DO 0,5KG/M2</t>
  </si>
  <si>
    <t>A  
PS-C 0,35 kg/m2</t>
  </si>
  <si>
    <t>13005,2+1225,49=14 230,690 [A]   na ACP</t>
  </si>
  <si>
    <t>Položka zahrnuje:  
- dodání všech předepsaných materiálů pro postřiky v předepsaném množství  
- provedení dle předepsaného technologického předpisu  
- zřízení vrstvy bez rozlišení šířky, pokládání vrstvy po etapách  
- úpravu napojení, ukončení  
Položka nezahrnuje:  
- x</t>
  </si>
  <si>
    <t>24</t>
  </si>
  <si>
    <t>574A33</t>
  </si>
  <si>
    <t>ASFALTOVÝ BETON PRO OBRUSNÉ VRSTVY ACO 11 TL. 40MM</t>
  </si>
  <si>
    <t>A 
ACO 11+  50/70</t>
  </si>
  <si>
    <t>2080*6,1=12 688,000 [A]   Konstrukce 1 a 2 
196*6,1=1 195,600 [B]      Konstrukce 3 
Celkem: A+B=13 883,600 [C]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</si>
  <si>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</si>
  <si>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26</t>
  </si>
  <si>
    <t>574E76</t>
  </si>
  <si>
    <t>ASFALTOVÝ BETON PRO PODKLADNÍ VRSTVY ACP 16+, 16S TL. 80MM</t>
  </si>
  <si>
    <t>A 
ACP 16+ 50/70</t>
  </si>
  <si>
    <t>2080*6,1*1,025=13 005,200 [A]   Konstrukce 1 a 2 
196*6,1*1,025=1 225,490 [B]      Konstrukce 3 
Celkem: A+B=14 230,690 [C]</t>
  </si>
  <si>
    <t>27</t>
  </si>
  <si>
    <t>58222</t>
  </si>
  <si>
    <t>DLÁŽDĚNÉ KRYTY Z DROBNÝCH KOSTEK DO LOŽE Z MC</t>
  </si>
  <si>
    <t>KV 
v místě přídlažby 
provedení nové přídlažby š. 0,25 m z 2 řádek žulových kostek 110x110 mm, 
uložených do betonového lože C20/25, vyspárování polymercementovou maltou</t>
  </si>
  <si>
    <t>211*0,25=52,750 [A] 
4,5=4,500 [B]    
Celkem: A+B=57,250 [C]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</si>
  <si>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</si>
  <si>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28</t>
  </si>
  <si>
    <t>58910</t>
  </si>
  <si>
    <t>VÝPLŇ SPAR ASFALTEM</t>
  </si>
  <si>
    <t>AV 
aplikace adhezního nátěru a utěsnění asfaltovou zálivkou za horka typu N2 
ošetření spáry i podél přídlažby</t>
  </si>
  <si>
    <t>350=350,000 [A]    dle pol. 113763</t>
  </si>
  <si>
    <t>Položka zahrnuje:   
- dodávku předepsaného materiálu  
- vyčištění a výplň spar tímto materiálem  
Položka nezahrnuje:  
- x</t>
  </si>
  <si>
    <t>Potrubí</t>
  </si>
  <si>
    <t>44</t>
  </si>
  <si>
    <t>89923.R</t>
  </si>
  <si>
    <t>VÝŠKOVÁ ÚPRAVA VODOVODNÍCH ŠOUPAT</t>
  </si>
  <si>
    <t>KUS</t>
  </si>
  <si>
    <t>P7</t>
  </si>
  <si>
    <t>10=10,000 [A]</t>
  </si>
  <si>
    <t>Položka zahrnuje:  
- všechny nutné práce a materiály pro zvýšení nebo snížení zařízení (včetně nutné úpravy stávajícího povrchu vozovky nebo chodníku)  
Položka nezahrnuje:  
- x</t>
  </si>
  <si>
    <t>Ostatní konstrukce a práce</t>
  </si>
  <si>
    <t>30</t>
  </si>
  <si>
    <t>91228</t>
  </si>
  <si>
    <t>SMĚROVÉ SLOUPKY Z PLAST HMOT VČETNĚ ODRAZNÉHO PÁSKU</t>
  </si>
  <si>
    <t>P4 
bílé (Z11a/Z11b)</t>
  </si>
  <si>
    <t>52=52,000 [A]</t>
  </si>
  <si>
    <t>Položka zahrnuje:  
- dodání a osazení sloupku včetně nutných zemních prací  
- vnitrostaveništní a mimostaveništní doprava  
- odrazky plastové nebo z retroreflexní fólie  
Položka nezahrnuje:  
- x</t>
  </si>
  <si>
    <t>31</t>
  </si>
  <si>
    <t>P4  
červené kulaté Z11g</t>
  </si>
  <si>
    <t>2=2,000 [A]</t>
  </si>
  <si>
    <t>42</t>
  </si>
  <si>
    <t>912282</t>
  </si>
  <si>
    <t>SMĚROVÉ SLOUPKY Z PLAST HMOT - DEMONTÁŽ A ZPĚTNÁ MONTÁŽ</t>
  </si>
  <si>
    <t>P4 
Rektifikace stávajících směrových sloupků bílých (Z11a/Z11b)</t>
  </si>
  <si>
    <t>Položka zahrnuje:  
- demontáž a osazení sloupku včetně nutných zemních prací  
- očištění  
- nové odrazky plastové nebo z retroreflexní fólie  
Položka nezahrnuje:  
- x</t>
  </si>
  <si>
    <t>33</t>
  </si>
  <si>
    <t>914121</t>
  </si>
  <si>
    <t>DOPRAVNÍ ZNAČKY ZÁKLADNÍ VELIKOSTI OCELOVÉ FÓLIE TŘ 1 - DODÁVKA A MONTÁŽ</t>
  </si>
  <si>
    <t>O-ZN</t>
  </si>
  <si>
    <t>20=20,000 [A]</t>
  </si>
  <si>
    <t>Položka zahrnuje:  
- dodávku a montáž značek v požadovaném provedení  
Položka nezahrnuje:  
- x</t>
  </si>
  <si>
    <t>34</t>
  </si>
  <si>
    <t>914123</t>
  </si>
  <si>
    <t>DOPRAVNÍ ZNAČKY ZÁKLADNÍ VELIKOSTI OCELOVÉ FÓLIE TŘ 1 - DEMONTÁŽ</t>
  </si>
  <si>
    <t>P4</t>
  </si>
  <si>
    <t>Položka zahrnuje:  
- odstranění, demontáž a odklizení materiálu s odvozem na předepsané místo  
Položka nezahrnuje:  
- x</t>
  </si>
  <si>
    <t>35</t>
  </si>
  <si>
    <t>914911</t>
  </si>
  <si>
    <t>SLOUPKY A STOJKY DOPRAVNÍCH ZNAČEK Z OCEL TRUBEK SE ZABETONOVÁNÍM - DODÁVKA A MONTÁŽ</t>
  </si>
  <si>
    <t>Položka zahrnuje:  
- sloupky  
- upevňovací zařízení  
- osazení (betonová patka, zemní práce)  
Položka nezahrnuje:  
- x</t>
  </si>
  <si>
    <t>36</t>
  </si>
  <si>
    <t>914913</t>
  </si>
  <si>
    <t>SLOUPKY A STOJKY DZ Z OCEL TRUBEK ZABETON DEMONTÁŽ</t>
  </si>
  <si>
    <t>37</t>
  </si>
  <si>
    <t>915111</t>
  </si>
  <si>
    <t>VODOROVNÉ DOPRAVNÍ ZNAČENÍ BARVOU HLADKÉ - DODÁVKA A POKLÁDKA</t>
  </si>
  <si>
    <t>NÁTĚR+S  
1. FÁZE</t>
  </si>
  <si>
    <t>(2266*0,125*2)+((40*0,25)/2)=571,500 [A]</t>
  </si>
  <si>
    <t>Položka zahrnuje:  
- dodání a pokládku nátěrového materiálu  
- předznačení a reflexní úpravu  
Položka nezahrnuje:  
- x  
Způsob měření:  
- měří se pouze natíraná plocha</t>
  </si>
  <si>
    <t>38</t>
  </si>
  <si>
    <t>915221</t>
  </si>
  <si>
    <t>VODOR DOPRAV ZNAČ PLASTEM STRUKTURÁLNÍ NEHLUČNÉ - DOD A POKLÁDKA</t>
  </si>
  <si>
    <t>NÁTĚR+S 
2. FÁZE</t>
  </si>
  <si>
    <t>571,5=571,500 [A]       Krajnice+připojení vedl. silnice</t>
  </si>
  <si>
    <t>39</t>
  </si>
  <si>
    <t>917224</t>
  </si>
  <si>
    <t>SILNIČNÍ A CHODNÍKOVÉ OBRUBY Z BETONOVÝCH OBRUBNÍKŮ ŠÍŘ 150MM</t>
  </si>
  <si>
    <t>B-PR 
silniční betonový obrubník 150x250 do bet.lože s opěrou</t>
  </si>
  <si>
    <t>22,5=22,500 [A]      v místě opevnění UV - celkem 9 ks, Dl. Obrubníku pro 1 UV je 2,5 m 
211=211,000 [B]    v místě přídlažby dle situace 
Celkem: A+B=233,500 [C]</t>
  </si>
  <si>
    <t>Položka zahrnuje:  
- dodání a pokládku betonových obrubníků o rozměrech předepsaných zadávací dokumentací  
- betonové lože i boční betonovou opěrku  
Položka nezahrnuje:  
- x</t>
  </si>
  <si>
    <t>43</t>
  </si>
  <si>
    <t>9182D.R</t>
  </si>
  <si>
    <t>VTOKOVÉ JÍMKY BETONOVÉ VČETNĚ DLAŽBY PROPUSTU Z TRUB DN DO 600MM</t>
  </si>
  <si>
    <t>KPL</t>
  </si>
  <si>
    <t>B+BED 
nový vtokový objekt (v místech napojení příkopů do dešťové kanalizace) 
provedení dle vzorového výkresu vtokového objektu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</si>
  <si>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dodání a osazení výztuže,  
- dlažbu dna z lomového kamene, případně dokumentací předepsaný kamenný obklad stěn,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 dle požadované 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proudů.  
Položka nezahrnuje:  
- mříž a zábradlí</t>
  </si>
  <si>
    <t>41</t>
  </si>
  <si>
    <t>966357.R</t>
  </si>
  <si>
    <t>OBNOVA TYPOVÉHO PROPUSTKU Z TRUB DN DO 500MM</t>
  </si>
  <si>
    <t>P16 
obnova typového propustku dl. 10 m pod samostatným sjezdem, vyústěním do pokrač. příkopu. 
plastová trouba DN500 SN16, šikmá opevněná čela na vtoku i výtoku. 
Včetně vybourání stávající trouby, výkopu rýhy a vyrovnání a zhutnění dna, betonáže prahů, ŠP lože 0/8, uložení nové trouby, bočního a krycího obsypu ŠD 0/32 a provedení nové konstrukce sjezdu ŠD 0/32 tl. min. 150 mm a R-mat 0/22 tl. 100 mm.</t>
  </si>
  <si>
    <t>10,0=10,000 [A]</t>
  </si>
  <si>
    <t>Položka zahrnuje:  
- odstranění trub včetně případného obetonování a lože  
- veškeré pomocné konstrukce (lešení a pod.)  
- veškerou manipulaci s vybouranou sutí a hmotami včetně uložení na skládku   
- veškeré další práce plynoucí z technologického předpisu a z platných předpisů  
- nezahrnuje bourání čel, vtokových a výtokových jímek, odstranění zábradlí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</si>
  <si>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45</t>
  </si>
  <si>
    <t>96689.R</t>
  </si>
  <si>
    <t>REKTIFIKACE A SANACE ŠACHET A VPUSTÍ</t>
  </si>
  <si>
    <t>P16 
NA ODVODŇOVACÍM SYSTÉMU</t>
  </si>
  <si>
    <t>9=9,000 [A]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</si>
  <si>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</si>
  <si>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VRN</t>
  </si>
  <si>
    <t>Vedlejší rozpočtové náklady</t>
  </si>
  <si>
    <t>02520</t>
  </si>
  <si>
    <t>ZKOUŠENÍ MATERIÁLŮ NEZÁVISLOU ZKUŠEBNOU</t>
  </si>
  <si>
    <t>- průkazní zkoušky pro stanovení způsobu sanace aktivní zóny</t>
  </si>
  <si>
    <t>Položka zahrnuje:  
- veškeré náklady spojené s objednatelem požadovanými zkouškami  
Položka nezahrnuje:  
- x</t>
  </si>
  <si>
    <t>02620</t>
  </si>
  <si>
    <t>ZKOUŠENÍ KONSTRUKCÍ A PRACÍ NEZÁVISLOU ZKUŠEBNOU</t>
  </si>
  <si>
    <t>- stanovení modulu přetvárnosti (Efef,2) na nestmelených vrstvách a zemní pláni</t>
  </si>
  <si>
    <t>029113</t>
  </si>
  <si>
    <t>OSTATNÍ POŽADAVKY - GEODETICKÉ ZAMĚŘENÍ - CELKY</t>
  </si>
  <si>
    <t>Geodetické práce a zaměření skutečného provedení stavby</t>
  </si>
  <si>
    <t>Položka zahrnuje:  
- veškeré náklady spojené s objednatelem požadovanými pracemi  
Položka nezahrnuje:  
- x</t>
  </si>
  <si>
    <t>Vytyčení inženýrských sítí jejich správci</t>
  </si>
  <si>
    <t>02940</t>
  </si>
  <si>
    <t>OSTATNÍ POŽADAVKY - VYPRACOVÁNÍ DOKUMENTACE</t>
  </si>
  <si>
    <t>Vypracování dokumentace podrobného projektu DIO</t>
  </si>
  <si>
    <t>7</t>
  </si>
  <si>
    <t>02944</t>
  </si>
  <si>
    <t>OSTAT POŽADAVKY - DOKUMENTACE SKUTEČ PROVEDENÍ V DIGIT FORMĚ</t>
  </si>
  <si>
    <t>DSPS</t>
  </si>
  <si>
    <t>029511</t>
  </si>
  <si>
    <t>OSTATNÍ POŽADAVKY - INŽENÝRSKÁ ČINNOST</t>
  </si>
  <si>
    <t>Projednání DIO s dotčenými orgány a zajištění DIR</t>
  </si>
  <si>
    <t>029611.R</t>
  </si>
  <si>
    <t>OSTATNÍ POŽADAVKY - ODBORNÝ DOZOR</t>
  </si>
  <si>
    <t>02991</t>
  </si>
  <si>
    <t>OSTATNÍ POŽADAVKY - INFORMAČNÍ TABULE</t>
  </si>
  <si>
    <t>Informační tabule v průběhu stavby.   
Zhotovitel, TDS, cena, a další povinné údaje  (Povinný min. rozměr dočas. billboardu je 2,1 x 2,2m)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</si>
  <si>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  
Položka nezahrnuje:  
- x</t>
  </si>
  <si>
    <t>Dopravní značení na stavbě - Tabule "STŘEDOČESKÝ KRAJ, OMLOUVÁME SE ZA DOČASNÉ OMEZENÍ"</t>
  </si>
  <si>
    <t>03100</t>
  </si>
  <si>
    <t>ZAŘÍZENÍ STAVENIŠTĚ - ZŘÍZENÍ, PROVOZ, DEMONTÁŽ</t>
  </si>
  <si>
    <t>Zařízení staveniště  
- kompletní provedení ZS vč. zajištění BOZP a vč. následného uvedení ploch ZS do původního, resp. dohodnutého stavu   
- zabezpečení stavby, oplocení, buňky, sanita, energie</t>
  </si>
  <si>
    <t>Položka zahrnuje:  
 objednatelem povolené náklady na pořízení (event. pronájem), provozování, udržování a likvidaci zhotovitelova zařízení  
Položka nezahrnuje:  
- x</t>
  </si>
  <si>
    <t>914100.R</t>
  </si>
  <si>
    <t>DIO BĚHEM STAV PRACÍ</t>
  </si>
  <si>
    <t>- zahrnuje osazení DZ a jeho údržbu dle projektu DIO, přemístění během jednotlivých etap, demontáž a odkloizení DZ vč. příslušenství po ukončení platnosti  
- příp. řízení provozu proškolenými pracovníky  
- dočasné zakrytí, zneplatnění nebo úpravu stávajícího DZ v rozporu s DIO</t>
  </si>
  <si>
    <t>Položka zahrnuje:  
- sazbu za pronájem dopravních značek a zařízení  
Položka nezahrnuje:  
- x  
Způsob měření:  
- počet jednotek je určen jako součin počtu značek a počtu dní použití</t>
  </si>
  <si>
    <t>93811.R</t>
  </si>
  <si>
    <t>OČIŠTĚNÍ ASFALTOVÝCH VOZOVEK UMYTÍM VODOU</t>
  </si>
  <si>
    <t>P7  
Náklady na údržbu - Čištění komunikací a prostor dotčených stavbou</t>
  </si>
  <si>
    <t>Položka zahrnuje:  
- očištění předepsaným způsobem  
- odklizení vzniklého odpadu  
Položka nezahrnuje:  
- x</t>
  </si>
  <si>
    <t>III/11411 Libomyšl II</t>
  </si>
  <si>
    <t>Stavba: III/11411 Libomyšl II</t>
  </si>
  <si>
    <t xml:space="preserve">a zatřídění nových asfaltových směsí dle Vyhlášky Ministerstva životního prostředí a Ministerstva průmyslu a obchodu č. 283/2023 Sb.,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</si>
</sst>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9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  <xf numFmtId="0" fontId="8" fillId="0" borderId="1" xfId="6" applyFont="1" applyBorder="1" applyAlignment="1">
      <alignment horizontal="left" vertical="center" wrapText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workbookViewId="0">
      <selection activeCell="B23" sqref="B2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3"/>
      <c r="B1" s="4" t="s">
        <v>0</v>
      </c>
      <c r="C1" s="4"/>
      <c r="D1" s="4"/>
      <c r="E1" s="4"/>
    </row>
    <row r="2" spans="1:5" ht="12.75" customHeight="1" x14ac:dyDescent="0.2">
      <c r="A2" s="33"/>
      <c r="B2" s="34" t="s">
        <v>1</v>
      </c>
      <c r="C2" s="4"/>
      <c r="D2" s="4"/>
      <c r="E2" s="4"/>
    </row>
    <row r="3" spans="1:5" ht="20.100000000000001" customHeight="1" x14ac:dyDescent="0.2">
      <c r="A3" s="33"/>
      <c r="B3" s="33"/>
      <c r="C3" s="4"/>
      <c r="D3" s="4"/>
      <c r="E3" s="4"/>
    </row>
    <row r="4" spans="1:5" ht="20.100000000000001" customHeight="1" x14ac:dyDescent="0.3">
      <c r="A4" s="4"/>
      <c r="B4" s="35" t="s">
        <v>357</v>
      </c>
      <c r="C4" s="33"/>
      <c r="D4" s="33"/>
      <c r="E4" s="4"/>
    </row>
    <row r="5" spans="1:5" ht="12.75" customHeight="1" x14ac:dyDescent="0.2">
      <c r="A5" s="4"/>
      <c r="B5" s="33" t="s">
        <v>2</v>
      </c>
      <c r="C5" s="33"/>
      <c r="D5" s="33"/>
      <c r="E5" s="4"/>
    </row>
    <row r="6" spans="1:5" ht="12.75" customHeight="1" x14ac:dyDescent="0.2">
      <c r="A6" s="4"/>
      <c r="B6" s="5" t="s">
        <v>3</v>
      </c>
      <c r="C6" s="7">
        <f>SUM(C10:C11)</f>
        <v>0</v>
      </c>
      <c r="D6" s="4"/>
      <c r="E6" s="4"/>
    </row>
    <row r="7" spans="1:5" ht="12.75" customHeight="1" x14ac:dyDescent="0.2">
      <c r="A7" s="4"/>
      <c r="B7" s="5" t="s">
        <v>4</v>
      </c>
      <c r="C7" s="7">
        <f>SUM(E10:E11)</f>
        <v>0</v>
      </c>
      <c r="D7" s="4"/>
      <c r="E7" s="4"/>
    </row>
    <row r="8" spans="1:5" ht="12.75" customHeight="1" x14ac:dyDescent="0.2">
      <c r="A8" s="2"/>
      <c r="B8" s="2"/>
      <c r="C8" s="2"/>
      <c r="D8" s="2"/>
      <c r="E8" s="2"/>
    </row>
    <row r="9" spans="1:5" ht="12.75" customHeight="1" x14ac:dyDescent="0.2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</row>
    <row r="10" spans="1:5" ht="12.75" customHeight="1" x14ac:dyDescent="0.2">
      <c r="A10" s="15" t="s">
        <v>22</v>
      </c>
      <c r="B10" s="15" t="s">
        <v>23</v>
      </c>
      <c r="C10" s="16">
        <f>'101'!I3</f>
        <v>0</v>
      </c>
      <c r="D10" s="16">
        <f>'101'!O2</f>
        <v>0</v>
      </c>
      <c r="E10" s="16">
        <f>C10+D10</f>
        <v>0</v>
      </c>
    </row>
    <row r="11" spans="1:5" ht="12.75" customHeight="1" x14ac:dyDescent="0.2">
      <c r="A11" s="15" t="s">
        <v>313</v>
      </c>
      <c r="B11" s="15" t="s">
        <v>314</v>
      </c>
      <c r="C11" s="16">
        <f>VRN!I3</f>
        <v>0</v>
      </c>
      <c r="D11" s="16">
        <f>VRN!O2</f>
        <v>0</v>
      </c>
      <c r="E11" s="16">
        <f>C11+D11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6"/>
  <sheetViews>
    <sheetView workbookViewId="0">
      <pane ySplit="7" topLeftCell="A8" activePane="bottomLeft" state="frozen"/>
      <selection pane="bottomLeft" activeCell="C3" sqref="C3:D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 t="s">
        <v>0</v>
      </c>
      <c r="F1" s="4"/>
      <c r="G1" s="4"/>
      <c r="H1" s="4"/>
      <c r="I1" s="4"/>
      <c r="P1" t="s">
        <v>20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0+O8+O21+O90+O99+O104+O149+O154</f>
        <v>0</v>
      </c>
      <c r="P2" t="s">
        <v>20</v>
      </c>
    </row>
    <row r="3" spans="1:18" ht="15" customHeight="1" x14ac:dyDescent="0.25">
      <c r="A3" t="s">
        <v>11</v>
      </c>
      <c r="B3" s="10" t="s">
        <v>13</v>
      </c>
      <c r="C3" s="37" t="s">
        <v>356</v>
      </c>
      <c r="D3" s="33"/>
      <c r="E3" s="11" t="s">
        <v>14</v>
      </c>
      <c r="F3" s="4"/>
      <c r="G3" s="9"/>
      <c r="H3" s="8" t="s">
        <v>22</v>
      </c>
      <c r="I3" s="32">
        <f>0+I8+I21+I90+I99+I104+I149+I154</f>
        <v>0</v>
      </c>
      <c r="O3" t="s">
        <v>17</v>
      </c>
      <c r="P3" t="s">
        <v>21</v>
      </c>
    </row>
    <row r="4" spans="1:18" ht="15" customHeight="1" x14ac:dyDescent="0.25">
      <c r="A4" t="s">
        <v>15</v>
      </c>
      <c r="B4" s="12" t="s">
        <v>16</v>
      </c>
      <c r="C4" s="38" t="s">
        <v>22</v>
      </c>
      <c r="D4" s="39"/>
      <c r="E4" s="13" t="s">
        <v>23</v>
      </c>
      <c r="F4" s="2"/>
      <c r="G4" s="2"/>
      <c r="H4" s="14"/>
      <c r="I4" s="14"/>
      <c r="O4" t="s">
        <v>18</v>
      </c>
      <c r="P4" t="s">
        <v>21</v>
      </c>
    </row>
    <row r="5" spans="1:18" ht="12.75" customHeight="1" x14ac:dyDescent="0.2">
      <c r="A5" s="36" t="s">
        <v>24</v>
      </c>
      <c r="B5" s="36" t="s">
        <v>26</v>
      </c>
      <c r="C5" s="36" t="s">
        <v>28</v>
      </c>
      <c r="D5" s="36" t="s">
        <v>29</v>
      </c>
      <c r="E5" s="36" t="s">
        <v>30</v>
      </c>
      <c r="F5" s="36" t="s">
        <v>32</v>
      </c>
      <c r="G5" s="36" t="s">
        <v>34</v>
      </c>
      <c r="H5" s="36" t="s">
        <v>36</v>
      </c>
      <c r="I5" s="36"/>
      <c r="O5" t="s">
        <v>19</v>
      </c>
      <c r="P5" t="s">
        <v>21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" t="s">
        <v>37</v>
      </c>
      <c r="I6" s="1" t="s">
        <v>39</v>
      </c>
    </row>
    <row r="7" spans="1:18" ht="12.75" customHeight="1" x14ac:dyDescent="0.2">
      <c r="A7" s="1" t="s">
        <v>25</v>
      </c>
      <c r="B7" s="1" t="s">
        <v>27</v>
      </c>
      <c r="C7" s="1" t="s">
        <v>21</v>
      </c>
      <c r="D7" s="1" t="s">
        <v>20</v>
      </c>
      <c r="E7" s="1" t="s">
        <v>31</v>
      </c>
      <c r="F7" s="1" t="s">
        <v>33</v>
      </c>
      <c r="G7" s="1" t="s">
        <v>35</v>
      </c>
      <c r="H7" s="1" t="s">
        <v>38</v>
      </c>
      <c r="I7" s="1" t="s">
        <v>40</v>
      </c>
    </row>
    <row r="8" spans="1:18" ht="12.75" customHeight="1" x14ac:dyDescent="0.2">
      <c r="A8" s="14" t="s">
        <v>41</v>
      </c>
      <c r="B8" s="14"/>
      <c r="C8" s="18" t="s">
        <v>25</v>
      </c>
      <c r="D8" s="14"/>
      <c r="E8" s="19" t="s">
        <v>42</v>
      </c>
      <c r="F8" s="14"/>
      <c r="G8" s="14"/>
      <c r="H8" s="14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17" t="s">
        <v>43</v>
      </c>
      <c r="B9" s="21" t="s">
        <v>27</v>
      </c>
      <c r="C9" s="21" t="s">
        <v>44</v>
      </c>
      <c r="D9" s="17" t="s">
        <v>45</v>
      </c>
      <c r="E9" s="22" t="s">
        <v>46</v>
      </c>
      <c r="F9" s="23" t="s">
        <v>47</v>
      </c>
      <c r="G9" s="24">
        <v>7.82</v>
      </c>
      <c r="H9" s="25">
        <v>0</v>
      </c>
      <c r="I9" s="25">
        <f>ROUND(ROUND(H9,2)*ROUND(G9,3),2)</f>
        <v>0</v>
      </c>
      <c r="O9">
        <f>(I9*21)/100</f>
        <v>0</v>
      </c>
      <c r="P9" t="s">
        <v>21</v>
      </c>
    </row>
    <row r="10" spans="1:18" ht="38.25" x14ac:dyDescent="0.2">
      <c r="A10" s="26" t="s">
        <v>48</v>
      </c>
      <c r="E10" s="27" t="s">
        <v>49</v>
      </c>
    </row>
    <row r="11" spans="1:18" x14ac:dyDescent="0.2">
      <c r="A11" s="28" t="s">
        <v>50</v>
      </c>
      <c r="E11" s="29" t="s">
        <v>51</v>
      </c>
    </row>
    <row r="12" spans="1:18" ht="63.75" x14ac:dyDescent="0.2">
      <c r="A12" t="s">
        <v>52</v>
      </c>
      <c r="E12" s="27" t="s">
        <v>53</v>
      </c>
    </row>
    <row r="13" spans="1:18" ht="25.5" x14ac:dyDescent="0.2">
      <c r="A13" s="17" t="s">
        <v>43</v>
      </c>
      <c r="B13" s="21" t="s">
        <v>21</v>
      </c>
      <c r="C13" s="21" t="s">
        <v>44</v>
      </c>
      <c r="D13" s="17" t="s">
        <v>54</v>
      </c>
      <c r="E13" s="22" t="s">
        <v>46</v>
      </c>
      <c r="F13" s="23" t="s">
        <v>47</v>
      </c>
      <c r="G13" s="24">
        <v>1360.143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21</v>
      </c>
    </row>
    <row r="14" spans="1:18" x14ac:dyDescent="0.2">
      <c r="A14" s="26" t="s">
        <v>48</v>
      </c>
      <c r="E14" s="27" t="s">
        <v>55</v>
      </c>
    </row>
    <row r="15" spans="1:18" ht="51" x14ac:dyDescent="0.2">
      <c r="A15" s="28" t="s">
        <v>50</v>
      </c>
      <c r="E15" s="29" t="s">
        <v>56</v>
      </c>
    </row>
    <row r="16" spans="1:18" ht="63.75" x14ac:dyDescent="0.2">
      <c r="A16" t="s">
        <v>52</v>
      </c>
      <c r="E16" s="27" t="s">
        <v>53</v>
      </c>
    </row>
    <row r="17" spans="1:18" ht="25.5" x14ac:dyDescent="0.2">
      <c r="A17" s="17" t="s">
        <v>43</v>
      </c>
      <c r="B17" s="21" t="s">
        <v>20</v>
      </c>
      <c r="C17" s="21" t="s">
        <v>44</v>
      </c>
      <c r="D17" s="17" t="s">
        <v>57</v>
      </c>
      <c r="E17" s="22" t="s">
        <v>46</v>
      </c>
      <c r="F17" s="23" t="s">
        <v>47</v>
      </c>
      <c r="G17" s="24">
        <v>10914.08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21</v>
      </c>
    </row>
    <row r="18" spans="1:18" ht="38.25" x14ac:dyDescent="0.2">
      <c r="A18" s="26" t="s">
        <v>48</v>
      </c>
      <c r="E18" s="27" t="s">
        <v>58</v>
      </c>
    </row>
    <row r="19" spans="1:18" ht="51" x14ac:dyDescent="0.2">
      <c r="A19" s="28" t="s">
        <v>50</v>
      </c>
      <c r="E19" s="29" t="s">
        <v>59</v>
      </c>
    </row>
    <row r="20" spans="1:18" ht="63.75" x14ac:dyDescent="0.2">
      <c r="A20" t="s">
        <v>52</v>
      </c>
      <c r="E20" s="27" t="s">
        <v>53</v>
      </c>
    </row>
    <row r="21" spans="1:18" ht="12.75" customHeight="1" x14ac:dyDescent="0.2">
      <c r="A21" s="2" t="s">
        <v>41</v>
      </c>
      <c r="B21" s="2"/>
      <c r="C21" s="30" t="s">
        <v>27</v>
      </c>
      <c r="D21" s="2"/>
      <c r="E21" s="19" t="s">
        <v>60</v>
      </c>
      <c r="F21" s="2"/>
      <c r="G21" s="2"/>
      <c r="H21" s="2"/>
      <c r="I21" s="31">
        <f>0+Q21</f>
        <v>0</v>
      </c>
      <c r="O21">
        <f>0+R21</f>
        <v>0</v>
      </c>
      <c r="Q21">
        <f>0+I22+I26+I30+I34+I38+I42+I46+I50+I54+I58+I62+I66+I70+I74+I78+I82+I86</f>
        <v>0</v>
      </c>
      <c r="R21">
        <f>0+O22+O26+O30+O34+O38+O42+O46+O50+O54+O58+O62+O66+O70+O74+O78+O82+O86</f>
        <v>0</v>
      </c>
    </row>
    <row r="22" spans="1:18" x14ac:dyDescent="0.2">
      <c r="A22" s="17" t="s">
        <v>43</v>
      </c>
      <c r="B22" s="21" t="s">
        <v>31</v>
      </c>
      <c r="C22" s="21" t="s">
        <v>61</v>
      </c>
      <c r="D22" s="17" t="s">
        <v>62</v>
      </c>
      <c r="E22" s="22" t="s">
        <v>63</v>
      </c>
      <c r="F22" s="23" t="s">
        <v>64</v>
      </c>
      <c r="G22" s="24">
        <v>2266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21</v>
      </c>
    </row>
    <row r="23" spans="1:18" ht="25.5" x14ac:dyDescent="0.2">
      <c r="A23" s="26" t="s">
        <v>48</v>
      </c>
      <c r="E23" s="27" t="s">
        <v>65</v>
      </c>
    </row>
    <row r="24" spans="1:18" x14ac:dyDescent="0.2">
      <c r="A24" s="28" t="s">
        <v>50</v>
      </c>
      <c r="E24" s="29" t="s">
        <v>66</v>
      </c>
    </row>
    <row r="25" spans="1:18" ht="51" x14ac:dyDescent="0.2">
      <c r="A25" t="s">
        <v>52</v>
      </c>
      <c r="E25" s="27" t="s">
        <v>67</v>
      </c>
    </row>
    <row r="26" spans="1:18" ht="25.5" x14ac:dyDescent="0.2">
      <c r="A26" s="17" t="s">
        <v>43</v>
      </c>
      <c r="B26" s="21" t="s">
        <v>33</v>
      </c>
      <c r="C26" s="21" t="s">
        <v>68</v>
      </c>
      <c r="D26" s="17" t="s">
        <v>62</v>
      </c>
      <c r="E26" s="22" t="s">
        <v>69</v>
      </c>
      <c r="F26" s="23" t="s">
        <v>70</v>
      </c>
      <c r="G26" s="24">
        <v>2860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21</v>
      </c>
    </row>
    <row r="27" spans="1:18" ht="51" x14ac:dyDescent="0.2">
      <c r="A27" s="26" t="s">
        <v>48</v>
      </c>
      <c r="E27" s="27" t="s">
        <v>71</v>
      </c>
    </row>
    <row r="28" spans="1:18" x14ac:dyDescent="0.2">
      <c r="A28" s="28" t="s">
        <v>50</v>
      </c>
      <c r="E28" s="29" t="s">
        <v>72</v>
      </c>
    </row>
    <row r="29" spans="1:18" ht="89.25" x14ac:dyDescent="0.2">
      <c r="A29" t="s">
        <v>52</v>
      </c>
      <c r="E29" s="27" t="s">
        <v>73</v>
      </c>
    </row>
    <row r="30" spans="1:18" x14ac:dyDescent="0.2">
      <c r="A30" s="17" t="s">
        <v>43</v>
      </c>
      <c r="B30" s="21" t="s">
        <v>35</v>
      </c>
      <c r="C30" s="21" t="s">
        <v>74</v>
      </c>
      <c r="D30" s="17" t="s">
        <v>62</v>
      </c>
      <c r="E30" s="22" t="s">
        <v>75</v>
      </c>
      <c r="F30" s="23" t="s">
        <v>70</v>
      </c>
      <c r="G30" s="24">
        <v>1661.92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21</v>
      </c>
    </row>
    <row r="31" spans="1:18" ht="63.75" x14ac:dyDescent="0.2">
      <c r="A31" s="26" t="s">
        <v>48</v>
      </c>
      <c r="E31" s="27" t="s">
        <v>76</v>
      </c>
    </row>
    <row r="32" spans="1:18" ht="25.5" x14ac:dyDescent="0.2">
      <c r="A32" s="28" t="s">
        <v>50</v>
      </c>
      <c r="E32" s="29" t="s">
        <v>77</v>
      </c>
    </row>
    <row r="33" spans="1:16" ht="89.25" x14ac:dyDescent="0.2">
      <c r="A33" t="s">
        <v>52</v>
      </c>
      <c r="E33" s="27" t="s">
        <v>73</v>
      </c>
    </row>
    <row r="34" spans="1:16" x14ac:dyDescent="0.2">
      <c r="A34" s="17" t="s">
        <v>43</v>
      </c>
      <c r="B34" s="21" t="s">
        <v>78</v>
      </c>
      <c r="C34" s="21" t="s">
        <v>79</v>
      </c>
      <c r="D34" s="17" t="s">
        <v>62</v>
      </c>
      <c r="E34" s="22" t="s">
        <v>80</v>
      </c>
      <c r="F34" s="23" t="s">
        <v>70</v>
      </c>
      <c r="G34" s="24">
        <v>555.34400000000005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21</v>
      </c>
    </row>
    <row r="35" spans="1:16" ht="76.5" x14ac:dyDescent="0.2">
      <c r="A35" s="26" t="s">
        <v>48</v>
      </c>
      <c r="E35" s="27" t="s">
        <v>81</v>
      </c>
    </row>
    <row r="36" spans="1:16" ht="63.75" x14ac:dyDescent="0.2">
      <c r="A36" s="28" t="s">
        <v>50</v>
      </c>
      <c r="E36" s="29" t="s">
        <v>82</v>
      </c>
    </row>
    <row r="37" spans="1:16" ht="89.25" x14ac:dyDescent="0.2">
      <c r="A37" t="s">
        <v>52</v>
      </c>
      <c r="E37" s="27" t="s">
        <v>73</v>
      </c>
    </row>
    <row r="38" spans="1:16" x14ac:dyDescent="0.2">
      <c r="A38" s="17" t="s">
        <v>43</v>
      </c>
      <c r="B38" s="21" t="s">
        <v>78</v>
      </c>
      <c r="C38" s="21" t="s">
        <v>83</v>
      </c>
      <c r="D38" s="17" t="s">
        <v>62</v>
      </c>
      <c r="E38" s="22" t="s">
        <v>80</v>
      </c>
      <c r="F38" s="23" t="s">
        <v>70</v>
      </c>
      <c r="G38" s="24">
        <v>618.24699999999996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21</v>
      </c>
    </row>
    <row r="39" spans="1:16" ht="89.25" x14ac:dyDescent="0.2">
      <c r="A39" s="26" t="s">
        <v>48</v>
      </c>
      <c r="E39" s="27" t="s">
        <v>84</v>
      </c>
    </row>
    <row r="40" spans="1:16" ht="63.75" x14ac:dyDescent="0.2">
      <c r="A40" s="28" t="s">
        <v>50</v>
      </c>
      <c r="E40" s="29" t="s">
        <v>85</v>
      </c>
    </row>
    <row r="41" spans="1:16" ht="89.25" x14ac:dyDescent="0.2">
      <c r="A41" t="s">
        <v>52</v>
      </c>
      <c r="E41" s="27" t="s">
        <v>73</v>
      </c>
    </row>
    <row r="42" spans="1:16" x14ac:dyDescent="0.2">
      <c r="A42" s="17" t="s">
        <v>43</v>
      </c>
      <c r="B42" s="21" t="s">
        <v>38</v>
      </c>
      <c r="C42" s="21" t="s">
        <v>86</v>
      </c>
      <c r="D42" s="17" t="s">
        <v>87</v>
      </c>
      <c r="E42" s="22" t="s">
        <v>88</v>
      </c>
      <c r="F42" s="23" t="s">
        <v>89</v>
      </c>
      <c r="G42" s="24">
        <v>350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21</v>
      </c>
    </row>
    <row r="43" spans="1:16" ht="38.25" x14ac:dyDescent="0.2">
      <c r="A43" s="26" t="s">
        <v>48</v>
      </c>
      <c r="E43" s="27" t="s">
        <v>90</v>
      </c>
    </row>
    <row r="44" spans="1:16" x14ac:dyDescent="0.2">
      <c r="A44" s="28" t="s">
        <v>50</v>
      </c>
      <c r="E44" s="29" t="s">
        <v>91</v>
      </c>
    </row>
    <row r="45" spans="1:16" ht="63.75" x14ac:dyDescent="0.2">
      <c r="A45" t="s">
        <v>52</v>
      </c>
      <c r="E45" s="27" t="s">
        <v>92</v>
      </c>
    </row>
    <row r="46" spans="1:16" x14ac:dyDescent="0.2">
      <c r="A46" s="17" t="s">
        <v>43</v>
      </c>
      <c r="B46" s="21" t="s">
        <v>40</v>
      </c>
      <c r="C46" s="21" t="s">
        <v>93</v>
      </c>
      <c r="D46" s="17" t="s">
        <v>62</v>
      </c>
      <c r="E46" s="22" t="s">
        <v>94</v>
      </c>
      <c r="F46" s="23" t="s">
        <v>70</v>
      </c>
      <c r="G46" s="24">
        <v>92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21</v>
      </c>
    </row>
    <row r="47" spans="1:16" ht="51" x14ac:dyDescent="0.2">
      <c r="A47" s="26" t="s">
        <v>48</v>
      </c>
      <c r="E47" s="27" t="s">
        <v>95</v>
      </c>
    </row>
    <row r="48" spans="1:16" ht="38.25" x14ac:dyDescent="0.2">
      <c r="A48" s="28" t="s">
        <v>50</v>
      </c>
      <c r="E48" s="29" t="s">
        <v>96</v>
      </c>
    </row>
    <row r="49" spans="1:16" ht="395.25" x14ac:dyDescent="0.2">
      <c r="A49" t="s">
        <v>52</v>
      </c>
      <c r="E49" s="27" t="s">
        <v>97</v>
      </c>
    </row>
    <row r="50" spans="1:16" x14ac:dyDescent="0.2">
      <c r="A50" s="17" t="s">
        <v>43</v>
      </c>
      <c r="B50" s="21" t="s">
        <v>98</v>
      </c>
      <c r="C50" s="21" t="s">
        <v>99</v>
      </c>
      <c r="D50" s="17" t="s">
        <v>62</v>
      </c>
      <c r="E50" s="22" t="s">
        <v>100</v>
      </c>
      <c r="F50" s="23" t="s">
        <v>70</v>
      </c>
      <c r="G50" s="24">
        <v>227.6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21</v>
      </c>
    </row>
    <row r="51" spans="1:16" ht="25.5" x14ac:dyDescent="0.2">
      <c r="A51" s="26" t="s">
        <v>48</v>
      </c>
      <c r="E51" s="27" t="s">
        <v>101</v>
      </c>
    </row>
    <row r="52" spans="1:16" x14ac:dyDescent="0.2">
      <c r="A52" s="28" t="s">
        <v>50</v>
      </c>
      <c r="E52" s="29" t="s">
        <v>102</v>
      </c>
    </row>
    <row r="53" spans="1:16" ht="318.75" x14ac:dyDescent="0.2">
      <c r="A53" t="s">
        <v>52</v>
      </c>
      <c r="E53" s="27" t="s">
        <v>103</v>
      </c>
    </row>
    <row r="54" spans="1:16" x14ac:dyDescent="0.2">
      <c r="A54" s="17" t="s">
        <v>43</v>
      </c>
      <c r="B54" s="21" t="s">
        <v>104</v>
      </c>
      <c r="C54" s="21" t="s">
        <v>105</v>
      </c>
      <c r="D54" s="17" t="s">
        <v>62</v>
      </c>
      <c r="E54" s="22" t="s">
        <v>106</v>
      </c>
      <c r="F54" s="23" t="s">
        <v>70</v>
      </c>
      <c r="G54" s="24">
        <v>407.88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21</v>
      </c>
    </row>
    <row r="55" spans="1:16" ht="25.5" x14ac:dyDescent="0.2">
      <c r="A55" s="26" t="s">
        <v>48</v>
      </c>
      <c r="E55" s="27" t="s">
        <v>107</v>
      </c>
    </row>
    <row r="56" spans="1:16" x14ac:dyDescent="0.2">
      <c r="A56" s="28" t="s">
        <v>50</v>
      </c>
      <c r="E56" s="29" t="s">
        <v>108</v>
      </c>
    </row>
    <row r="57" spans="1:16" ht="318.75" x14ac:dyDescent="0.2">
      <c r="A57" t="s">
        <v>52</v>
      </c>
      <c r="E57" s="27" t="s">
        <v>103</v>
      </c>
    </row>
    <row r="58" spans="1:16" x14ac:dyDescent="0.2">
      <c r="A58" s="17" t="s">
        <v>43</v>
      </c>
      <c r="B58" s="21" t="s">
        <v>109</v>
      </c>
      <c r="C58" s="21" t="s">
        <v>110</v>
      </c>
      <c r="D58" s="17" t="s">
        <v>111</v>
      </c>
      <c r="E58" s="22" t="s">
        <v>112</v>
      </c>
      <c r="F58" s="23" t="s">
        <v>70</v>
      </c>
      <c r="G58" s="24">
        <v>555.34400000000005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21</v>
      </c>
    </row>
    <row r="59" spans="1:16" ht="38.25" x14ac:dyDescent="0.2">
      <c r="A59" s="26" t="s">
        <v>48</v>
      </c>
      <c r="E59" s="27" t="s">
        <v>113</v>
      </c>
    </row>
    <row r="60" spans="1:16" x14ac:dyDescent="0.2">
      <c r="A60" s="28" t="s">
        <v>50</v>
      </c>
      <c r="E60" s="29" t="s">
        <v>114</v>
      </c>
    </row>
    <row r="61" spans="1:16" ht="51" x14ac:dyDescent="0.2">
      <c r="A61" t="s">
        <v>52</v>
      </c>
      <c r="E61" s="27" t="s">
        <v>115</v>
      </c>
    </row>
    <row r="62" spans="1:16" x14ac:dyDescent="0.2">
      <c r="A62" s="17" t="s">
        <v>43</v>
      </c>
      <c r="B62" s="21" t="s">
        <v>116</v>
      </c>
      <c r="C62" s="21" t="s">
        <v>117</v>
      </c>
      <c r="D62" s="17" t="s">
        <v>87</v>
      </c>
      <c r="E62" s="22" t="s">
        <v>118</v>
      </c>
      <c r="F62" s="23" t="s">
        <v>89</v>
      </c>
      <c r="G62" s="24">
        <v>4260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21</v>
      </c>
    </row>
    <row r="63" spans="1:16" ht="51" x14ac:dyDescent="0.2">
      <c r="A63" s="26" t="s">
        <v>48</v>
      </c>
      <c r="E63" s="27" t="s">
        <v>119</v>
      </c>
    </row>
    <row r="64" spans="1:16" x14ac:dyDescent="0.2">
      <c r="A64" s="28" t="s">
        <v>50</v>
      </c>
      <c r="E64" s="29" t="s">
        <v>120</v>
      </c>
    </row>
    <row r="65" spans="1:16" ht="89.25" x14ac:dyDescent="0.2">
      <c r="A65" t="s">
        <v>52</v>
      </c>
      <c r="E65" s="27" t="s">
        <v>121</v>
      </c>
    </row>
    <row r="66" spans="1:16" x14ac:dyDescent="0.2">
      <c r="A66" s="17" t="s">
        <v>43</v>
      </c>
      <c r="B66" s="21" t="s">
        <v>122</v>
      </c>
      <c r="C66" s="21" t="s">
        <v>123</v>
      </c>
      <c r="D66" s="17" t="s">
        <v>87</v>
      </c>
      <c r="E66" s="22" t="s">
        <v>124</v>
      </c>
      <c r="F66" s="23" t="s">
        <v>89</v>
      </c>
      <c r="G66" s="24">
        <v>292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21</v>
      </c>
    </row>
    <row r="67" spans="1:16" ht="51" x14ac:dyDescent="0.2">
      <c r="A67" s="26" t="s">
        <v>48</v>
      </c>
      <c r="E67" s="27" t="s">
        <v>125</v>
      </c>
    </row>
    <row r="68" spans="1:16" ht="38.25" x14ac:dyDescent="0.2">
      <c r="A68" s="28" t="s">
        <v>50</v>
      </c>
      <c r="E68" s="29" t="s">
        <v>126</v>
      </c>
    </row>
    <row r="69" spans="1:16" ht="89.25" x14ac:dyDescent="0.2">
      <c r="A69" t="s">
        <v>52</v>
      </c>
      <c r="E69" s="27" t="s">
        <v>121</v>
      </c>
    </row>
    <row r="70" spans="1:16" x14ac:dyDescent="0.2">
      <c r="A70" s="17" t="s">
        <v>43</v>
      </c>
      <c r="B70" s="21" t="s">
        <v>127</v>
      </c>
      <c r="C70" s="21" t="s">
        <v>128</v>
      </c>
      <c r="D70" s="17" t="s">
        <v>62</v>
      </c>
      <c r="E70" s="22" t="s">
        <v>129</v>
      </c>
      <c r="F70" s="23" t="s">
        <v>70</v>
      </c>
      <c r="G70" s="24">
        <v>92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21</v>
      </c>
    </row>
    <row r="71" spans="1:16" ht="25.5" x14ac:dyDescent="0.2">
      <c r="A71" s="26" t="s">
        <v>48</v>
      </c>
      <c r="E71" s="27" t="s">
        <v>130</v>
      </c>
    </row>
    <row r="72" spans="1:16" x14ac:dyDescent="0.2">
      <c r="A72" s="28" t="s">
        <v>50</v>
      </c>
      <c r="E72" s="29" t="s">
        <v>131</v>
      </c>
    </row>
    <row r="73" spans="1:16" ht="216.75" x14ac:dyDescent="0.2">
      <c r="A73" t="s">
        <v>52</v>
      </c>
      <c r="E73" s="27" t="s">
        <v>132</v>
      </c>
    </row>
    <row r="74" spans="1:16" x14ac:dyDescent="0.2">
      <c r="A74" s="17" t="s">
        <v>43</v>
      </c>
      <c r="B74" s="21" t="s">
        <v>133</v>
      </c>
      <c r="C74" s="21" t="s">
        <v>134</v>
      </c>
      <c r="D74" s="17" t="s">
        <v>62</v>
      </c>
      <c r="E74" s="22" t="s">
        <v>135</v>
      </c>
      <c r="F74" s="23" t="s">
        <v>70</v>
      </c>
      <c r="G74" s="24">
        <v>227.6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21</v>
      </c>
    </row>
    <row r="75" spans="1:16" x14ac:dyDescent="0.2">
      <c r="A75" s="26" t="s">
        <v>48</v>
      </c>
      <c r="E75" s="27" t="s">
        <v>136</v>
      </c>
    </row>
    <row r="76" spans="1:16" x14ac:dyDescent="0.2">
      <c r="A76" s="28" t="s">
        <v>50</v>
      </c>
      <c r="E76" s="29" t="s">
        <v>137</v>
      </c>
    </row>
    <row r="77" spans="1:16" ht="267.75" x14ac:dyDescent="0.2">
      <c r="A77" t="s">
        <v>52</v>
      </c>
      <c r="E77" s="27" t="s">
        <v>138</v>
      </c>
    </row>
    <row r="78" spans="1:16" x14ac:dyDescent="0.2">
      <c r="A78" s="17" t="s">
        <v>43</v>
      </c>
      <c r="B78" s="21" t="s">
        <v>139</v>
      </c>
      <c r="C78" s="21" t="s">
        <v>140</v>
      </c>
      <c r="D78" s="17" t="s">
        <v>62</v>
      </c>
      <c r="E78" s="22" t="s">
        <v>141</v>
      </c>
      <c r="F78" s="23" t="s">
        <v>64</v>
      </c>
      <c r="G78" s="24">
        <v>4078.8</v>
      </c>
      <c r="H78" s="25">
        <v>0</v>
      </c>
      <c r="I78" s="25">
        <f>ROUND(ROUND(H78,2)*ROUND(G78,3),2)</f>
        <v>0</v>
      </c>
      <c r="O78">
        <f>(I78*21)/100</f>
        <v>0</v>
      </c>
      <c r="P78" t="s">
        <v>21</v>
      </c>
    </row>
    <row r="79" spans="1:16" x14ac:dyDescent="0.2">
      <c r="A79" s="26" t="s">
        <v>48</v>
      </c>
      <c r="E79" s="27" t="s">
        <v>136</v>
      </c>
    </row>
    <row r="80" spans="1:16" ht="25.5" x14ac:dyDescent="0.2">
      <c r="A80" s="28" t="s">
        <v>50</v>
      </c>
      <c r="E80" s="29" t="s">
        <v>142</v>
      </c>
    </row>
    <row r="81" spans="1:18" ht="63.75" x14ac:dyDescent="0.2">
      <c r="A81" t="s">
        <v>52</v>
      </c>
      <c r="E81" s="27" t="s">
        <v>143</v>
      </c>
    </row>
    <row r="82" spans="1:18" x14ac:dyDescent="0.2">
      <c r="A82" s="17" t="s">
        <v>43</v>
      </c>
      <c r="B82" s="21" t="s">
        <v>144</v>
      </c>
      <c r="C82" s="21" t="s">
        <v>145</v>
      </c>
      <c r="D82" s="17" t="s">
        <v>62</v>
      </c>
      <c r="E82" s="22" t="s">
        <v>146</v>
      </c>
      <c r="F82" s="23" t="s">
        <v>64</v>
      </c>
      <c r="G82" s="24">
        <v>4078.8</v>
      </c>
      <c r="H82" s="25">
        <v>0</v>
      </c>
      <c r="I82" s="25">
        <f>ROUND(ROUND(H82,2)*ROUND(G82,3),2)</f>
        <v>0</v>
      </c>
      <c r="O82">
        <f>(I82*0)/100</f>
        <v>0</v>
      </c>
      <c r="P82" t="s">
        <v>25</v>
      </c>
    </row>
    <row r="83" spans="1:18" x14ac:dyDescent="0.2">
      <c r="A83" s="26" t="s">
        <v>48</v>
      </c>
      <c r="E83" s="27" t="s">
        <v>147</v>
      </c>
    </row>
    <row r="84" spans="1:18" x14ac:dyDescent="0.2">
      <c r="A84" s="28" t="s">
        <v>50</v>
      </c>
      <c r="E84" s="29" t="s">
        <v>148</v>
      </c>
    </row>
    <row r="85" spans="1:18" ht="63.75" x14ac:dyDescent="0.2">
      <c r="A85" t="s">
        <v>52</v>
      </c>
      <c r="E85" s="27" t="s">
        <v>149</v>
      </c>
    </row>
    <row r="86" spans="1:18" x14ac:dyDescent="0.2">
      <c r="A86" s="17" t="s">
        <v>43</v>
      </c>
      <c r="B86" s="21" t="s">
        <v>150</v>
      </c>
      <c r="C86" s="21" t="s">
        <v>151</v>
      </c>
      <c r="D86" s="17" t="s">
        <v>62</v>
      </c>
      <c r="E86" s="22" t="s">
        <v>152</v>
      </c>
      <c r="F86" s="23" t="s">
        <v>70</v>
      </c>
      <c r="G86" s="24">
        <v>61.182000000000002</v>
      </c>
      <c r="H86" s="25">
        <v>0</v>
      </c>
      <c r="I86" s="25">
        <f>ROUND(ROUND(H86,2)*ROUND(G86,3),2)</f>
        <v>0</v>
      </c>
      <c r="O86">
        <f>(I86*21)/100</f>
        <v>0</v>
      </c>
      <c r="P86" t="s">
        <v>21</v>
      </c>
    </row>
    <row r="87" spans="1:18" x14ac:dyDescent="0.2">
      <c r="A87" s="26" t="s">
        <v>48</v>
      </c>
      <c r="E87" s="27" t="s">
        <v>153</v>
      </c>
    </row>
    <row r="88" spans="1:18" x14ac:dyDescent="0.2">
      <c r="A88" s="28" t="s">
        <v>50</v>
      </c>
      <c r="E88" s="29" t="s">
        <v>154</v>
      </c>
    </row>
    <row r="89" spans="1:18" ht="76.5" x14ac:dyDescent="0.2">
      <c r="A89" t="s">
        <v>52</v>
      </c>
      <c r="E89" s="27" t="s">
        <v>155</v>
      </c>
    </row>
    <row r="90" spans="1:18" ht="12.75" customHeight="1" x14ac:dyDescent="0.2">
      <c r="A90" s="2" t="s">
        <v>41</v>
      </c>
      <c r="B90" s="2"/>
      <c r="C90" s="30" t="s">
        <v>21</v>
      </c>
      <c r="D90" s="2"/>
      <c r="E90" s="19" t="s">
        <v>156</v>
      </c>
      <c r="F90" s="2"/>
      <c r="G90" s="2"/>
      <c r="H90" s="2"/>
      <c r="I90" s="31">
        <f>0+Q90</f>
        <v>0</v>
      </c>
      <c r="O90">
        <f>0+R90</f>
        <v>0</v>
      </c>
      <c r="Q90">
        <f>0+I91+I95</f>
        <v>0</v>
      </c>
      <c r="R90">
        <f>0+O91+O95</f>
        <v>0</v>
      </c>
    </row>
    <row r="91" spans="1:18" x14ac:dyDescent="0.2">
      <c r="A91" s="17" t="s">
        <v>43</v>
      </c>
      <c r="B91" s="21" t="s">
        <v>157</v>
      </c>
      <c r="C91" s="21" t="s">
        <v>158</v>
      </c>
      <c r="D91" s="17" t="s">
        <v>62</v>
      </c>
      <c r="E91" s="22" t="s">
        <v>159</v>
      </c>
      <c r="F91" s="23" t="s">
        <v>64</v>
      </c>
      <c r="G91" s="24">
        <v>11440</v>
      </c>
      <c r="H91" s="25">
        <v>0</v>
      </c>
      <c r="I91" s="25">
        <f>ROUND(ROUND(H91,2)*ROUND(G91,3),2)</f>
        <v>0</v>
      </c>
      <c r="O91">
        <f>(I91*21)/100</f>
        <v>0</v>
      </c>
      <c r="P91" t="s">
        <v>21</v>
      </c>
    </row>
    <row r="92" spans="1:18" ht="63.75" x14ac:dyDescent="0.2">
      <c r="A92" s="26" t="s">
        <v>48</v>
      </c>
      <c r="E92" s="27" t="s">
        <v>160</v>
      </c>
    </row>
    <row r="93" spans="1:18" x14ac:dyDescent="0.2">
      <c r="A93" s="28" t="s">
        <v>50</v>
      </c>
      <c r="E93" s="29" t="s">
        <v>161</v>
      </c>
    </row>
    <row r="94" spans="1:18" ht="89.25" x14ac:dyDescent="0.2">
      <c r="A94" t="s">
        <v>52</v>
      </c>
      <c r="E94" s="27" t="s">
        <v>162</v>
      </c>
    </row>
    <row r="95" spans="1:18" ht="25.5" x14ac:dyDescent="0.2">
      <c r="A95" s="17" t="s">
        <v>43</v>
      </c>
      <c r="B95" s="21" t="s">
        <v>163</v>
      </c>
      <c r="C95" s="21" t="s">
        <v>164</v>
      </c>
      <c r="D95" s="17" t="s">
        <v>87</v>
      </c>
      <c r="E95" s="22" t="s">
        <v>165</v>
      </c>
      <c r="F95" s="23" t="s">
        <v>64</v>
      </c>
      <c r="G95" s="24">
        <v>11440</v>
      </c>
      <c r="H95" s="25">
        <v>0</v>
      </c>
      <c r="I95" s="25">
        <f>ROUND(ROUND(H95,2)*ROUND(G95,3),2)</f>
        <v>0</v>
      </c>
      <c r="O95">
        <f>(I95*21)/100</f>
        <v>0</v>
      </c>
      <c r="P95" t="s">
        <v>21</v>
      </c>
    </row>
    <row r="96" spans="1:18" ht="76.5" x14ac:dyDescent="0.2">
      <c r="A96" s="26" t="s">
        <v>48</v>
      </c>
      <c r="E96" s="27" t="s">
        <v>166</v>
      </c>
    </row>
    <row r="97" spans="1:18" x14ac:dyDescent="0.2">
      <c r="A97" s="28" t="s">
        <v>50</v>
      </c>
      <c r="E97" s="29" t="s">
        <v>167</v>
      </c>
    </row>
    <row r="98" spans="1:18" ht="51" x14ac:dyDescent="0.2">
      <c r="A98" t="s">
        <v>52</v>
      </c>
      <c r="E98" s="27" t="s">
        <v>168</v>
      </c>
    </row>
    <row r="99" spans="1:18" ht="12.75" customHeight="1" x14ac:dyDescent="0.2">
      <c r="A99" s="2" t="s">
        <v>41</v>
      </c>
      <c r="B99" s="2"/>
      <c r="C99" s="30" t="s">
        <v>31</v>
      </c>
      <c r="D99" s="2"/>
      <c r="E99" s="19" t="s">
        <v>169</v>
      </c>
      <c r="F99" s="2"/>
      <c r="G99" s="2"/>
      <c r="H99" s="2"/>
      <c r="I99" s="31">
        <f>0+Q99</f>
        <v>0</v>
      </c>
      <c r="O99">
        <f>0+R99</f>
        <v>0</v>
      </c>
      <c r="Q99">
        <f>0+I100</f>
        <v>0</v>
      </c>
      <c r="R99">
        <f>0+O100</f>
        <v>0</v>
      </c>
    </row>
    <row r="100" spans="1:18" x14ac:dyDescent="0.2">
      <c r="A100" s="17" t="s">
        <v>43</v>
      </c>
      <c r="B100" s="21" t="s">
        <v>170</v>
      </c>
      <c r="C100" s="21" t="s">
        <v>171</v>
      </c>
      <c r="D100" s="17" t="s">
        <v>172</v>
      </c>
      <c r="E100" s="22" t="s">
        <v>173</v>
      </c>
      <c r="F100" s="23" t="s">
        <v>70</v>
      </c>
      <c r="G100" s="24">
        <v>5.7249999999999996</v>
      </c>
      <c r="H100" s="25">
        <v>0</v>
      </c>
      <c r="I100" s="25">
        <f>ROUND(ROUND(H100,2)*ROUND(G100,3),2)</f>
        <v>0</v>
      </c>
      <c r="O100">
        <f>(I100*21)/100</f>
        <v>0</v>
      </c>
      <c r="P100" t="s">
        <v>21</v>
      </c>
    </row>
    <row r="101" spans="1:18" ht="38.25" x14ac:dyDescent="0.2">
      <c r="A101" s="26" t="s">
        <v>48</v>
      </c>
      <c r="E101" s="27" t="s">
        <v>174</v>
      </c>
    </row>
    <row r="102" spans="1:18" ht="38.25" x14ac:dyDescent="0.2">
      <c r="A102" s="28" t="s">
        <v>50</v>
      </c>
      <c r="E102" s="29" t="s">
        <v>175</v>
      </c>
    </row>
    <row r="103" spans="1:18" ht="395.25" x14ac:dyDescent="0.2">
      <c r="A103" t="s">
        <v>52</v>
      </c>
      <c r="E103" s="27" t="s">
        <v>176</v>
      </c>
    </row>
    <row r="104" spans="1:18" ht="12.75" customHeight="1" x14ac:dyDescent="0.2">
      <c r="A104" s="2" t="s">
        <v>41</v>
      </c>
      <c r="B104" s="2"/>
      <c r="C104" s="30" t="s">
        <v>33</v>
      </c>
      <c r="D104" s="2"/>
      <c r="E104" s="19" t="s">
        <v>177</v>
      </c>
      <c r="F104" s="2"/>
      <c r="G104" s="2"/>
      <c r="H104" s="2"/>
      <c r="I104" s="31">
        <f>0+Q104</f>
        <v>0</v>
      </c>
      <c r="O104">
        <f>0+R104</f>
        <v>0</v>
      </c>
      <c r="Q104">
        <f>0+I105+I109+I113+I117+I121+I125+I129+I133+I137+I141+I145</f>
        <v>0</v>
      </c>
      <c r="R104">
        <f>0+O105+O109+O113+O117+O121+O125+O129+O133+O137+O141+O145</f>
        <v>0</v>
      </c>
    </row>
    <row r="105" spans="1:18" x14ac:dyDescent="0.2">
      <c r="A105" s="17" t="s">
        <v>43</v>
      </c>
      <c r="B105" s="21" t="s">
        <v>178</v>
      </c>
      <c r="C105" s="21" t="s">
        <v>179</v>
      </c>
      <c r="D105" s="17" t="s">
        <v>62</v>
      </c>
      <c r="E105" s="22" t="s">
        <v>180</v>
      </c>
      <c r="F105" s="23" t="s">
        <v>70</v>
      </c>
      <c r="G105" s="24">
        <v>2860</v>
      </c>
      <c r="H105" s="25">
        <v>0</v>
      </c>
      <c r="I105" s="25">
        <f>ROUND(ROUND(H105,2)*ROUND(G105,3),2)</f>
        <v>0</v>
      </c>
      <c r="O105">
        <f>(I105*21)/100</f>
        <v>0</v>
      </c>
      <c r="P105" t="s">
        <v>21</v>
      </c>
    </row>
    <row r="106" spans="1:18" x14ac:dyDescent="0.2">
      <c r="A106" s="26" t="s">
        <v>48</v>
      </c>
      <c r="E106" s="27" t="s">
        <v>62</v>
      </c>
    </row>
    <row r="107" spans="1:18" ht="38.25" x14ac:dyDescent="0.2">
      <c r="A107" s="28" t="s">
        <v>50</v>
      </c>
      <c r="E107" s="29" t="s">
        <v>181</v>
      </c>
    </row>
    <row r="108" spans="1:18" ht="76.5" x14ac:dyDescent="0.2">
      <c r="A108" t="s">
        <v>52</v>
      </c>
      <c r="E108" s="27" t="s">
        <v>182</v>
      </c>
    </row>
    <row r="109" spans="1:18" x14ac:dyDescent="0.2">
      <c r="A109" s="17" t="s">
        <v>43</v>
      </c>
      <c r="B109" s="21" t="s">
        <v>183</v>
      </c>
      <c r="C109" s="21" t="s">
        <v>184</v>
      </c>
      <c r="D109" s="17" t="s">
        <v>87</v>
      </c>
      <c r="E109" s="22" t="s">
        <v>185</v>
      </c>
      <c r="F109" s="23" t="s">
        <v>64</v>
      </c>
      <c r="G109" s="24">
        <v>14647.198</v>
      </c>
      <c r="H109" s="25">
        <v>0</v>
      </c>
      <c r="I109" s="25">
        <f>ROUND(ROUND(H109,2)*ROUND(G109,3),2)</f>
        <v>0</v>
      </c>
      <c r="O109">
        <f>(I109*21)/100</f>
        <v>0</v>
      </c>
      <c r="P109" t="s">
        <v>21</v>
      </c>
    </row>
    <row r="110" spans="1:18" ht="127.5" x14ac:dyDescent="0.2">
      <c r="A110" s="26" t="s">
        <v>48</v>
      </c>
      <c r="E110" s="27" t="s">
        <v>186</v>
      </c>
    </row>
    <row r="111" spans="1:18" ht="38.25" x14ac:dyDescent="0.2">
      <c r="A111" s="28" t="s">
        <v>50</v>
      </c>
      <c r="E111" s="29" t="s">
        <v>187</v>
      </c>
    </row>
    <row r="112" spans="1:18" ht="102" x14ac:dyDescent="0.2">
      <c r="A112" t="s">
        <v>52</v>
      </c>
      <c r="E112" s="27" t="s">
        <v>188</v>
      </c>
    </row>
    <row r="113" spans="1:16" x14ac:dyDescent="0.2">
      <c r="A113" s="17" t="s">
        <v>43</v>
      </c>
      <c r="B113" s="21" t="s">
        <v>189</v>
      </c>
      <c r="C113" s="21" t="s">
        <v>190</v>
      </c>
      <c r="D113" s="17" t="s">
        <v>87</v>
      </c>
      <c r="E113" s="22" t="s">
        <v>191</v>
      </c>
      <c r="F113" s="23" t="s">
        <v>70</v>
      </c>
      <c r="G113" s="24">
        <v>1661.92</v>
      </c>
      <c r="H113" s="25">
        <v>0</v>
      </c>
      <c r="I113" s="25">
        <f>ROUND(ROUND(H113,2)*ROUND(G113,3),2)</f>
        <v>0</v>
      </c>
      <c r="O113">
        <f>(I113*21)/100</f>
        <v>0</v>
      </c>
      <c r="P113" t="s">
        <v>21</v>
      </c>
    </row>
    <row r="114" spans="1:16" ht="25.5" x14ac:dyDescent="0.2">
      <c r="A114" s="26" t="s">
        <v>48</v>
      </c>
      <c r="E114" s="27" t="s">
        <v>192</v>
      </c>
    </row>
    <row r="115" spans="1:16" x14ac:dyDescent="0.2">
      <c r="A115" s="28" t="s">
        <v>50</v>
      </c>
      <c r="E115" s="29" t="s">
        <v>193</v>
      </c>
    </row>
    <row r="116" spans="1:16" ht="102" x14ac:dyDescent="0.2">
      <c r="A116" t="s">
        <v>52</v>
      </c>
      <c r="E116" s="27" t="s">
        <v>188</v>
      </c>
    </row>
    <row r="117" spans="1:16" x14ac:dyDescent="0.2">
      <c r="A117" s="17" t="s">
        <v>43</v>
      </c>
      <c r="B117" s="21" t="s">
        <v>194</v>
      </c>
      <c r="C117" s="21" t="s">
        <v>195</v>
      </c>
      <c r="D117" s="17" t="s">
        <v>45</v>
      </c>
      <c r="E117" s="22" t="s">
        <v>196</v>
      </c>
      <c r="F117" s="23" t="s">
        <v>64</v>
      </c>
      <c r="G117" s="24">
        <v>14647.198</v>
      </c>
      <c r="H117" s="25">
        <v>0</v>
      </c>
      <c r="I117" s="25">
        <f>ROUND(ROUND(H117,2)*ROUND(G117,3),2)</f>
        <v>0</v>
      </c>
      <c r="O117">
        <f>(I117*21)/100</f>
        <v>0</v>
      </c>
      <c r="P117" t="s">
        <v>21</v>
      </c>
    </row>
    <row r="118" spans="1:16" ht="76.5" x14ac:dyDescent="0.2">
      <c r="A118" s="26" t="s">
        <v>48</v>
      </c>
      <c r="E118" s="27" t="s">
        <v>197</v>
      </c>
    </row>
    <row r="119" spans="1:16" x14ac:dyDescent="0.2">
      <c r="A119" s="28" t="s">
        <v>50</v>
      </c>
      <c r="E119" s="29" t="s">
        <v>198</v>
      </c>
    </row>
    <row r="120" spans="1:16" x14ac:dyDescent="0.2">
      <c r="A120" t="s">
        <v>52</v>
      </c>
      <c r="E120" s="27" t="s">
        <v>87</v>
      </c>
    </row>
    <row r="121" spans="1:16" x14ac:dyDescent="0.2">
      <c r="A121" s="17" t="s">
        <v>43</v>
      </c>
      <c r="B121" s="21" t="s">
        <v>199</v>
      </c>
      <c r="C121" s="21" t="s">
        <v>195</v>
      </c>
      <c r="D121" s="17" t="s">
        <v>54</v>
      </c>
      <c r="E121" s="22" t="s">
        <v>200</v>
      </c>
      <c r="F121" s="23" t="s">
        <v>64</v>
      </c>
      <c r="G121" s="24">
        <v>14647.198</v>
      </c>
      <c r="H121" s="25">
        <v>0</v>
      </c>
      <c r="I121" s="25">
        <f>ROUND(ROUND(H121,2)*ROUND(G121,3),2)</f>
        <v>0</v>
      </c>
      <c r="O121">
        <f>(I121*21)/100</f>
        <v>0</v>
      </c>
      <c r="P121" t="s">
        <v>21</v>
      </c>
    </row>
    <row r="122" spans="1:16" ht="63.75" x14ac:dyDescent="0.2">
      <c r="A122" s="26" t="s">
        <v>48</v>
      </c>
      <c r="E122" s="27" t="s">
        <v>201</v>
      </c>
    </row>
    <row r="123" spans="1:16" x14ac:dyDescent="0.2">
      <c r="A123" s="28" t="s">
        <v>50</v>
      </c>
      <c r="E123" s="29" t="s">
        <v>198</v>
      </c>
    </row>
    <row r="124" spans="1:16" x14ac:dyDescent="0.2">
      <c r="A124" t="s">
        <v>52</v>
      </c>
      <c r="E124" s="27" t="s">
        <v>87</v>
      </c>
    </row>
    <row r="125" spans="1:16" x14ac:dyDescent="0.2">
      <c r="A125" s="17" t="s">
        <v>43</v>
      </c>
      <c r="B125" s="21" t="s">
        <v>202</v>
      </c>
      <c r="C125" s="21" t="s">
        <v>203</v>
      </c>
      <c r="D125" s="17" t="s">
        <v>87</v>
      </c>
      <c r="E125" s="22" t="s">
        <v>204</v>
      </c>
      <c r="F125" s="23" t="s">
        <v>64</v>
      </c>
      <c r="G125" s="24">
        <v>2266</v>
      </c>
      <c r="H125" s="25">
        <v>0</v>
      </c>
      <c r="I125" s="25">
        <f>ROUND(ROUND(H125,2)*ROUND(G125,3),2)</f>
        <v>0</v>
      </c>
      <c r="O125">
        <f>(I125*21)/100</f>
        <v>0</v>
      </c>
      <c r="P125" t="s">
        <v>21</v>
      </c>
    </row>
    <row r="126" spans="1:16" ht="38.25" x14ac:dyDescent="0.2">
      <c r="A126" s="26" t="s">
        <v>48</v>
      </c>
      <c r="E126" s="27" t="s">
        <v>205</v>
      </c>
    </row>
    <row r="127" spans="1:16" x14ac:dyDescent="0.2">
      <c r="A127" s="28" t="s">
        <v>50</v>
      </c>
      <c r="E127" s="29" t="s">
        <v>206</v>
      </c>
    </row>
    <row r="128" spans="1:16" ht="102" x14ac:dyDescent="0.2">
      <c r="A128" t="s">
        <v>52</v>
      </c>
      <c r="E128" s="27" t="s">
        <v>207</v>
      </c>
    </row>
    <row r="129" spans="1:16" x14ac:dyDescent="0.2">
      <c r="A129" s="17" t="s">
        <v>43</v>
      </c>
      <c r="B129" s="21" t="s">
        <v>208</v>
      </c>
      <c r="C129" s="21" t="s">
        <v>209</v>
      </c>
      <c r="D129" s="17" t="s">
        <v>62</v>
      </c>
      <c r="E129" s="22" t="s">
        <v>210</v>
      </c>
      <c r="F129" s="23" t="s">
        <v>64</v>
      </c>
      <c r="G129" s="24">
        <v>14230.69</v>
      </c>
      <c r="H129" s="25">
        <v>0</v>
      </c>
      <c r="I129" s="25">
        <f>ROUND(ROUND(H129,2)*ROUND(G129,3),2)</f>
        <v>0</v>
      </c>
      <c r="O129">
        <f>(I129*21)/100</f>
        <v>0</v>
      </c>
      <c r="P129" t="s">
        <v>21</v>
      </c>
    </row>
    <row r="130" spans="1:16" ht="25.5" x14ac:dyDescent="0.2">
      <c r="A130" s="26" t="s">
        <v>48</v>
      </c>
      <c r="E130" s="27" t="s">
        <v>211</v>
      </c>
    </row>
    <row r="131" spans="1:16" x14ac:dyDescent="0.2">
      <c r="A131" s="28" t="s">
        <v>50</v>
      </c>
      <c r="E131" s="29" t="s">
        <v>212</v>
      </c>
    </row>
    <row r="132" spans="1:16" ht="89.25" x14ac:dyDescent="0.2">
      <c r="A132" t="s">
        <v>52</v>
      </c>
      <c r="E132" s="27" t="s">
        <v>213</v>
      </c>
    </row>
    <row r="133" spans="1:16" x14ac:dyDescent="0.2">
      <c r="A133" s="17" t="s">
        <v>43</v>
      </c>
      <c r="B133" s="21" t="s">
        <v>214</v>
      </c>
      <c r="C133" s="21" t="s">
        <v>215</v>
      </c>
      <c r="D133" s="17" t="s">
        <v>62</v>
      </c>
      <c r="E133" s="22" t="s">
        <v>216</v>
      </c>
      <c r="F133" s="23" t="s">
        <v>64</v>
      </c>
      <c r="G133" s="24">
        <v>13883.6</v>
      </c>
      <c r="H133" s="25">
        <v>0</v>
      </c>
      <c r="I133" s="25">
        <f>ROUND(ROUND(H133,2)*ROUND(G133,3),2)</f>
        <v>0</v>
      </c>
      <c r="O133">
        <f>(I133*21)/100</f>
        <v>0</v>
      </c>
      <c r="P133" t="s">
        <v>21</v>
      </c>
    </row>
    <row r="134" spans="1:16" ht="25.5" x14ac:dyDescent="0.2">
      <c r="A134" s="26" t="s">
        <v>48</v>
      </c>
      <c r="E134" s="27" t="s">
        <v>217</v>
      </c>
    </row>
    <row r="135" spans="1:16" ht="38.25" x14ac:dyDescent="0.2">
      <c r="A135" s="28" t="s">
        <v>50</v>
      </c>
      <c r="E135" s="29" t="s">
        <v>218</v>
      </c>
    </row>
    <row r="136" spans="1:16" ht="165.75" x14ac:dyDescent="0.2">
      <c r="A136" t="s">
        <v>52</v>
      </c>
      <c r="E136" s="27" t="s">
        <v>219</v>
      </c>
    </row>
    <row r="137" spans="1:16" x14ac:dyDescent="0.2">
      <c r="A137" s="17" t="s">
        <v>43</v>
      </c>
      <c r="B137" s="21" t="s">
        <v>220</v>
      </c>
      <c r="C137" s="21" t="s">
        <v>221</v>
      </c>
      <c r="D137" s="17" t="s">
        <v>62</v>
      </c>
      <c r="E137" s="22" t="s">
        <v>222</v>
      </c>
      <c r="F137" s="23" t="s">
        <v>64</v>
      </c>
      <c r="G137" s="24">
        <v>14230.69</v>
      </c>
      <c r="H137" s="25">
        <v>0</v>
      </c>
      <c r="I137" s="25">
        <f>ROUND(ROUND(H137,2)*ROUND(G137,3),2)</f>
        <v>0</v>
      </c>
      <c r="O137">
        <f>(I137*21)/100</f>
        <v>0</v>
      </c>
      <c r="P137" t="s">
        <v>21</v>
      </c>
    </row>
    <row r="138" spans="1:16" ht="25.5" x14ac:dyDescent="0.2">
      <c r="A138" s="26" t="s">
        <v>48</v>
      </c>
      <c r="E138" s="27" t="s">
        <v>223</v>
      </c>
    </row>
    <row r="139" spans="1:16" ht="38.25" x14ac:dyDescent="0.2">
      <c r="A139" s="28" t="s">
        <v>50</v>
      </c>
      <c r="E139" s="29" t="s">
        <v>224</v>
      </c>
    </row>
    <row r="140" spans="1:16" ht="165.75" x14ac:dyDescent="0.2">
      <c r="A140" t="s">
        <v>52</v>
      </c>
      <c r="E140" s="27" t="s">
        <v>219</v>
      </c>
    </row>
    <row r="141" spans="1:16" x14ac:dyDescent="0.2">
      <c r="A141" s="17" t="s">
        <v>43</v>
      </c>
      <c r="B141" s="21" t="s">
        <v>225</v>
      </c>
      <c r="C141" s="21" t="s">
        <v>226</v>
      </c>
      <c r="D141" s="17" t="s">
        <v>87</v>
      </c>
      <c r="E141" s="22" t="s">
        <v>227</v>
      </c>
      <c r="F141" s="23" t="s">
        <v>64</v>
      </c>
      <c r="G141" s="24">
        <v>57.25</v>
      </c>
      <c r="H141" s="25">
        <v>0</v>
      </c>
      <c r="I141" s="25">
        <f>ROUND(ROUND(H141,2)*ROUND(G141,3),2)</f>
        <v>0</v>
      </c>
      <c r="O141">
        <f>(I141*21)/100</f>
        <v>0</v>
      </c>
      <c r="P141" t="s">
        <v>21</v>
      </c>
    </row>
    <row r="142" spans="1:16" ht="51" x14ac:dyDescent="0.2">
      <c r="A142" s="26" t="s">
        <v>48</v>
      </c>
      <c r="E142" s="27" t="s">
        <v>228</v>
      </c>
    </row>
    <row r="143" spans="1:16" ht="38.25" x14ac:dyDescent="0.2">
      <c r="A143" s="28" t="s">
        <v>50</v>
      </c>
      <c r="E143" s="29" t="s">
        <v>229</v>
      </c>
    </row>
    <row r="144" spans="1:16" ht="191.25" x14ac:dyDescent="0.2">
      <c r="A144" t="s">
        <v>52</v>
      </c>
      <c r="E144" s="27" t="s">
        <v>230</v>
      </c>
    </row>
    <row r="145" spans="1:18" x14ac:dyDescent="0.2">
      <c r="A145" s="17" t="s">
        <v>43</v>
      </c>
      <c r="B145" s="21" t="s">
        <v>231</v>
      </c>
      <c r="C145" s="21" t="s">
        <v>232</v>
      </c>
      <c r="D145" s="17" t="s">
        <v>87</v>
      </c>
      <c r="E145" s="22" t="s">
        <v>233</v>
      </c>
      <c r="F145" s="23" t="s">
        <v>89</v>
      </c>
      <c r="G145" s="24">
        <v>350</v>
      </c>
      <c r="H145" s="25">
        <v>0</v>
      </c>
      <c r="I145" s="25">
        <f>ROUND(ROUND(H145,2)*ROUND(G145,3),2)</f>
        <v>0</v>
      </c>
      <c r="O145">
        <f>(I145*21)/100</f>
        <v>0</v>
      </c>
      <c r="P145" t="s">
        <v>21</v>
      </c>
    </row>
    <row r="146" spans="1:18" ht="38.25" x14ac:dyDescent="0.2">
      <c r="A146" s="26" t="s">
        <v>48</v>
      </c>
      <c r="E146" s="27" t="s">
        <v>234</v>
      </c>
    </row>
    <row r="147" spans="1:18" x14ac:dyDescent="0.2">
      <c r="A147" s="28" t="s">
        <v>50</v>
      </c>
      <c r="E147" s="29" t="s">
        <v>235</v>
      </c>
    </row>
    <row r="148" spans="1:18" ht="63.75" x14ac:dyDescent="0.2">
      <c r="A148" t="s">
        <v>52</v>
      </c>
      <c r="E148" s="27" t="s">
        <v>236</v>
      </c>
    </row>
    <row r="149" spans="1:18" ht="12.75" customHeight="1" x14ac:dyDescent="0.2">
      <c r="A149" s="2" t="s">
        <v>41</v>
      </c>
      <c r="B149" s="2"/>
      <c r="C149" s="30" t="s">
        <v>78</v>
      </c>
      <c r="D149" s="2"/>
      <c r="E149" s="19" t="s">
        <v>237</v>
      </c>
      <c r="F149" s="2"/>
      <c r="G149" s="2"/>
      <c r="H149" s="2"/>
      <c r="I149" s="31">
        <f>0+Q149</f>
        <v>0</v>
      </c>
      <c r="O149">
        <f>0+R149</f>
        <v>0</v>
      </c>
      <c r="Q149">
        <f>0+I150</f>
        <v>0</v>
      </c>
      <c r="R149">
        <f>0+O150</f>
        <v>0</v>
      </c>
    </row>
    <row r="150" spans="1:18" x14ac:dyDescent="0.2">
      <c r="A150" s="17" t="s">
        <v>43</v>
      </c>
      <c r="B150" s="21" t="s">
        <v>238</v>
      </c>
      <c r="C150" s="21" t="s">
        <v>239</v>
      </c>
      <c r="D150" s="17" t="s">
        <v>87</v>
      </c>
      <c r="E150" s="22" t="s">
        <v>240</v>
      </c>
      <c r="F150" s="23" t="s">
        <v>241</v>
      </c>
      <c r="G150" s="24">
        <v>10</v>
      </c>
      <c r="H150" s="25">
        <v>0</v>
      </c>
      <c r="I150" s="25">
        <f>ROUND(ROUND(H150,2)*ROUND(G150,3),2)</f>
        <v>0</v>
      </c>
      <c r="O150">
        <f>(I150*0)/100</f>
        <v>0</v>
      </c>
      <c r="P150" t="s">
        <v>25</v>
      </c>
    </row>
    <row r="151" spans="1:18" x14ac:dyDescent="0.2">
      <c r="A151" s="26" t="s">
        <v>48</v>
      </c>
      <c r="E151" s="27" t="s">
        <v>242</v>
      </c>
    </row>
    <row r="152" spans="1:18" x14ac:dyDescent="0.2">
      <c r="A152" s="28" t="s">
        <v>50</v>
      </c>
      <c r="E152" s="29" t="s">
        <v>243</v>
      </c>
    </row>
    <row r="153" spans="1:18" ht="63.75" x14ac:dyDescent="0.2">
      <c r="A153" t="s">
        <v>52</v>
      </c>
      <c r="E153" s="27" t="s">
        <v>244</v>
      </c>
    </row>
    <row r="154" spans="1:18" ht="12.75" customHeight="1" x14ac:dyDescent="0.2">
      <c r="A154" s="2" t="s">
        <v>41</v>
      </c>
      <c r="B154" s="2"/>
      <c r="C154" s="30" t="s">
        <v>38</v>
      </c>
      <c r="D154" s="2"/>
      <c r="E154" s="19" t="s">
        <v>245</v>
      </c>
      <c r="F154" s="2"/>
      <c r="G154" s="2"/>
      <c r="H154" s="2"/>
      <c r="I154" s="31">
        <f>0+Q154</f>
        <v>0</v>
      </c>
      <c r="O154">
        <f>0+R154</f>
        <v>0</v>
      </c>
      <c r="Q154">
        <f>0+I155+I159+I163+I167+I171+I175+I179+I183+I187+I191+I195+I199+I203</f>
        <v>0</v>
      </c>
      <c r="R154">
        <f>0+O155+O159+O163+O167+O171+O175+O179+O183+O187+O191+O195+O199+O203</f>
        <v>0</v>
      </c>
    </row>
    <row r="155" spans="1:18" x14ac:dyDescent="0.2">
      <c r="A155" s="17" t="s">
        <v>43</v>
      </c>
      <c r="B155" s="21" t="s">
        <v>246</v>
      </c>
      <c r="C155" s="21" t="s">
        <v>247</v>
      </c>
      <c r="D155" s="17" t="s">
        <v>45</v>
      </c>
      <c r="E155" s="22" t="s">
        <v>248</v>
      </c>
      <c r="F155" s="23" t="s">
        <v>241</v>
      </c>
      <c r="G155" s="24">
        <v>52</v>
      </c>
      <c r="H155" s="25">
        <v>0</v>
      </c>
      <c r="I155" s="25">
        <f>ROUND(ROUND(H155,2)*ROUND(G155,3),2)</f>
        <v>0</v>
      </c>
      <c r="O155">
        <f>(I155*21)/100</f>
        <v>0</v>
      </c>
      <c r="P155" t="s">
        <v>21</v>
      </c>
    </row>
    <row r="156" spans="1:18" ht="25.5" x14ac:dyDescent="0.2">
      <c r="A156" s="26" t="s">
        <v>48</v>
      </c>
      <c r="E156" s="27" t="s">
        <v>249</v>
      </c>
    </row>
    <row r="157" spans="1:18" x14ac:dyDescent="0.2">
      <c r="A157" s="28" t="s">
        <v>50</v>
      </c>
      <c r="E157" s="29" t="s">
        <v>250</v>
      </c>
    </row>
    <row r="158" spans="1:18" ht="76.5" x14ac:dyDescent="0.2">
      <c r="A158" t="s">
        <v>52</v>
      </c>
      <c r="E158" s="27" t="s">
        <v>251</v>
      </c>
    </row>
    <row r="159" spans="1:18" x14ac:dyDescent="0.2">
      <c r="A159" s="17" t="s">
        <v>43</v>
      </c>
      <c r="B159" s="21" t="s">
        <v>252</v>
      </c>
      <c r="C159" s="21" t="s">
        <v>247</v>
      </c>
      <c r="D159" s="17" t="s">
        <v>54</v>
      </c>
      <c r="E159" s="22" t="s">
        <v>248</v>
      </c>
      <c r="F159" s="23" t="s">
        <v>241</v>
      </c>
      <c r="G159" s="24">
        <v>2</v>
      </c>
      <c r="H159" s="25">
        <v>0</v>
      </c>
      <c r="I159" s="25">
        <f>ROUND(ROUND(H159,2)*ROUND(G159,3),2)</f>
        <v>0</v>
      </c>
      <c r="O159">
        <f>(I159*21)/100</f>
        <v>0</v>
      </c>
      <c r="P159" t="s">
        <v>21</v>
      </c>
    </row>
    <row r="160" spans="1:18" ht="25.5" x14ac:dyDescent="0.2">
      <c r="A160" s="26" t="s">
        <v>48</v>
      </c>
      <c r="E160" s="27" t="s">
        <v>253</v>
      </c>
    </row>
    <row r="161" spans="1:16" x14ac:dyDescent="0.2">
      <c r="A161" s="28" t="s">
        <v>50</v>
      </c>
      <c r="E161" s="29" t="s">
        <v>254</v>
      </c>
    </row>
    <row r="162" spans="1:16" ht="76.5" x14ac:dyDescent="0.2">
      <c r="A162" t="s">
        <v>52</v>
      </c>
      <c r="E162" s="27" t="s">
        <v>251</v>
      </c>
    </row>
    <row r="163" spans="1:16" x14ac:dyDescent="0.2">
      <c r="A163" s="17" t="s">
        <v>43</v>
      </c>
      <c r="B163" s="21" t="s">
        <v>255</v>
      </c>
      <c r="C163" s="21" t="s">
        <v>256</v>
      </c>
      <c r="D163" s="17" t="s">
        <v>87</v>
      </c>
      <c r="E163" s="22" t="s">
        <v>257</v>
      </c>
      <c r="F163" s="23" t="s">
        <v>241</v>
      </c>
      <c r="G163" s="24">
        <v>52</v>
      </c>
      <c r="H163" s="25">
        <v>0</v>
      </c>
      <c r="I163" s="25">
        <f>ROUND(ROUND(H163,2)*ROUND(G163,3),2)</f>
        <v>0</v>
      </c>
      <c r="O163">
        <f>(I163*0)/100</f>
        <v>0</v>
      </c>
      <c r="P163" t="s">
        <v>25</v>
      </c>
    </row>
    <row r="164" spans="1:16" ht="25.5" x14ac:dyDescent="0.2">
      <c r="A164" s="26" t="s">
        <v>48</v>
      </c>
      <c r="E164" s="27" t="s">
        <v>258</v>
      </c>
    </row>
    <row r="165" spans="1:16" x14ac:dyDescent="0.2">
      <c r="A165" s="28" t="s">
        <v>50</v>
      </c>
      <c r="E165" s="29" t="s">
        <v>250</v>
      </c>
    </row>
    <row r="166" spans="1:16" ht="76.5" x14ac:dyDescent="0.2">
      <c r="A166" t="s">
        <v>52</v>
      </c>
      <c r="E166" s="27" t="s">
        <v>259</v>
      </c>
    </row>
    <row r="167" spans="1:16" ht="25.5" x14ac:dyDescent="0.2">
      <c r="A167" s="17" t="s">
        <v>43</v>
      </c>
      <c r="B167" s="21" t="s">
        <v>260</v>
      </c>
      <c r="C167" s="21" t="s">
        <v>261</v>
      </c>
      <c r="D167" s="17" t="s">
        <v>87</v>
      </c>
      <c r="E167" s="22" t="s">
        <v>262</v>
      </c>
      <c r="F167" s="23" t="s">
        <v>241</v>
      </c>
      <c r="G167" s="24">
        <v>20</v>
      </c>
      <c r="H167" s="25">
        <v>0</v>
      </c>
      <c r="I167" s="25">
        <f>ROUND(ROUND(H167,2)*ROUND(G167,3),2)</f>
        <v>0</v>
      </c>
      <c r="O167">
        <f>(I167*21)/100</f>
        <v>0</v>
      </c>
      <c r="P167" t="s">
        <v>21</v>
      </c>
    </row>
    <row r="168" spans="1:16" x14ac:dyDescent="0.2">
      <c r="A168" s="26" t="s">
        <v>48</v>
      </c>
      <c r="E168" s="27" t="s">
        <v>263</v>
      </c>
    </row>
    <row r="169" spans="1:16" x14ac:dyDescent="0.2">
      <c r="A169" s="28" t="s">
        <v>50</v>
      </c>
      <c r="E169" s="29" t="s">
        <v>264</v>
      </c>
    </row>
    <row r="170" spans="1:16" ht="51" x14ac:dyDescent="0.2">
      <c r="A170" t="s">
        <v>52</v>
      </c>
      <c r="E170" s="27" t="s">
        <v>265</v>
      </c>
    </row>
    <row r="171" spans="1:16" ht="25.5" x14ac:dyDescent="0.2">
      <c r="A171" s="17" t="s">
        <v>43</v>
      </c>
      <c r="B171" s="21" t="s">
        <v>266</v>
      </c>
      <c r="C171" s="21" t="s">
        <v>267</v>
      </c>
      <c r="D171" s="17" t="s">
        <v>87</v>
      </c>
      <c r="E171" s="22" t="s">
        <v>268</v>
      </c>
      <c r="F171" s="23" t="s">
        <v>241</v>
      </c>
      <c r="G171" s="24">
        <v>20</v>
      </c>
      <c r="H171" s="25">
        <v>0</v>
      </c>
      <c r="I171" s="25">
        <f>ROUND(ROUND(H171,2)*ROUND(G171,3),2)</f>
        <v>0</v>
      </c>
      <c r="O171">
        <f>(I171*21)/100</f>
        <v>0</v>
      </c>
      <c r="P171" t="s">
        <v>21</v>
      </c>
    </row>
    <row r="172" spans="1:16" x14ac:dyDescent="0.2">
      <c r="A172" s="26" t="s">
        <v>48</v>
      </c>
      <c r="E172" s="27" t="s">
        <v>269</v>
      </c>
    </row>
    <row r="173" spans="1:16" x14ac:dyDescent="0.2">
      <c r="A173" s="28" t="s">
        <v>50</v>
      </c>
      <c r="E173" s="29" t="s">
        <v>264</v>
      </c>
    </row>
    <row r="174" spans="1:16" ht="51" x14ac:dyDescent="0.2">
      <c r="A174" t="s">
        <v>52</v>
      </c>
      <c r="E174" s="27" t="s">
        <v>270</v>
      </c>
    </row>
    <row r="175" spans="1:16" ht="25.5" x14ac:dyDescent="0.2">
      <c r="A175" s="17" t="s">
        <v>43</v>
      </c>
      <c r="B175" s="21" t="s">
        <v>271</v>
      </c>
      <c r="C175" s="21" t="s">
        <v>272</v>
      </c>
      <c r="D175" s="17" t="s">
        <v>87</v>
      </c>
      <c r="E175" s="22" t="s">
        <v>273</v>
      </c>
      <c r="F175" s="23" t="s">
        <v>241</v>
      </c>
      <c r="G175" s="24">
        <v>20</v>
      </c>
      <c r="H175" s="25">
        <v>0</v>
      </c>
      <c r="I175" s="25">
        <f>ROUND(ROUND(H175,2)*ROUND(G175,3),2)</f>
        <v>0</v>
      </c>
      <c r="O175">
        <f>(I175*21)/100</f>
        <v>0</v>
      </c>
      <c r="P175" t="s">
        <v>21</v>
      </c>
    </row>
    <row r="176" spans="1:16" x14ac:dyDescent="0.2">
      <c r="A176" s="26" t="s">
        <v>48</v>
      </c>
      <c r="E176" s="27" t="s">
        <v>263</v>
      </c>
    </row>
    <row r="177" spans="1:16" x14ac:dyDescent="0.2">
      <c r="A177" s="28" t="s">
        <v>50</v>
      </c>
      <c r="E177" s="29" t="s">
        <v>264</v>
      </c>
    </row>
    <row r="178" spans="1:16" ht="76.5" x14ac:dyDescent="0.2">
      <c r="A178" t="s">
        <v>52</v>
      </c>
      <c r="E178" s="27" t="s">
        <v>274</v>
      </c>
    </row>
    <row r="179" spans="1:16" x14ac:dyDescent="0.2">
      <c r="A179" s="17" t="s">
        <v>43</v>
      </c>
      <c r="B179" s="21" t="s">
        <v>275</v>
      </c>
      <c r="C179" s="21" t="s">
        <v>276</v>
      </c>
      <c r="D179" s="17" t="s">
        <v>87</v>
      </c>
      <c r="E179" s="22" t="s">
        <v>277</v>
      </c>
      <c r="F179" s="23" t="s">
        <v>241</v>
      </c>
      <c r="G179" s="24">
        <v>20</v>
      </c>
      <c r="H179" s="25">
        <v>0</v>
      </c>
      <c r="I179" s="25">
        <f>ROUND(ROUND(H179,2)*ROUND(G179,3),2)</f>
        <v>0</v>
      </c>
      <c r="O179">
        <f>(I179*21)/100</f>
        <v>0</v>
      </c>
      <c r="P179" t="s">
        <v>21</v>
      </c>
    </row>
    <row r="180" spans="1:16" x14ac:dyDescent="0.2">
      <c r="A180" s="26" t="s">
        <v>48</v>
      </c>
      <c r="E180" s="27" t="s">
        <v>269</v>
      </c>
    </row>
    <row r="181" spans="1:16" x14ac:dyDescent="0.2">
      <c r="A181" s="28" t="s">
        <v>50</v>
      </c>
      <c r="E181" s="29" t="s">
        <v>264</v>
      </c>
    </row>
    <row r="182" spans="1:16" ht="51" x14ac:dyDescent="0.2">
      <c r="A182" t="s">
        <v>52</v>
      </c>
      <c r="E182" s="27" t="s">
        <v>270</v>
      </c>
    </row>
    <row r="183" spans="1:16" ht="25.5" x14ac:dyDescent="0.2">
      <c r="A183" s="17" t="s">
        <v>43</v>
      </c>
      <c r="B183" s="21" t="s">
        <v>278</v>
      </c>
      <c r="C183" s="21" t="s">
        <v>279</v>
      </c>
      <c r="D183" s="17" t="s">
        <v>62</v>
      </c>
      <c r="E183" s="22" t="s">
        <v>280</v>
      </c>
      <c r="F183" s="23" t="s">
        <v>64</v>
      </c>
      <c r="G183" s="24">
        <v>571.5</v>
      </c>
      <c r="H183" s="25">
        <v>0</v>
      </c>
      <c r="I183" s="25">
        <f>ROUND(ROUND(H183,2)*ROUND(G183,3),2)</f>
        <v>0</v>
      </c>
      <c r="O183">
        <f>(I183*21)/100</f>
        <v>0</v>
      </c>
      <c r="P183" t="s">
        <v>21</v>
      </c>
    </row>
    <row r="184" spans="1:16" ht="25.5" x14ac:dyDescent="0.2">
      <c r="A184" s="26" t="s">
        <v>48</v>
      </c>
      <c r="E184" s="27" t="s">
        <v>281</v>
      </c>
    </row>
    <row r="185" spans="1:16" x14ac:dyDescent="0.2">
      <c r="A185" s="28" t="s">
        <v>50</v>
      </c>
      <c r="E185" s="29" t="s">
        <v>282</v>
      </c>
    </row>
    <row r="186" spans="1:16" ht="89.25" x14ac:dyDescent="0.2">
      <c r="A186" t="s">
        <v>52</v>
      </c>
      <c r="E186" s="27" t="s">
        <v>283</v>
      </c>
    </row>
    <row r="187" spans="1:16" ht="25.5" x14ac:dyDescent="0.2">
      <c r="A187" s="17" t="s">
        <v>43</v>
      </c>
      <c r="B187" s="21" t="s">
        <v>284</v>
      </c>
      <c r="C187" s="21" t="s">
        <v>285</v>
      </c>
      <c r="D187" s="17" t="s">
        <v>62</v>
      </c>
      <c r="E187" s="22" t="s">
        <v>286</v>
      </c>
      <c r="F187" s="23" t="s">
        <v>64</v>
      </c>
      <c r="G187" s="24">
        <v>571.5</v>
      </c>
      <c r="H187" s="25">
        <v>0</v>
      </c>
      <c r="I187" s="25">
        <f>ROUND(ROUND(H187,2)*ROUND(G187,3),2)</f>
        <v>0</v>
      </c>
      <c r="O187">
        <f>(I187*21)/100</f>
        <v>0</v>
      </c>
      <c r="P187" t="s">
        <v>21</v>
      </c>
    </row>
    <row r="188" spans="1:16" ht="25.5" x14ac:dyDescent="0.2">
      <c r="A188" s="26" t="s">
        <v>48</v>
      </c>
      <c r="E188" s="27" t="s">
        <v>287</v>
      </c>
    </row>
    <row r="189" spans="1:16" x14ac:dyDescent="0.2">
      <c r="A189" s="28" t="s">
        <v>50</v>
      </c>
      <c r="E189" s="29" t="s">
        <v>288</v>
      </c>
    </row>
    <row r="190" spans="1:16" ht="89.25" x14ac:dyDescent="0.2">
      <c r="A190" t="s">
        <v>52</v>
      </c>
      <c r="E190" s="27" t="s">
        <v>283</v>
      </c>
    </row>
    <row r="191" spans="1:16" x14ac:dyDescent="0.2">
      <c r="A191" s="17" t="s">
        <v>43</v>
      </c>
      <c r="B191" s="21" t="s">
        <v>289</v>
      </c>
      <c r="C191" s="21" t="s">
        <v>290</v>
      </c>
      <c r="D191" s="17" t="s">
        <v>62</v>
      </c>
      <c r="E191" s="22" t="s">
        <v>291</v>
      </c>
      <c r="F191" s="23" t="s">
        <v>89</v>
      </c>
      <c r="G191" s="24">
        <v>233.5</v>
      </c>
      <c r="H191" s="25">
        <v>0</v>
      </c>
      <c r="I191" s="25">
        <f>ROUND(ROUND(H191,2)*ROUND(G191,3),2)</f>
        <v>0</v>
      </c>
      <c r="O191">
        <f>(I191*21)/100</f>
        <v>0</v>
      </c>
      <c r="P191" t="s">
        <v>21</v>
      </c>
    </row>
    <row r="192" spans="1:16" ht="25.5" x14ac:dyDescent="0.2">
      <c r="A192" s="26" t="s">
        <v>48</v>
      </c>
      <c r="E192" s="27" t="s">
        <v>292</v>
      </c>
    </row>
    <row r="193" spans="1:16" ht="51" x14ac:dyDescent="0.2">
      <c r="A193" s="28" t="s">
        <v>50</v>
      </c>
      <c r="E193" s="29" t="s">
        <v>293</v>
      </c>
    </row>
    <row r="194" spans="1:16" ht="76.5" x14ac:dyDescent="0.2">
      <c r="A194" t="s">
        <v>52</v>
      </c>
      <c r="E194" s="27" t="s">
        <v>294</v>
      </c>
    </row>
    <row r="195" spans="1:16" ht="25.5" x14ac:dyDescent="0.2">
      <c r="A195" s="17" t="s">
        <v>43</v>
      </c>
      <c r="B195" s="21" t="s">
        <v>295</v>
      </c>
      <c r="C195" s="21" t="s">
        <v>296</v>
      </c>
      <c r="D195" s="17" t="s">
        <v>87</v>
      </c>
      <c r="E195" s="22" t="s">
        <v>297</v>
      </c>
      <c r="F195" s="23" t="s">
        <v>298</v>
      </c>
      <c r="G195" s="24">
        <v>2</v>
      </c>
      <c r="H195" s="25">
        <v>0</v>
      </c>
      <c r="I195" s="25">
        <f>ROUND(ROUND(H195,2)*ROUND(G195,3),2)</f>
        <v>0</v>
      </c>
      <c r="O195">
        <f>(I195*0)/100</f>
        <v>0</v>
      </c>
      <c r="P195" t="s">
        <v>25</v>
      </c>
    </row>
    <row r="196" spans="1:16" ht="38.25" x14ac:dyDescent="0.2">
      <c r="A196" s="26" t="s">
        <v>48</v>
      </c>
      <c r="E196" s="27" t="s">
        <v>299</v>
      </c>
    </row>
    <row r="197" spans="1:16" x14ac:dyDescent="0.2">
      <c r="A197" s="28" t="s">
        <v>50</v>
      </c>
      <c r="E197" s="29" t="s">
        <v>254</v>
      </c>
    </row>
    <row r="198" spans="1:16" ht="409.5" x14ac:dyDescent="0.2">
      <c r="A198" t="s">
        <v>52</v>
      </c>
      <c r="E198" s="27" t="s">
        <v>300</v>
      </c>
    </row>
    <row r="199" spans="1:16" x14ac:dyDescent="0.2">
      <c r="A199" s="17" t="s">
        <v>43</v>
      </c>
      <c r="B199" s="21" t="s">
        <v>301</v>
      </c>
      <c r="C199" s="21" t="s">
        <v>302</v>
      </c>
      <c r="D199" s="17" t="s">
        <v>87</v>
      </c>
      <c r="E199" s="22" t="s">
        <v>303</v>
      </c>
      <c r="F199" s="23" t="s">
        <v>89</v>
      </c>
      <c r="G199" s="24">
        <v>10</v>
      </c>
      <c r="H199" s="25">
        <v>0</v>
      </c>
      <c r="I199" s="25">
        <f>ROUND(ROUND(H199,2)*ROUND(G199,3),2)</f>
        <v>0</v>
      </c>
      <c r="O199">
        <f>(I199*21)/100</f>
        <v>0</v>
      </c>
      <c r="P199" t="s">
        <v>21</v>
      </c>
    </row>
    <row r="200" spans="1:16" ht="102" x14ac:dyDescent="0.2">
      <c r="A200" s="26" t="s">
        <v>48</v>
      </c>
      <c r="E200" s="27" t="s">
        <v>304</v>
      </c>
    </row>
    <row r="201" spans="1:16" x14ac:dyDescent="0.2">
      <c r="A201" s="28" t="s">
        <v>50</v>
      </c>
      <c r="E201" s="29" t="s">
        <v>305</v>
      </c>
    </row>
    <row r="202" spans="1:16" ht="127.5" x14ac:dyDescent="0.2">
      <c r="A202" t="s">
        <v>52</v>
      </c>
      <c r="E202" s="27" t="s">
        <v>306</v>
      </c>
    </row>
    <row r="203" spans="1:16" x14ac:dyDescent="0.2">
      <c r="A203" s="17" t="s">
        <v>43</v>
      </c>
      <c r="B203" s="21" t="s">
        <v>307</v>
      </c>
      <c r="C203" s="21" t="s">
        <v>308</v>
      </c>
      <c r="D203" s="17" t="s">
        <v>87</v>
      </c>
      <c r="E203" s="22" t="s">
        <v>309</v>
      </c>
      <c r="F203" s="23" t="s">
        <v>241</v>
      </c>
      <c r="G203" s="24">
        <v>9</v>
      </c>
      <c r="H203" s="25">
        <v>0</v>
      </c>
      <c r="I203" s="25">
        <f>ROUND(ROUND(H203,2)*ROUND(G203,3),2)</f>
        <v>0</v>
      </c>
      <c r="O203">
        <f>(I203*0)/100</f>
        <v>0</v>
      </c>
      <c r="P203" t="s">
        <v>25</v>
      </c>
    </row>
    <row r="204" spans="1:16" ht="25.5" x14ac:dyDescent="0.2">
      <c r="A204" s="26" t="s">
        <v>48</v>
      </c>
      <c r="E204" s="27" t="s">
        <v>310</v>
      </c>
    </row>
    <row r="205" spans="1:16" x14ac:dyDescent="0.2">
      <c r="A205" s="28" t="s">
        <v>50</v>
      </c>
      <c r="E205" s="29" t="s">
        <v>311</v>
      </c>
    </row>
    <row r="206" spans="1:16" ht="102" x14ac:dyDescent="0.2">
      <c r="A206" t="s">
        <v>52</v>
      </c>
      <c r="E206" s="27" t="s">
        <v>312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1"/>
  <sheetViews>
    <sheetView tabSelected="1" workbookViewId="0">
      <pane ySplit="7" topLeftCell="A8" activePane="bottomLeft" state="frozen"/>
      <selection pane="bottomLeft" activeCell="E11" sqref="E1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 t="s">
        <v>0</v>
      </c>
      <c r="F1" s="4"/>
      <c r="G1" s="4"/>
      <c r="H1" s="4"/>
      <c r="I1" s="4"/>
      <c r="P1" t="s">
        <v>20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0+O8+O53</f>
        <v>0</v>
      </c>
      <c r="P2" t="s">
        <v>20</v>
      </c>
    </row>
    <row r="3" spans="1:18" ht="15" customHeight="1" x14ac:dyDescent="0.25">
      <c r="A3" t="s">
        <v>11</v>
      </c>
      <c r="B3" s="10" t="s">
        <v>13</v>
      </c>
      <c r="C3" s="37" t="s">
        <v>356</v>
      </c>
      <c r="D3" s="33"/>
      <c r="E3" s="11" t="s">
        <v>14</v>
      </c>
      <c r="F3" s="4"/>
      <c r="G3" s="9"/>
      <c r="H3" s="8" t="s">
        <v>313</v>
      </c>
      <c r="I3" s="32">
        <f>0+I8+I53</f>
        <v>0</v>
      </c>
      <c r="O3" t="s">
        <v>17</v>
      </c>
      <c r="P3" t="s">
        <v>21</v>
      </c>
    </row>
    <row r="4" spans="1:18" ht="15" customHeight="1" x14ac:dyDescent="0.25">
      <c r="A4" t="s">
        <v>15</v>
      </c>
      <c r="B4" s="12" t="s">
        <v>16</v>
      </c>
      <c r="C4" s="38" t="s">
        <v>313</v>
      </c>
      <c r="D4" s="39"/>
      <c r="E4" s="13" t="s">
        <v>314</v>
      </c>
      <c r="F4" s="2"/>
      <c r="G4" s="2"/>
      <c r="H4" s="14"/>
      <c r="I4" s="14"/>
      <c r="O4" t="s">
        <v>18</v>
      </c>
      <c r="P4" t="s">
        <v>21</v>
      </c>
    </row>
    <row r="5" spans="1:18" ht="12.75" customHeight="1" x14ac:dyDescent="0.2">
      <c r="A5" s="36" t="s">
        <v>24</v>
      </c>
      <c r="B5" s="36" t="s">
        <v>26</v>
      </c>
      <c r="C5" s="36" t="s">
        <v>28</v>
      </c>
      <c r="D5" s="36" t="s">
        <v>29</v>
      </c>
      <c r="E5" s="36" t="s">
        <v>30</v>
      </c>
      <c r="F5" s="36" t="s">
        <v>32</v>
      </c>
      <c r="G5" s="36" t="s">
        <v>34</v>
      </c>
      <c r="H5" s="36" t="s">
        <v>36</v>
      </c>
      <c r="I5" s="36"/>
      <c r="O5" t="s">
        <v>19</v>
      </c>
      <c r="P5" t="s">
        <v>21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" t="s">
        <v>37</v>
      </c>
      <c r="I6" s="1" t="s">
        <v>39</v>
      </c>
    </row>
    <row r="7" spans="1:18" ht="12.75" customHeight="1" x14ac:dyDescent="0.2">
      <c r="A7" s="1" t="s">
        <v>25</v>
      </c>
      <c r="B7" s="1" t="s">
        <v>27</v>
      </c>
      <c r="C7" s="1" t="s">
        <v>21</v>
      </c>
      <c r="D7" s="1" t="s">
        <v>20</v>
      </c>
      <c r="E7" s="1" t="s">
        <v>31</v>
      </c>
      <c r="F7" s="1" t="s">
        <v>33</v>
      </c>
      <c r="G7" s="1" t="s">
        <v>35</v>
      </c>
      <c r="H7" s="1" t="s">
        <v>38</v>
      </c>
      <c r="I7" s="1" t="s">
        <v>40</v>
      </c>
    </row>
    <row r="8" spans="1:18" ht="12.75" customHeight="1" x14ac:dyDescent="0.2">
      <c r="A8" s="14" t="s">
        <v>41</v>
      </c>
      <c r="B8" s="14"/>
      <c r="C8" s="18" t="s">
        <v>25</v>
      </c>
      <c r="D8" s="14"/>
      <c r="E8" s="19" t="s">
        <v>42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0+I9+I13+I17+I21+I25+I29+I33+I37+I41+I45+I49</f>
        <v>0</v>
      </c>
      <c r="R8">
        <f>0+O9+O13+O17+O21+O25+O29+O33+O37+O41+O45+O49</f>
        <v>0</v>
      </c>
    </row>
    <row r="9" spans="1:18" x14ac:dyDescent="0.2">
      <c r="A9" s="17" t="s">
        <v>43</v>
      </c>
      <c r="B9" s="21" t="s">
        <v>27</v>
      </c>
      <c r="C9" s="21" t="s">
        <v>315</v>
      </c>
      <c r="D9" s="17" t="s">
        <v>87</v>
      </c>
      <c r="E9" s="22" t="s">
        <v>316</v>
      </c>
      <c r="F9" s="23" t="s">
        <v>298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21</v>
      </c>
    </row>
    <row r="10" spans="1:18" x14ac:dyDescent="0.2">
      <c r="A10" s="26" t="s">
        <v>48</v>
      </c>
      <c r="E10" s="27" t="s">
        <v>317</v>
      </c>
    </row>
    <row r="11" spans="1:18" ht="25.5" x14ac:dyDescent="0.2">
      <c r="A11" s="28" t="s">
        <v>50</v>
      </c>
      <c r="E11" s="40" t="s">
        <v>358</v>
      </c>
    </row>
    <row r="12" spans="1:18" ht="51" x14ac:dyDescent="0.2">
      <c r="A12" t="s">
        <v>52</v>
      </c>
      <c r="E12" s="27" t="s">
        <v>318</v>
      </c>
    </row>
    <row r="13" spans="1:18" x14ac:dyDescent="0.2">
      <c r="A13" s="17" t="s">
        <v>43</v>
      </c>
      <c r="B13" s="21" t="s">
        <v>21</v>
      </c>
      <c r="C13" s="21" t="s">
        <v>319</v>
      </c>
      <c r="D13" s="17" t="s">
        <v>87</v>
      </c>
      <c r="E13" s="22" t="s">
        <v>320</v>
      </c>
      <c r="F13" s="23" t="s">
        <v>298</v>
      </c>
      <c r="G13" s="24">
        <v>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21</v>
      </c>
    </row>
    <row r="14" spans="1:18" x14ac:dyDescent="0.2">
      <c r="A14" s="26" t="s">
        <v>48</v>
      </c>
      <c r="E14" s="27" t="s">
        <v>321</v>
      </c>
    </row>
    <row r="15" spans="1:18" x14ac:dyDescent="0.2">
      <c r="A15" s="28" t="s">
        <v>50</v>
      </c>
      <c r="E15" s="29" t="s">
        <v>87</v>
      </c>
    </row>
    <row r="16" spans="1:18" ht="51" x14ac:dyDescent="0.2">
      <c r="A16" t="s">
        <v>52</v>
      </c>
      <c r="E16" s="27" t="s">
        <v>318</v>
      </c>
    </row>
    <row r="17" spans="1:16" x14ac:dyDescent="0.2">
      <c r="A17" s="17" t="s">
        <v>43</v>
      </c>
      <c r="B17" s="21" t="s">
        <v>31</v>
      </c>
      <c r="C17" s="21" t="s">
        <v>322</v>
      </c>
      <c r="D17" s="17" t="s">
        <v>45</v>
      </c>
      <c r="E17" s="22" t="s">
        <v>323</v>
      </c>
      <c r="F17" s="23" t="s">
        <v>241</v>
      </c>
      <c r="G17" s="24">
        <v>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21</v>
      </c>
    </row>
    <row r="18" spans="1:16" x14ac:dyDescent="0.2">
      <c r="A18" s="26" t="s">
        <v>48</v>
      </c>
      <c r="E18" s="27" t="s">
        <v>324</v>
      </c>
    </row>
    <row r="19" spans="1:16" x14ac:dyDescent="0.2">
      <c r="A19" s="28" t="s">
        <v>50</v>
      </c>
      <c r="E19" s="29" t="s">
        <v>87</v>
      </c>
    </row>
    <row r="20" spans="1:16" ht="51" x14ac:dyDescent="0.2">
      <c r="A20" t="s">
        <v>52</v>
      </c>
      <c r="E20" s="27" t="s">
        <v>325</v>
      </c>
    </row>
    <row r="21" spans="1:16" x14ac:dyDescent="0.2">
      <c r="A21" s="17" t="s">
        <v>43</v>
      </c>
      <c r="B21" s="21" t="s">
        <v>33</v>
      </c>
      <c r="C21" s="21" t="s">
        <v>322</v>
      </c>
      <c r="D21" s="17" t="s">
        <v>54</v>
      </c>
      <c r="E21" s="22" t="s">
        <v>323</v>
      </c>
      <c r="F21" s="23" t="s">
        <v>241</v>
      </c>
      <c r="G21" s="24">
        <v>1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21</v>
      </c>
    </row>
    <row r="22" spans="1:16" x14ac:dyDescent="0.2">
      <c r="A22" s="26" t="s">
        <v>48</v>
      </c>
      <c r="E22" s="27" t="s">
        <v>326</v>
      </c>
    </row>
    <row r="23" spans="1:16" x14ac:dyDescent="0.2">
      <c r="A23" s="28" t="s">
        <v>50</v>
      </c>
      <c r="E23" s="29" t="s">
        <v>87</v>
      </c>
    </row>
    <row r="24" spans="1:16" ht="51" x14ac:dyDescent="0.2">
      <c r="A24" t="s">
        <v>52</v>
      </c>
      <c r="E24" s="27" t="s">
        <v>325</v>
      </c>
    </row>
    <row r="25" spans="1:16" x14ac:dyDescent="0.2">
      <c r="A25" s="17" t="s">
        <v>43</v>
      </c>
      <c r="B25" s="21" t="s">
        <v>35</v>
      </c>
      <c r="C25" s="21" t="s">
        <v>327</v>
      </c>
      <c r="D25" s="17" t="s">
        <v>87</v>
      </c>
      <c r="E25" s="22" t="s">
        <v>328</v>
      </c>
      <c r="F25" s="23" t="s">
        <v>298</v>
      </c>
      <c r="G25" s="24">
        <v>1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21</v>
      </c>
    </row>
    <row r="26" spans="1:16" x14ac:dyDescent="0.2">
      <c r="A26" s="26" t="s">
        <v>48</v>
      </c>
      <c r="E26" s="27" t="s">
        <v>329</v>
      </c>
    </row>
    <row r="27" spans="1:16" x14ac:dyDescent="0.2">
      <c r="A27" s="28" t="s">
        <v>50</v>
      </c>
      <c r="E27" s="29" t="s">
        <v>87</v>
      </c>
    </row>
    <row r="28" spans="1:16" ht="51" x14ac:dyDescent="0.2">
      <c r="A28" t="s">
        <v>52</v>
      </c>
      <c r="E28" s="27" t="s">
        <v>325</v>
      </c>
    </row>
    <row r="29" spans="1:16" x14ac:dyDescent="0.2">
      <c r="A29" s="17" t="s">
        <v>43</v>
      </c>
      <c r="B29" s="21" t="s">
        <v>330</v>
      </c>
      <c r="C29" s="21" t="s">
        <v>331</v>
      </c>
      <c r="D29" s="17" t="s">
        <v>87</v>
      </c>
      <c r="E29" s="22" t="s">
        <v>332</v>
      </c>
      <c r="F29" s="23" t="s">
        <v>298</v>
      </c>
      <c r="G29" s="24">
        <v>1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21</v>
      </c>
    </row>
    <row r="30" spans="1:16" x14ac:dyDescent="0.2">
      <c r="A30" s="26" t="s">
        <v>48</v>
      </c>
      <c r="E30" s="27" t="s">
        <v>333</v>
      </c>
    </row>
    <row r="31" spans="1:16" x14ac:dyDescent="0.2">
      <c r="A31" s="28" t="s">
        <v>50</v>
      </c>
      <c r="E31" s="29" t="s">
        <v>87</v>
      </c>
    </row>
    <row r="32" spans="1:16" ht="51" x14ac:dyDescent="0.2">
      <c r="A32" t="s">
        <v>52</v>
      </c>
      <c r="E32" s="27" t="s">
        <v>325</v>
      </c>
    </row>
    <row r="33" spans="1:16" x14ac:dyDescent="0.2">
      <c r="A33" s="17" t="s">
        <v>43</v>
      </c>
      <c r="B33" s="21" t="s">
        <v>78</v>
      </c>
      <c r="C33" s="21" t="s">
        <v>334</v>
      </c>
      <c r="D33" s="17" t="s">
        <v>87</v>
      </c>
      <c r="E33" s="22" t="s">
        <v>335</v>
      </c>
      <c r="F33" s="23" t="s">
        <v>298</v>
      </c>
      <c r="G33" s="24">
        <v>1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21</v>
      </c>
    </row>
    <row r="34" spans="1:16" x14ac:dyDescent="0.2">
      <c r="A34" s="26" t="s">
        <v>48</v>
      </c>
      <c r="E34" s="27" t="s">
        <v>336</v>
      </c>
    </row>
    <row r="35" spans="1:16" x14ac:dyDescent="0.2">
      <c r="A35" s="28" t="s">
        <v>50</v>
      </c>
      <c r="E35" s="29" t="s">
        <v>87</v>
      </c>
    </row>
    <row r="36" spans="1:16" ht="51" x14ac:dyDescent="0.2">
      <c r="A36" t="s">
        <v>52</v>
      </c>
      <c r="E36" s="27" t="s">
        <v>325</v>
      </c>
    </row>
    <row r="37" spans="1:16" x14ac:dyDescent="0.2">
      <c r="A37" s="17" t="s">
        <v>43</v>
      </c>
      <c r="B37" s="21" t="s">
        <v>38</v>
      </c>
      <c r="C37" s="21" t="s">
        <v>337</v>
      </c>
      <c r="D37" s="17" t="s">
        <v>87</v>
      </c>
      <c r="E37" s="22" t="s">
        <v>338</v>
      </c>
      <c r="F37" s="23" t="s">
        <v>298</v>
      </c>
      <c r="G37" s="24">
        <v>1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21</v>
      </c>
    </row>
    <row r="38" spans="1:16" x14ac:dyDescent="0.2">
      <c r="A38" s="26" t="s">
        <v>48</v>
      </c>
      <c r="E38" s="27" t="s">
        <v>87</v>
      </c>
    </row>
    <row r="39" spans="1:16" x14ac:dyDescent="0.2">
      <c r="A39" s="28" t="s">
        <v>50</v>
      </c>
      <c r="E39" s="29" t="s">
        <v>87</v>
      </c>
    </row>
    <row r="40" spans="1:16" ht="51" x14ac:dyDescent="0.2">
      <c r="A40" t="s">
        <v>52</v>
      </c>
      <c r="E40" s="27" t="s">
        <v>325</v>
      </c>
    </row>
    <row r="41" spans="1:16" x14ac:dyDescent="0.2">
      <c r="A41" s="17" t="s">
        <v>43</v>
      </c>
      <c r="B41" s="21" t="s">
        <v>40</v>
      </c>
      <c r="C41" s="21" t="s">
        <v>339</v>
      </c>
      <c r="D41" s="17" t="s">
        <v>45</v>
      </c>
      <c r="E41" s="22" t="s">
        <v>340</v>
      </c>
      <c r="F41" s="23" t="s">
        <v>241</v>
      </c>
      <c r="G41" s="24">
        <v>2</v>
      </c>
      <c r="H41" s="25">
        <v>0</v>
      </c>
      <c r="I41" s="25">
        <f>ROUND(ROUND(H41,2)*ROUND(G41,3),2)</f>
        <v>0</v>
      </c>
      <c r="O41">
        <f>(I41*21)/100</f>
        <v>0</v>
      </c>
      <c r="P41" t="s">
        <v>21</v>
      </c>
    </row>
    <row r="42" spans="1:16" ht="38.25" x14ac:dyDescent="0.2">
      <c r="A42" s="26" t="s">
        <v>48</v>
      </c>
      <c r="E42" s="27" t="s">
        <v>341</v>
      </c>
    </row>
    <row r="43" spans="1:16" x14ac:dyDescent="0.2">
      <c r="A43" s="28" t="s">
        <v>50</v>
      </c>
      <c r="E43" s="29" t="s">
        <v>87</v>
      </c>
    </row>
    <row r="44" spans="1:16" ht="114.75" x14ac:dyDescent="0.2">
      <c r="A44" t="s">
        <v>52</v>
      </c>
      <c r="E44" s="27" t="s">
        <v>342</v>
      </c>
    </row>
    <row r="45" spans="1:16" x14ac:dyDescent="0.2">
      <c r="A45" s="17" t="s">
        <v>43</v>
      </c>
      <c r="B45" s="21" t="s">
        <v>104</v>
      </c>
      <c r="C45" s="21" t="s">
        <v>339</v>
      </c>
      <c r="D45" s="17" t="s">
        <v>54</v>
      </c>
      <c r="E45" s="22" t="s">
        <v>340</v>
      </c>
      <c r="F45" s="23" t="s">
        <v>241</v>
      </c>
      <c r="G45" s="24">
        <v>2</v>
      </c>
      <c r="H45" s="25">
        <v>0</v>
      </c>
      <c r="I45" s="25">
        <f>ROUND(ROUND(H45,2)*ROUND(G45,3),2)</f>
        <v>0</v>
      </c>
      <c r="O45">
        <f>(I45*21)/100</f>
        <v>0</v>
      </c>
      <c r="P45" t="s">
        <v>21</v>
      </c>
    </row>
    <row r="46" spans="1:16" ht="25.5" x14ac:dyDescent="0.2">
      <c r="A46" s="26" t="s">
        <v>48</v>
      </c>
      <c r="E46" s="27" t="s">
        <v>343</v>
      </c>
    </row>
    <row r="47" spans="1:16" x14ac:dyDescent="0.2">
      <c r="A47" s="28" t="s">
        <v>50</v>
      </c>
      <c r="E47" s="29" t="s">
        <v>87</v>
      </c>
    </row>
    <row r="48" spans="1:16" ht="114.75" x14ac:dyDescent="0.2">
      <c r="A48" t="s">
        <v>52</v>
      </c>
      <c r="E48" s="27" t="s">
        <v>342</v>
      </c>
    </row>
    <row r="49" spans="1:18" x14ac:dyDescent="0.2">
      <c r="A49" s="17" t="s">
        <v>43</v>
      </c>
      <c r="B49" s="21" t="s">
        <v>109</v>
      </c>
      <c r="C49" s="21" t="s">
        <v>344</v>
      </c>
      <c r="D49" s="17" t="s">
        <v>87</v>
      </c>
      <c r="E49" s="22" t="s">
        <v>345</v>
      </c>
      <c r="F49" s="23" t="s">
        <v>298</v>
      </c>
      <c r="G49" s="24">
        <v>1</v>
      </c>
      <c r="H49" s="25">
        <v>0</v>
      </c>
      <c r="I49" s="25">
        <f>ROUND(ROUND(H49,2)*ROUND(G49,3),2)</f>
        <v>0</v>
      </c>
      <c r="O49">
        <f>(I49*21)/100</f>
        <v>0</v>
      </c>
      <c r="P49" t="s">
        <v>21</v>
      </c>
    </row>
    <row r="50" spans="1:18" ht="51" x14ac:dyDescent="0.2">
      <c r="A50" s="26" t="s">
        <v>48</v>
      </c>
      <c r="E50" s="27" t="s">
        <v>346</v>
      </c>
    </row>
    <row r="51" spans="1:18" x14ac:dyDescent="0.2">
      <c r="A51" s="28" t="s">
        <v>50</v>
      </c>
      <c r="E51" s="29" t="s">
        <v>87</v>
      </c>
    </row>
    <row r="52" spans="1:18" ht="63.75" x14ac:dyDescent="0.2">
      <c r="A52" t="s">
        <v>52</v>
      </c>
      <c r="E52" s="27" t="s">
        <v>347</v>
      </c>
    </row>
    <row r="53" spans="1:18" ht="12.75" customHeight="1" x14ac:dyDescent="0.2">
      <c r="A53" s="2" t="s">
        <v>41</v>
      </c>
      <c r="B53" s="2"/>
      <c r="C53" s="30" t="s">
        <v>38</v>
      </c>
      <c r="D53" s="2"/>
      <c r="E53" s="19" t="s">
        <v>245</v>
      </c>
      <c r="F53" s="2"/>
      <c r="G53" s="2"/>
      <c r="H53" s="2"/>
      <c r="I53" s="31">
        <f>0+Q53</f>
        <v>0</v>
      </c>
      <c r="O53">
        <f>0+R53</f>
        <v>0</v>
      </c>
      <c r="Q53">
        <f>0+I54+I58</f>
        <v>0</v>
      </c>
      <c r="R53">
        <f>0+O54+O58</f>
        <v>0</v>
      </c>
    </row>
    <row r="54" spans="1:18" x14ac:dyDescent="0.2">
      <c r="A54" s="17" t="s">
        <v>43</v>
      </c>
      <c r="B54" s="21" t="s">
        <v>116</v>
      </c>
      <c r="C54" s="21" t="s">
        <v>348</v>
      </c>
      <c r="D54" s="17" t="s">
        <v>87</v>
      </c>
      <c r="E54" s="22" t="s">
        <v>349</v>
      </c>
      <c r="F54" s="23" t="s">
        <v>298</v>
      </c>
      <c r="G54" s="24">
        <v>1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21</v>
      </c>
    </row>
    <row r="55" spans="1:18" ht="63.75" x14ac:dyDescent="0.2">
      <c r="A55" s="26" t="s">
        <v>48</v>
      </c>
      <c r="E55" s="27" t="s">
        <v>350</v>
      </c>
    </row>
    <row r="56" spans="1:18" x14ac:dyDescent="0.2">
      <c r="A56" s="28" t="s">
        <v>50</v>
      </c>
      <c r="E56" s="29" t="s">
        <v>87</v>
      </c>
    </row>
    <row r="57" spans="1:18" ht="76.5" x14ac:dyDescent="0.2">
      <c r="A57" t="s">
        <v>52</v>
      </c>
      <c r="E57" s="27" t="s">
        <v>351</v>
      </c>
    </row>
    <row r="58" spans="1:18" x14ac:dyDescent="0.2">
      <c r="A58" s="17" t="s">
        <v>43</v>
      </c>
      <c r="B58" s="21" t="s">
        <v>122</v>
      </c>
      <c r="C58" s="21" t="s">
        <v>352</v>
      </c>
      <c r="D58" s="17" t="s">
        <v>87</v>
      </c>
      <c r="E58" s="22" t="s">
        <v>353</v>
      </c>
      <c r="F58" s="23" t="s">
        <v>298</v>
      </c>
      <c r="G58" s="24">
        <v>1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21</v>
      </c>
    </row>
    <row r="59" spans="1:18" ht="25.5" x14ac:dyDescent="0.2">
      <c r="A59" s="26" t="s">
        <v>48</v>
      </c>
      <c r="E59" s="27" t="s">
        <v>354</v>
      </c>
    </row>
    <row r="60" spans="1:18" x14ac:dyDescent="0.2">
      <c r="A60" s="28" t="s">
        <v>50</v>
      </c>
      <c r="E60" s="29" t="s">
        <v>87</v>
      </c>
    </row>
    <row r="61" spans="1:18" ht="63.75" x14ac:dyDescent="0.2">
      <c r="A61" t="s">
        <v>52</v>
      </c>
      <c r="E61" s="27" t="s">
        <v>355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101</vt:lpstr>
      <vt:lpstr>VRN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Josef Raboch</cp:lastModifiedBy>
  <dcterms:created xsi:type="dcterms:W3CDTF">2025-03-27T12:16:42Z</dcterms:created>
  <dcterms:modified xsi:type="dcterms:W3CDTF">2025-03-28T05:06:34Z</dcterms:modified>
  <cp:category/>
  <cp:contentStatus/>
</cp:coreProperties>
</file>