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 - Vedlejší rozpočto..." sheetId="2" r:id="rId2"/>
    <sheet name="ASŘ 01 - Architektonicko ..." sheetId="3" r:id="rId3"/>
    <sheet name="ASŘ 02 - Architektonicko ..." sheetId="4" r:id="rId4"/>
    <sheet name="ASŘ 03 - Architektonicko ..." sheetId="5" r:id="rId5"/>
    <sheet name="TI 01 - Ústřední vytápění" sheetId="6" r:id="rId6"/>
    <sheet name="TI 02 - Zdravotechnické i..." sheetId="7" r:id="rId7"/>
    <sheet name="TI 03 - Elektroinstalace" sheetId="8" r:id="rId8"/>
    <sheet name="TI 04 - Vzduchotechnika" sheetId="9" r:id="rId9"/>
    <sheet name="Seznam figur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00 - Vedlejší rozpočto...'!$C$84:$K$134</definedName>
    <definedName name="_xlnm.Print_Area" localSheetId="1">'SO 00 - Vedlejší rozpočto...'!$C$4:$J$39,'SO 00 - Vedlejší rozpočto...'!$C$45:$J$66,'SO 00 - Vedlejší rozpočto...'!$C$72:$K$134</definedName>
    <definedName name="_xlnm.Print_Titles" localSheetId="1">'SO 00 - Vedlejší rozpočto...'!$84:$84</definedName>
    <definedName name="_xlnm._FilterDatabase" localSheetId="2" hidden="1">'ASŘ 01 - Architektonicko ...'!$C$99:$K$391</definedName>
    <definedName name="_xlnm.Print_Area" localSheetId="2">'ASŘ 01 - Architektonicko ...'!$C$4:$J$41,'ASŘ 01 - Architektonicko ...'!$C$47:$J$79,'ASŘ 01 - Architektonicko ...'!$C$85:$K$391</definedName>
    <definedName name="_xlnm.Print_Titles" localSheetId="2">'ASŘ 01 - Architektonicko ...'!$99:$99</definedName>
    <definedName name="_xlnm._FilterDatabase" localSheetId="3" hidden="1">'ASŘ 02 - Architektonicko ...'!$C$91:$K$208</definedName>
    <definedName name="_xlnm.Print_Area" localSheetId="3">'ASŘ 02 - Architektonicko ...'!$C$4:$J$41,'ASŘ 02 - Architektonicko ...'!$C$47:$J$71,'ASŘ 02 - Architektonicko ...'!$C$77:$K$208</definedName>
    <definedName name="_xlnm.Print_Titles" localSheetId="3">'ASŘ 02 - Architektonicko ...'!$91:$91</definedName>
    <definedName name="_xlnm._FilterDatabase" localSheetId="4" hidden="1">'ASŘ 03 - Architektonicko ...'!$C$107:$K$1814</definedName>
    <definedName name="_xlnm.Print_Area" localSheetId="4">'ASŘ 03 - Architektonicko ...'!$C$4:$J$41,'ASŘ 03 - Architektonicko ...'!$C$47:$J$87,'ASŘ 03 - Architektonicko ...'!$C$93:$K$1814</definedName>
    <definedName name="_xlnm.Print_Titles" localSheetId="4">'ASŘ 03 - Architektonicko ...'!$107:$107</definedName>
    <definedName name="_xlnm._FilterDatabase" localSheetId="5" hidden="1">'TI 01 - Ústřední vytápění'!$C$95:$K$246</definedName>
    <definedName name="_xlnm.Print_Area" localSheetId="5">'TI 01 - Ústřední vytápění'!$C$4:$J$41,'TI 01 - Ústřední vytápění'!$C$47:$J$75,'TI 01 - Ústřední vytápění'!$C$81:$K$246</definedName>
    <definedName name="_xlnm.Print_Titles" localSheetId="5">'TI 01 - Ústřední vytápění'!$95:$95</definedName>
    <definedName name="_xlnm._FilterDatabase" localSheetId="6" hidden="1">'TI 02 - Zdravotechnické i...'!$C$97:$K$285</definedName>
    <definedName name="_xlnm.Print_Area" localSheetId="6">'TI 02 - Zdravotechnické i...'!$C$4:$J$41,'TI 02 - Zdravotechnické i...'!$C$47:$J$77,'TI 02 - Zdravotechnické i...'!$C$83:$K$285</definedName>
    <definedName name="_xlnm.Print_Titles" localSheetId="6">'TI 02 - Zdravotechnické i...'!$97:$97</definedName>
    <definedName name="_xlnm._FilterDatabase" localSheetId="7" hidden="1">'TI 03 - Elektroinstalace'!$C$108:$K$249</definedName>
    <definedName name="_xlnm.Print_Area" localSheetId="7">'TI 03 - Elektroinstalace'!$C$4:$J$41,'TI 03 - Elektroinstalace'!$C$47:$J$88,'TI 03 - Elektroinstalace'!$C$94:$K$249</definedName>
    <definedName name="_xlnm.Print_Titles" localSheetId="7">'TI 03 - Elektroinstalace'!$108:$108</definedName>
    <definedName name="_xlnm._FilterDatabase" localSheetId="8" hidden="1">'TI 04 - Vzduchotechnika'!$C$90:$K$149</definedName>
    <definedName name="_xlnm.Print_Area" localSheetId="8">'TI 04 - Vzduchotechnika'!$C$4:$J$41,'TI 04 - Vzduchotechnika'!$C$47:$J$70,'TI 04 - Vzduchotechnika'!$C$76:$K$149</definedName>
    <definedName name="_xlnm.Print_Titles" localSheetId="8">'TI 04 - Vzduchotechnika'!$90:$90</definedName>
    <definedName name="_xlnm.Print_Area" localSheetId="9">'Seznam figur'!$C$4:$G$263</definedName>
    <definedName name="_xlnm.Print_Titles" localSheetId="9">'Seznam figur'!$9:$9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63"/>
  <c i="9" r="J37"/>
  <c i="1" r="AX63"/>
  <c i="9" r="BI148"/>
  <c r="BH148"/>
  <c r="BG148"/>
  <c r="BF148"/>
  <c r="T148"/>
  <c r="T147"/>
  <c r="T146"/>
  <c r="R148"/>
  <c r="R147"/>
  <c r="R146"/>
  <c r="P148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8" r="J122"/>
  <c r="J39"/>
  <c r="J38"/>
  <c i="1" r="AY62"/>
  <c i="8" r="J37"/>
  <c i="1" r="AX62"/>
  <c i="8"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65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J106"/>
  <c r="J105"/>
  <c r="F105"/>
  <c r="F103"/>
  <c r="E101"/>
  <c r="J59"/>
  <c r="J58"/>
  <c r="F58"/>
  <c r="F56"/>
  <c r="E54"/>
  <c r="J20"/>
  <c r="E20"/>
  <c r="F59"/>
  <c r="J19"/>
  <c r="J14"/>
  <c r="J103"/>
  <c r="E7"/>
  <c r="E97"/>
  <c i="7" r="J39"/>
  <c r="J38"/>
  <c i="1" r="AY61"/>
  <c i="7" r="J37"/>
  <c i="1" r="AX61"/>
  <c i="7"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T272"/>
  <c r="R273"/>
  <c r="R272"/>
  <c r="P273"/>
  <c r="P272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86"/>
  <c i="6" r="J39"/>
  <c r="J38"/>
  <c i="1" r="AY60"/>
  <c i="6" r="J37"/>
  <c i="1" r="AX60"/>
  <c i="6"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T229"/>
  <c r="R230"/>
  <c r="R229"/>
  <c r="P230"/>
  <c r="P229"/>
  <c r="BI225"/>
  <c r="BH225"/>
  <c r="BG225"/>
  <c r="BF225"/>
  <c r="T225"/>
  <c r="R225"/>
  <c r="P225"/>
  <c r="BI221"/>
  <c r="BH221"/>
  <c r="BG221"/>
  <c r="BF221"/>
  <c r="T221"/>
  <c r="R221"/>
  <c r="P221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56"/>
  <c r="E7"/>
  <c r="E84"/>
  <c i="5" r="J39"/>
  <c r="J38"/>
  <c i="1" r="AY59"/>
  <c i="5" r="J37"/>
  <c i="1" r="AX59"/>
  <c i="5" r="BI1813"/>
  <c r="BH1813"/>
  <c r="BG1813"/>
  <c r="BF1813"/>
  <c r="T1813"/>
  <c r="R1813"/>
  <c r="P1813"/>
  <c r="BI1811"/>
  <c r="BH1811"/>
  <c r="BG1811"/>
  <c r="BF1811"/>
  <c r="T1811"/>
  <c r="R1811"/>
  <c r="P1811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90"/>
  <c r="BH1790"/>
  <c r="BG1790"/>
  <c r="BF1790"/>
  <c r="T1790"/>
  <c r="R1790"/>
  <c r="P1790"/>
  <c r="BI1786"/>
  <c r="BH1786"/>
  <c r="BG1786"/>
  <c r="BF1786"/>
  <c r="T1786"/>
  <c r="R1786"/>
  <c r="P1786"/>
  <c r="BI1782"/>
  <c r="BH1782"/>
  <c r="BG1782"/>
  <c r="BF1782"/>
  <c r="T1782"/>
  <c r="R1782"/>
  <c r="P1782"/>
  <c r="BI1778"/>
  <c r="BH1778"/>
  <c r="BG1778"/>
  <c r="BF1778"/>
  <c r="T1778"/>
  <c r="R1778"/>
  <c r="P1778"/>
  <c r="BI1775"/>
  <c r="BH1775"/>
  <c r="BG1775"/>
  <c r="BF1775"/>
  <c r="T1775"/>
  <c r="R1775"/>
  <c r="P1775"/>
  <c r="BI1773"/>
  <c r="BH1773"/>
  <c r="BG1773"/>
  <c r="BF1773"/>
  <c r="T1773"/>
  <c r="R1773"/>
  <c r="P1773"/>
  <c r="BI1771"/>
  <c r="BH1771"/>
  <c r="BG1771"/>
  <c r="BF1771"/>
  <c r="T1771"/>
  <c r="R1771"/>
  <c r="P1771"/>
  <c r="BI1770"/>
  <c r="BH1770"/>
  <c r="BG1770"/>
  <c r="BF1770"/>
  <c r="T1770"/>
  <c r="R1770"/>
  <c r="P1770"/>
  <c r="BI1762"/>
  <c r="BH1762"/>
  <c r="BG1762"/>
  <c r="BF1762"/>
  <c r="T1762"/>
  <c r="R1762"/>
  <c r="P1762"/>
  <c r="BI1721"/>
  <c r="BH1721"/>
  <c r="BG1721"/>
  <c r="BF1721"/>
  <c r="T1721"/>
  <c r="R1721"/>
  <c r="P1721"/>
  <c r="BI1681"/>
  <c r="BH1681"/>
  <c r="BG1681"/>
  <c r="BF1681"/>
  <c r="T1681"/>
  <c r="R1681"/>
  <c r="P1681"/>
  <c r="BI1641"/>
  <c r="BH1641"/>
  <c r="BG1641"/>
  <c r="BF1641"/>
  <c r="T1641"/>
  <c r="R1641"/>
  <c r="P1641"/>
  <c r="BI1611"/>
  <c r="BH1611"/>
  <c r="BG1611"/>
  <c r="BF1611"/>
  <c r="T1611"/>
  <c r="R1611"/>
  <c r="P1611"/>
  <c r="BI1605"/>
  <c r="BH1605"/>
  <c r="BG1605"/>
  <c r="BF1605"/>
  <c r="T1605"/>
  <c r="R1605"/>
  <c r="P1605"/>
  <c r="BI1594"/>
  <c r="BH1594"/>
  <c r="BG1594"/>
  <c r="BF1594"/>
  <c r="T1594"/>
  <c r="R1594"/>
  <c r="P1594"/>
  <c r="BI1554"/>
  <c r="BH1554"/>
  <c r="BG1554"/>
  <c r="BF1554"/>
  <c r="T1554"/>
  <c r="R1554"/>
  <c r="P1554"/>
  <c r="BI1552"/>
  <c r="BH1552"/>
  <c r="BG1552"/>
  <c r="BF1552"/>
  <c r="T1552"/>
  <c r="R1552"/>
  <c r="P1552"/>
  <c r="BI1541"/>
  <c r="BH1541"/>
  <c r="BG1541"/>
  <c r="BF1541"/>
  <c r="T1541"/>
  <c r="R1541"/>
  <c r="P1541"/>
  <c r="BI1539"/>
  <c r="BH1539"/>
  <c r="BG1539"/>
  <c r="BF1539"/>
  <c r="T1539"/>
  <c r="R1539"/>
  <c r="P1539"/>
  <c r="BI1509"/>
  <c r="BH1509"/>
  <c r="BG1509"/>
  <c r="BF1509"/>
  <c r="T1509"/>
  <c r="R1509"/>
  <c r="P1509"/>
  <c r="BI1469"/>
  <c r="BH1469"/>
  <c r="BG1469"/>
  <c r="BF1469"/>
  <c r="T1469"/>
  <c r="R1469"/>
  <c r="P1469"/>
  <c r="BI1454"/>
  <c r="BH1454"/>
  <c r="BG1454"/>
  <c r="BF1454"/>
  <c r="T1454"/>
  <c r="R1454"/>
  <c r="P1454"/>
  <c r="BI1439"/>
  <c r="BH1439"/>
  <c r="BG1439"/>
  <c r="BF1439"/>
  <c r="T1439"/>
  <c r="R1439"/>
  <c r="P1439"/>
  <c r="BI1399"/>
  <c r="BH1399"/>
  <c r="BG1399"/>
  <c r="BF1399"/>
  <c r="T1399"/>
  <c r="R1399"/>
  <c r="P1399"/>
  <c r="BI1389"/>
  <c r="BH1389"/>
  <c r="BG1389"/>
  <c r="BF1389"/>
  <c r="T1389"/>
  <c r="R1389"/>
  <c r="P1389"/>
  <c r="BI1380"/>
  <c r="BH1380"/>
  <c r="BG1380"/>
  <c r="BF1380"/>
  <c r="T1380"/>
  <c r="R1380"/>
  <c r="P1380"/>
  <c r="BI1371"/>
  <c r="BH1371"/>
  <c r="BG1371"/>
  <c r="BF1371"/>
  <c r="T1371"/>
  <c r="R1371"/>
  <c r="P1371"/>
  <c r="BI1364"/>
  <c r="BH1364"/>
  <c r="BG1364"/>
  <c r="BF1364"/>
  <c r="T1364"/>
  <c r="R1364"/>
  <c r="P1364"/>
  <c r="BI1362"/>
  <c r="BH1362"/>
  <c r="BG1362"/>
  <c r="BF1362"/>
  <c r="T1362"/>
  <c r="R1362"/>
  <c r="P1362"/>
  <c r="BI1355"/>
  <c r="BH1355"/>
  <c r="BG1355"/>
  <c r="BF1355"/>
  <c r="T1355"/>
  <c r="R1355"/>
  <c r="P1355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38"/>
  <c r="BH1338"/>
  <c r="BG1338"/>
  <c r="BF1338"/>
  <c r="T1338"/>
  <c r="R1338"/>
  <c r="P1338"/>
  <c r="BI1327"/>
  <c r="BH1327"/>
  <c r="BG1327"/>
  <c r="BF1327"/>
  <c r="T1327"/>
  <c r="R1327"/>
  <c r="P1327"/>
  <c r="BI1322"/>
  <c r="BH1322"/>
  <c r="BG1322"/>
  <c r="BF1322"/>
  <c r="T1322"/>
  <c r="R1322"/>
  <c r="P1322"/>
  <c r="BI1317"/>
  <c r="BH1317"/>
  <c r="BG1317"/>
  <c r="BF1317"/>
  <c r="T1317"/>
  <c r="R1317"/>
  <c r="P1317"/>
  <c r="BI1314"/>
  <c r="BH1314"/>
  <c r="BG1314"/>
  <c r="BF1314"/>
  <c r="T1314"/>
  <c r="R1314"/>
  <c r="P1314"/>
  <c r="BI1311"/>
  <c r="BH1311"/>
  <c r="BG1311"/>
  <c r="BF1311"/>
  <c r="T1311"/>
  <c r="R1311"/>
  <c r="P1311"/>
  <c r="BI1302"/>
  <c r="BH1302"/>
  <c r="BG1302"/>
  <c r="BF1302"/>
  <c r="T1302"/>
  <c r="R1302"/>
  <c r="P1302"/>
  <c r="BI1300"/>
  <c r="BH1300"/>
  <c r="BG1300"/>
  <c r="BF1300"/>
  <c r="T1300"/>
  <c r="R1300"/>
  <c r="P1300"/>
  <c r="BI1292"/>
  <c r="BH1292"/>
  <c r="BG1292"/>
  <c r="BF1292"/>
  <c r="T1292"/>
  <c r="R1292"/>
  <c r="P1292"/>
  <c r="BI1281"/>
  <c r="BH1281"/>
  <c r="BG1281"/>
  <c r="BF1281"/>
  <c r="T1281"/>
  <c r="R1281"/>
  <c r="P1281"/>
  <c r="BI1279"/>
  <c r="BH1279"/>
  <c r="BG1279"/>
  <c r="BF1279"/>
  <c r="T1279"/>
  <c r="R1279"/>
  <c r="P1279"/>
  <c r="BI1271"/>
  <c r="BH1271"/>
  <c r="BG1271"/>
  <c r="BF1271"/>
  <c r="T1271"/>
  <c r="R1271"/>
  <c r="P1271"/>
  <c r="BI1256"/>
  <c r="BH1256"/>
  <c r="BG1256"/>
  <c r="BF1256"/>
  <c r="T1256"/>
  <c r="R1256"/>
  <c r="P1256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4"/>
  <c r="BH1244"/>
  <c r="BG1244"/>
  <c r="BF1244"/>
  <c r="T1244"/>
  <c r="R1244"/>
  <c r="P1244"/>
  <c r="BI1242"/>
  <c r="BH1242"/>
  <c r="BG1242"/>
  <c r="BF1242"/>
  <c r="T1242"/>
  <c r="R1242"/>
  <c r="P1242"/>
  <c r="BI1238"/>
  <c r="BH1238"/>
  <c r="BG1238"/>
  <c r="BF1238"/>
  <c r="T1238"/>
  <c r="R1238"/>
  <c r="P1238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1"/>
  <c r="BH1221"/>
  <c r="BG1221"/>
  <c r="BF1221"/>
  <c r="T1221"/>
  <c r="R1221"/>
  <c r="P1221"/>
  <c r="BI1216"/>
  <c r="BH1216"/>
  <c r="BG1216"/>
  <c r="BF1216"/>
  <c r="T1216"/>
  <c r="R1216"/>
  <c r="P1216"/>
  <c r="BI1189"/>
  <c r="BH1189"/>
  <c r="BG1189"/>
  <c r="BF1189"/>
  <c r="T1189"/>
  <c r="R1189"/>
  <c r="P1189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55"/>
  <c r="BH1155"/>
  <c r="BG1155"/>
  <c r="BF1155"/>
  <c r="T1155"/>
  <c r="R1155"/>
  <c r="P1155"/>
  <c r="BI1143"/>
  <c r="BH1143"/>
  <c r="BG1143"/>
  <c r="BF1143"/>
  <c r="T1143"/>
  <c r="R1143"/>
  <c r="P1143"/>
  <c r="BI1140"/>
  <c r="BH1140"/>
  <c r="BG1140"/>
  <c r="BF1140"/>
  <c r="T1140"/>
  <c r="R1140"/>
  <c r="P1140"/>
  <c r="BI1113"/>
  <c r="BH1113"/>
  <c r="BG1113"/>
  <c r="BF1113"/>
  <c r="T1113"/>
  <c r="R1113"/>
  <c r="P1113"/>
  <c r="BI1086"/>
  <c r="BH1086"/>
  <c r="BG1086"/>
  <c r="BF1086"/>
  <c r="T1086"/>
  <c r="R1086"/>
  <c r="P1086"/>
  <c r="BI1065"/>
  <c r="BH1065"/>
  <c r="BG1065"/>
  <c r="BF1065"/>
  <c r="T1065"/>
  <c r="R1065"/>
  <c r="P1065"/>
  <c r="BI1062"/>
  <c r="BH1062"/>
  <c r="BG1062"/>
  <c r="BF1062"/>
  <c r="T1062"/>
  <c r="R1062"/>
  <c r="P1062"/>
  <c r="BI1060"/>
  <c r="BH1060"/>
  <c r="BG1060"/>
  <c r="BF1060"/>
  <c r="T1060"/>
  <c r="R1060"/>
  <c r="P1060"/>
  <c r="BI1058"/>
  <c r="BH1058"/>
  <c r="BG1058"/>
  <c r="BF1058"/>
  <c r="T1058"/>
  <c r="R1058"/>
  <c r="P1058"/>
  <c r="BI1054"/>
  <c r="BH1054"/>
  <c r="BG1054"/>
  <c r="BF1054"/>
  <c r="T1054"/>
  <c r="R1054"/>
  <c r="P1054"/>
  <c r="BI1049"/>
  <c r="BH1049"/>
  <c r="BG1049"/>
  <c r="BF1049"/>
  <c r="T1049"/>
  <c r="R1049"/>
  <c r="P1049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4"/>
  <c r="BH1034"/>
  <c r="BG1034"/>
  <c r="BF1034"/>
  <c r="T1034"/>
  <c r="R1034"/>
  <c r="P1034"/>
  <c r="BI1032"/>
  <c r="BH1032"/>
  <c r="BG1032"/>
  <c r="BF1032"/>
  <c r="T1032"/>
  <c r="R1032"/>
  <c r="P1032"/>
  <c r="BI1028"/>
  <c r="BH1028"/>
  <c r="BG1028"/>
  <c r="BF1028"/>
  <c r="T1028"/>
  <c r="R1028"/>
  <c r="P1028"/>
  <c r="BI1026"/>
  <c r="BH1026"/>
  <c r="BG1026"/>
  <c r="BF1026"/>
  <c r="T1026"/>
  <c r="R1026"/>
  <c r="P1026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3"/>
  <c r="BH1013"/>
  <c r="BG1013"/>
  <c r="BF1013"/>
  <c r="T1013"/>
  <c r="R1013"/>
  <c r="P1013"/>
  <c r="BI1010"/>
  <c r="BH1010"/>
  <c r="BG1010"/>
  <c r="BF1010"/>
  <c r="T1010"/>
  <c r="R1010"/>
  <c r="P1010"/>
  <c r="BI1009"/>
  <c r="BH1009"/>
  <c r="BG1009"/>
  <c r="BF1009"/>
  <c r="T1009"/>
  <c r="R1009"/>
  <c r="P1009"/>
  <c r="BI997"/>
  <c r="BH997"/>
  <c r="BG997"/>
  <c r="BF997"/>
  <c r="T997"/>
  <c r="R997"/>
  <c r="P997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80"/>
  <c r="BH980"/>
  <c r="BG980"/>
  <c r="BF980"/>
  <c r="T980"/>
  <c r="R980"/>
  <c r="P980"/>
  <c r="BI978"/>
  <c r="BH978"/>
  <c r="BG978"/>
  <c r="BF978"/>
  <c r="T978"/>
  <c r="R978"/>
  <c r="P978"/>
  <c r="BI971"/>
  <c r="BH971"/>
  <c r="BG971"/>
  <c r="BF971"/>
  <c r="T971"/>
  <c r="R971"/>
  <c r="P971"/>
  <c r="BI962"/>
  <c r="BH962"/>
  <c r="BG962"/>
  <c r="BF962"/>
  <c r="T962"/>
  <c r="R962"/>
  <c r="P962"/>
  <c r="BI959"/>
  <c r="BH959"/>
  <c r="BG959"/>
  <c r="BF959"/>
  <c r="T959"/>
  <c r="R959"/>
  <c r="P959"/>
  <c r="BI955"/>
  <c r="BH955"/>
  <c r="BG955"/>
  <c r="BF955"/>
  <c r="T955"/>
  <c r="R955"/>
  <c r="P955"/>
  <c r="BI950"/>
  <c r="BH950"/>
  <c r="BG950"/>
  <c r="BF950"/>
  <c r="T950"/>
  <c r="R950"/>
  <c r="P950"/>
  <c r="BI949"/>
  <c r="BH949"/>
  <c r="BG949"/>
  <c r="BF949"/>
  <c r="T949"/>
  <c r="R949"/>
  <c r="P949"/>
  <c r="BI944"/>
  <c r="BH944"/>
  <c r="BG944"/>
  <c r="BF944"/>
  <c r="T944"/>
  <c r="R944"/>
  <c r="P944"/>
  <c r="BI943"/>
  <c r="BH943"/>
  <c r="BG943"/>
  <c r="BF943"/>
  <c r="T943"/>
  <c r="R943"/>
  <c r="P943"/>
  <c r="BI939"/>
  <c r="BH939"/>
  <c r="BG939"/>
  <c r="BF939"/>
  <c r="T939"/>
  <c r="R939"/>
  <c r="P939"/>
  <c r="BI938"/>
  <c r="BH938"/>
  <c r="BG938"/>
  <c r="BF938"/>
  <c r="T938"/>
  <c r="R938"/>
  <c r="P938"/>
  <c r="BI933"/>
  <c r="BH933"/>
  <c r="BG933"/>
  <c r="BF933"/>
  <c r="T933"/>
  <c r="R933"/>
  <c r="P933"/>
  <c r="BI930"/>
  <c r="BH930"/>
  <c r="BG930"/>
  <c r="BF930"/>
  <c r="T930"/>
  <c r="R930"/>
  <c r="P930"/>
  <c r="BI926"/>
  <c r="BH926"/>
  <c r="BG926"/>
  <c r="BF926"/>
  <c r="T926"/>
  <c r="R926"/>
  <c r="P926"/>
  <c r="BI920"/>
  <c r="BH920"/>
  <c r="BG920"/>
  <c r="BF920"/>
  <c r="T920"/>
  <c r="R920"/>
  <c r="P920"/>
  <c r="BI918"/>
  <c r="BH918"/>
  <c r="BG918"/>
  <c r="BF918"/>
  <c r="T918"/>
  <c r="R918"/>
  <c r="P918"/>
  <c r="BI909"/>
  <c r="BH909"/>
  <c r="BG909"/>
  <c r="BF909"/>
  <c r="T909"/>
  <c r="R909"/>
  <c r="P909"/>
  <c r="BI907"/>
  <c r="BH907"/>
  <c r="BG907"/>
  <c r="BF907"/>
  <c r="T907"/>
  <c r="R907"/>
  <c r="P907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86"/>
  <c r="BH886"/>
  <c r="BG886"/>
  <c r="BF886"/>
  <c r="T886"/>
  <c r="R886"/>
  <c r="P886"/>
  <c r="BI879"/>
  <c r="BH879"/>
  <c r="BG879"/>
  <c r="BF879"/>
  <c r="T879"/>
  <c r="R879"/>
  <c r="P879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2"/>
  <c r="BH862"/>
  <c r="BG862"/>
  <c r="BF862"/>
  <c r="T862"/>
  <c r="R862"/>
  <c r="P862"/>
  <c r="BI856"/>
  <c r="BH856"/>
  <c r="BG856"/>
  <c r="BF856"/>
  <c r="T856"/>
  <c r="R856"/>
  <c r="P856"/>
  <c r="BI851"/>
  <c r="BH851"/>
  <c r="BG851"/>
  <c r="BF851"/>
  <c r="T851"/>
  <c r="R851"/>
  <c r="P851"/>
  <c r="BI848"/>
  <c r="BH848"/>
  <c r="BG848"/>
  <c r="BF848"/>
  <c r="T848"/>
  <c r="R848"/>
  <c r="P848"/>
  <c r="BI839"/>
  <c r="BH839"/>
  <c r="BG839"/>
  <c r="BF839"/>
  <c r="T839"/>
  <c r="R839"/>
  <c r="P839"/>
  <c r="BI837"/>
  <c r="BH837"/>
  <c r="BG837"/>
  <c r="BF837"/>
  <c r="T837"/>
  <c r="R837"/>
  <c r="P837"/>
  <c r="BI833"/>
  <c r="BH833"/>
  <c r="BG833"/>
  <c r="BF833"/>
  <c r="T833"/>
  <c r="R833"/>
  <c r="P833"/>
  <c r="BI832"/>
  <c r="BH832"/>
  <c r="BG832"/>
  <c r="BF832"/>
  <c r="T832"/>
  <c r="R832"/>
  <c r="P832"/>
  <c r="BI829"/>
  <c r="BH829"/>
  <c r="BG829"/>
  <c r="BF829"/>
  <c r="T829"/>
  <c r="R829"/>
  <c r="P829"/>
  <c r="BI828"/>
  <c r="BH828"/>
  <c r="BG828"/>
  <c r="BF828"/>
  <c r="T828"/>
  <c r="R828"/>
  <c r="P828"/>
  <c r="BI825"/>
  <c r="BH825"/>
  <c r="BG825"/>
  <c r="BF825"/>
  <c r="T825"/>
  <c r="R825"/>
  <c r="P825"/>
  <c r="BI822"/>
  <c r="BH822"/>
  <c r="BG822"/>
  <c r="BF822"/>
  <c r="T822"/>
  <c r="R822"/>
  <c r="P822"/>
  <c r="BI805"/>
  <c r="BH805"/>
  <c r="BG805"/>
  <c r="BF805"/>
  <c r="T805"/>
  <c r="R805"/>
  <c r="P80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37"/>
  <c r="BH737"/>
  <c r="BG737"/>
  <c r="BF737"/>
  <c r="T737"/>
  <c r="R737"/>
  <c r="P737"/>
  <c r="BI729"/>
  <c r="BH729"/>
  <c r="BG729"/>
  <c r="BF729"/>
  <c r="T729"/>
  <c r="R729"/>
  <c r="P729"/>
  <c r="BI725"/>
  <c r="BH725"/>
  <c r="BG725"/>
  <c r="BF725"/>
  <c r="T725"/>
  <c r="R725"/>
  <c r="P725"/>
  <c r="BI701"/>
  <c r="BH701"/>
  <c r="BG701"/>
  <c r="BF701"/>
  <c r="T701"/>
  <c r="R701"/>
  <c r="P701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42"/>
  <c r="BH642"/>
  <c r="BG642"/>
  <c r="BF642"/>
  <c r="T642"/>
  <c r="R642"/>
  <c r="P642"/>
  <c r="BI640"/>
  <c r="BH640"/>
  <c r="BG640"/>
  <c r="BF640"/>
  <c r="T640"/>
  <c r="R640"/>
  <c r="P640"/>
  <c r="BI618"/>
  <c r="BH618"/>
  <c r="BG618"/>
  <c r="BF618"/>
  <c r="T618"/>
  <c r="R618"/>
  <c r="P618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83"/>
  <c r="BH583"/>
  <c r="BG583"/>
  <c r="BF583"/>
  <c r="T583"/>
  <c r="R583"/>
  <c r="P583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67"/>
  <c r="BH567"/>
  <c r="BG567"/>
  <c r="BF567"/>
  <c r="T567"/>
  <c r="R567"/>
  <c r="P567"/>
  <c r="BI562"/>
  <c r="BH562"/>
  <c r="BG562"/>
  <c r="BF562"/>
  <c r="T562"/>
  <c r="R562"/>
  <c r="P562"/>
  <c r="BI532"/>
  <c r="BH532"/>
  <c r="BG532"/>
  <c r="BF532"/>
  <c r="T532"/>
  <c r="R532"/>
  <c r="P532"/>
  <c r="BI502"/>
  <c r="BH502"/>
  <c r="BG502"/>
  <c r="BF502"/>
  <c r="T502"/>
  <c r="R502"/>
  <c r="P502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7"/>
  <c r="BH467"/>
  <c r="BG467"/>
  <c r="BF467"/>
  <c r="T467"/>
  <c r="R467"/>
  <c r="P467"/>
  <c r="BI465"/>
  <c r="BH465"/>
  <c r="BG465"/>
  <c r="BF465"/>
  <c r="T465"/>
  <c r="R465"/>
  <c r="P465"/>
  <c r="BI453"/>
  <c r="BH453"/>
  <c r="BG453"/>
  <c r="BF453"/>
  <c r="T453"/>
  <c r="R453"/>
  <c r="P453"/>
  <c r="BI426"/>
  <c r="BH426"/>
  <c r="BG426"/>
  <c r="BF426"/>
  <c r="T426"/>
  <c r="R426"/>
  <c r="P426"/>
  <c r="BI422"/>
  <c r="BH422"/>
  <c r="BG422"/>
  <c r="BF422"/>
  <c r="T422"/>
  <c r="R422"/>
  <c r="P422"/>
  <c r="BI395"/>
  <c r="BH395"/>
  <c r="BG395"/>
  <c r="BF395"/>
  <c r="T395"/>
  <c r="R395"/>
  <c r="P395"/>
  <c r="BI368"/>
  <c r="BH368"/>
  <c r="BG368"/>
  <c r="BF368"/>
  <c r="T368"/>
  <c r="R368"/>
  <c r="P368"/>
  <c r="BI350"/>
  <c r="BH350"/>
  <c r="BG350"/>
  <c r="BF350"/>
  <c r="T350"/>
  <c r="R350"/>
  <c r="P350"/>
  <c r="BI335"/>
  <c r="BH335"/>
  <c r="BG335"/>
  <c r="BF335"/>
  <c r="T335"/>
  <c r="R335"/>
  <c r="P335"/>
  <c r="BI320"/>
  <c r="BH320"/>
  <c r="BG320"/>
  <c r="BF320"/>
  <c r="T320"/>
  <c r="R320"/>
  <c r="P320"/>
  <c r="BI305"/>
  <c r="BH305"/>
  <c r="BG305"/>
  <c r="BF305"/>
  <c r="T305"/>
  <c r="R305"/>
  <c r="P305"/>
  <c r="BI303"/>
  <c r="BH303"/>
  <c r="BG303"/>
  <c r="BF303"/>
  <c r="T303"/>
  <c r="R303"/>
  <c r="P303"/>
  <c r="BI294"/>
  <c r="BH294"/>
  <c r="BG294"/>
  <c r="BF294"/>
  <c r="T294"/>
  <c r="R294"/>
  <c r="P294"/>
  <c r="BI285"/>
  <c r="BH285"/>
  <c r="BG285"/>
  <c r="BF285"/>
  <c r="T285"/>
  <c r="R285"/>
  <c r="P285"/>
  <c r="BI270"/>
  <c r="BH270"/>
  <c r="BG270"/>
  <c r="BF270"/>
  <c r="T270"/>
  <c r="R270"/>
  <c r="P270"/>
  <c r="BI261"/>
  <c r="BH261"/>
  <c r="BG261"/>
  <c r="BF261"/>
  <c r="T261"/>
  <c r="R261"/>
  <c r="P261"/>
  <c r="BI254"/>
  <c r="BH254"/>
  <c r="BG254"/>
  <c r="BF254"/>
  <c r="T254"/>
  <c r="R254"/>
  <c r="P254"/>
  <c r="BI239"/>
  <c r="BH239"/>
  <c r="BG239"/>
  <c r="BF239"/>
  <c r="T239"/>
  <c r="R239"/>
  <c r="P239"/>
  <c r="BI224"/>
  <c r="BH224"/>
  <c r="BG224"/>
  <c r="BF224"/>
  <c r="T224"/>
  <c r="R224"/>
  <c r="P224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34"/>
  <c r="BH134"/>
  <c r="BG134"/>
  <c r="BF134"/>
  <c r="T134"/>
  <c r="R134"/>
  <c r="P134"/>
  <c r="BI126"/>
  <c r="BH126"/>
  <c r="BG126"/>
  <c r="BF126"/>
  <c r="T126"/>
  <c r="R126"/>
  <c r="P126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96"/>
  <c i="4" r="J39"/>
  <c r="J38"/>
  <c i="1" r="AY58"/>
  <c i="4" r="J37"/>
  <c i="1" r="AX58"/>
  <c i="4" r="BI205"/>
  <c r="BH205"/>
  <c r="BG205"/>
  <c r="BF205"/>
  <c r="T205"/>
  <c r="R205"/>
  <c r="P205"/>
  <c r="BI202"/>
  <c r="BH202"/>
  <c r="BG202"/>
  <c r="BF202"/>
  <c r="T202"/>
  <c r="R202"/>
  <c r="P202"/>
  <c r="BI186"/>
  <c r="BH186"/>
  <c r="BG186"/>
  <c r="BF186"/>
  <c r="T186"/>
  <c r="R186"/>
  <c r="P186"/>
  <c r="BI171"/>
  <c r="BH171"/>
  <c r="BG171"/>
  <c r="BF171"/>
  <c r="T171"/>
  <c r="R171"/>
  <c r="P171"/>
  <c r="BI156"/>
  <c r="BH156"/>
  <c r="BG156"/>
  <c r="BF156"/>
  <c r="T156"/>
  <c r="R156"/>
  <c r="P156"/>
  <c r="BI145"/>
  <c r="BH145"/>
  <c r="BG145"/>
  <c r="BF145"/>
  <c r="T145"/>
  <c r="R145"/>
  <c r="P145"/>
  <c r="BI140"/>
  <c r="BH140"/>
  <c r="BG140"/>
  <c r="BF140"/>
  <c r="T140"/>
  <c r="R140"/>
  <c r="P140"/>
  <c r="BI137"/>
  <c r="BH137"/>
  <c r="BG137"/>
  <c r="BF137"/>
  <c r="T137"/>
  <c r="R137"/>
  <c r="P137"/>
  <c r="BI125"/>
  <c r="BH125"/>
  <c r="BG125"/>
  <c r="BF125"/>
  <c r="T125"/>
  <c r="T124"/>
  <c r="R125"/>
  <c r="R124"/>
  <c r="P125"/>
  <c r="P124"/>
  <c r="BI119"/>
  <c r="BH119"/>
  <c r="BG119"/>
  <c r="BF119"/>
  <c r="T119"/>
  <c r="R119"/>
  <c r="P119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56"/>
  <c r="E7"/>
  <c r="E50"/>
  <c i="3" r="J39"/>
  <c r="J38"/>
  <c i="1" r="AY57"/>
  <c i="3" r="J37"/>
  <c i="1" r="AX57"/>
  <c i="3" r="BI388"/>
  <c r="BH388"/>
  <c r="BG388"/>
  <c r="BF388"/>
  <c r="T388"/>
  <c r="R388"/>
  <c r="P388"/>
  <c r="BI384"/>
  <c r="BH384"/>
  <c r="BG384"/>
  <c r="BF384"/>
  <c r="T384"/>
  <c r="R384"/>
  <c r="P384"/>
  <c r="BI378"/>
  <c r="BH378"/>
  <c r="BG378"/>
  <c r="BF378"/>
  <c r="T378"/>
  <c r="T377"/>
  <c r="R378"/>
  <c r="R377"/>
  <c r="P378"/>
  <c r="P377"/>
  <c r="BI365"/>
  <c r="BH365"/>
  <c r="BG365"/>
  <c r="BF365"/>
  <c r="T365"/>
  <c r="R365"/>
  <c r="P365"/>
  <c r="BI353"/>
  <c r="BH353"/>
  <c r="BG353"/>
  <c r="BF353"/>
  <c r="T353"/>
  <c r="R353"/>
  <c r="P353"/>
  <c r="BI346"/>
  <c r="BH346"/>
  <c r="BG346"/>
  <c r="BF346"/>
  <c r="T346"/>
  <c r="T345"/>
  <c r="R346"/>
  <c r="R345"/>
  <c r="P346"/>
  <c r="P345"/>
  <c r="BI340"/>
  <c r="BH340"/>
  <c r="BG340"/>
  <c r="BF340"/>
  <c r="T340"/>
  <c r="T339"/>
  <c r="R340"/>
  <c r="R339"/>
  <c r="P340"/>
  <c r="P339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09"/>
  <c r="BH309"/>
  <c r="BG309"/>
  <c r="BF309"/>
  <c r="T309"/>
  <c r="T308"/>
  <c r="R309"/>
  <c r="R308"/>
  <c r="P309"/>
  <c r="P308"/>
  <c r="BI295"/>
  <c r="BH295"/>
  <c r="BG295"/>
  <c r="BF295"/>
  <c r="T295"/>
  <c r="T294"/>
  <c r="R295"/>
  <c r="R294"/>
  <c r="P295"/>
  <c r="P294"/>
  <c r="BI279"/>
  <c r="BH279"/>
  <c r="BG279"/>
  <c r="BF279"/>
  <c r="T279"/>
  <c r="T278"/>
  <c r="R279"/>
  <c r="R278"/>
  <c r="P279"/>
  <c r="P278"/>
  <c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5"/>
  <c r="BH185"/>
  <c r="BG185"/>
  <c r="BF185"/>
  <c r="T185"/>
  <c r="R185"/>
  <c r="P185"/>
  <c r="BI180"/>
  <c r="BH180"/>
  <c r="BG180"/>
  <c r="BF180"/>
  <c r="T180"/>
  <c r="R180"/>
  <c r="P180"/>
  <c r="BI168"/>
  <c r="BH168"/>
  <c r="BG168"/>
  <c r="BF168"/>
  <c r="T168"/>
  <c r="R168"/>
  <c r="P168"/>
  <c r="BI166"/>
  <c r="BH166"/>
  <c r="BG166"/>
  <c r="BF166"/>
  <c r="T166"/>
  <c r="R166"/>
  <c r="P166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2" r="J37"/>
  <c r="J36"/>
  <c i="1" r="AY55"/>
  <c i="2" r="J35"/>
  <c i="1" r="AX55"/>
  <c i="2"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5" r="BK1253"/>
  <c r="J772"/>
  <c r="BK950"/>
  <c r="J422"/>
  <c r="J1226"/>
  <c i="6" r="BK165"/>
  <c r="BK107"/>
  <c i="7" r="BK213"/>
  <c r="BK227"/>
  <c i="8" r="J209"/>
  <c r="J173"/>
  <c r="J167"/>
  <c i="9" r="J124"/>
  <c i="3" r="J132"/>
  <c i="4" r="J171"/>
  <c i="5" r="BK368"/>
  <c r="J472"/>
  <c r="BK1010"/>
  <c r="BK577"/>
  <c i="6" r="J119"/>
  <c i="7" r="J127"/>
  <c i="8" r="BK121"/>
  <c i="9" r="J143"/>
  <c r="J114"/>
  <c i="3" r="J353"/>
  <c i="4" r="J119"/>
  <c i="5" r="J294"/>
  <c r="J618"/>
  <c r="J1184"/>
  <c r="J597"/>
  <c r="J157"/>
  <c i="6" r="J106"/>
  <c r="BK182"/>
  <c i="8" r="BK133"/>
  <c r="J111"/>
  <c i="9" r="BK105"/>
  <c i="3" r="J235"/>
  <c i="5" r="J938"/>
  <c r="J197"/>
  <c r="BK780"/>
  <c r="BK1541"/>
  <c i="6" r="BK176"/>
  <c i="7" r="BK231"/>
  <c i="8" r="BK134"/>
  <c r="BK119"/>
  <c i="5" r="BK1794"/>
  <c r="J1355"/>
  <c i="6" r="J204"/>
  <c i="7" r="BK220"/>
  <c r="J197"/>
  <c i="8" r="J245"/>
  <c r="J117"/>
  <c i="9" r="J118"/>
  <c i="3" r="BK195"/>
  <c r="J346"/>
  <c i="5" r="J1018"/>
  <c r="J467"/>
  <c r="BK185"/>
  <c r="J1389"/>
  <c r="J583"/>
  <c i="6" r="J180"/>
  <c i="7" r="J147"/>
  <c r="J193"/>
  <c i="8" r="J153"/>
  <c r="J151"/>
  <c i="9" r="BK119"/>
  <c i="3" r="BK378"/>
  <c r="J388"/>
  <c i="5" r="J670"/>
  <c r="J930"/>
  <c r="J1236"/>
  <c r="J640"/>
  <c r="J1253"/>
  <c r="BK604"/>
  <c i="6" r="J168"/>
  <c i="7" r="BK252"/>
  <c i="5" r="BK1016"/>
  <c i="6" r="BK185"/>
  <c i="7" r="J239"/>
  <c i="8" r="BK136"/>
  <c i="5" r="J832"/>
  <c r="J1348"/>
  <c r="BK1311"/>
  <c i="6" r="BK112"/>
  <c r="J184"/>
  <c i="8" r="J158"/>
  <c r="J191"/>
  <c i="9" r="BK134"/>
  <c i="3" r="J340"/>
  <c i="5" r="BK822"/>
  <c r="BK1021"/>
  <c r="J1350"/>
  <c i="6" r="BK125"/>
  <c i="7" r="BK136"/>
  <c i="8" r="BK175"/>
  <c r="BK188"/>
  <c i="9" r="BK117"/>
  <c i="3" r="J135"/>
  <c i="5" r="BK1155"/>
  <c r="BK938"/>
  <c r="BK1790"/>
  <c r="J950"/>
  <c r="J1300"/>
  <c i="6" r="J200"/>
  <c i="7" r="J252"/>
  <c i="8" r="BK132"/>
  <c r="J248"/>
  <c r="J154"/>
  <c i="9" r="J128"/>
  <c i="3" r="J168"/>
  <c i="4" r="J106"/>
  <c i="5" r="BK453"/>
  <c r="BK254"/>
  <c r="BK1371"/>
  <c r="J1113"/>
  <c r="J1281"/>
  <c r="J933"/>
  <c i="6" r="J245"/>
  <c r="J112"/>
  <c i="7" r="BK170"/>
  <c r="J199"/>
  <c i="8" r="J186"/>
  <c r="BK209"/>
  <c r="J200"/>
  <c r="J152"/>
  <c i="9" r="J105"/>
  <c i="2" r="BK101"/>
  <c i="3" r="BK237"/>
  <c i="5" r="BK997"/>
  <c r="J320"/>
  <c r="J1778"/>
  <c r="J182"/>
  <c r="J994"/>
  <c i="6" r="BK167"/>
  <c r="J124"/>
  <c i="7" r="J101"/>
  <c r="BK189"/>
  <c i="8" r="J135"/>
  <c r="J127"/>
  <c i="9" r="BK120"/>
  <c i="3" r="BK243"/>
  <c r="J129"/>
  <c i="5" r="BK939"/>
  <c r="J701"/>
  <c r="BK1221"/>
  <c r="J1454"/>
  <c r="BK1058"/>
  <c r="J902"/>
  <c i="6" r="J237"/>
  <c r="J126"/>
  <c i="7" r="J130"/>
  <c i="8" r="BK120"/>
  <c r="BK117"/>
  <c i="9" r="BK109"/>
  <c i="3" r="BK129"/>
  <c i="5" r="BK303"/>
  <c r="BK1778"/>
  <c r="J1040"/>
  <c r="BK496"/>
  <c r="J822"/>
  <c i="6" r="BK111"/>
  <c i="7" r="BK218"/>
  <c i="8" r="BK144"/>
  <c i="9" r="J120"/>
  <c i="5" r="J395"/>
  <c r="BK1281"/>
  <c r="BK993"/>
  <c i="6" r="J174"/>
  <c i="7" r="J111"/>
  <c r="J119"/>
  <c i="8" r="BK181"/>
  <c r="J144"/>
  <c r="J119"/>
  <c i="9" r="BK116"/>
  <c i="3" r="J335"/>
  <c i="4" r="BK205"/>
  <c i="5" r="BK426"/>
  <c r="J664"/>
  <c r="J920"/>
  <c r="BK725"/>
  <c i="6" r="J211"/>
  <c i="7" r="BK209"/>
  <c i="8" r="J165"/>
  <c r="J160"/>
  <c i="9" r="BK122"/>
  <c i="2" r="J107"/>
  <c i="3" r="J232"/>
  <c r="J321"/>
  <c i="5" r="J153"/>
  <c r="BK825"/>
  <c r="J1552"/>
  <c r="BK776"/>
  <c r="J1026"/>
  <c i="6" r="BK142"/>
  <c r="J109"/>
  <c i="5" r="J1641"/>
  <c r="J368"/>
  <c i="6" r="J152"/>
  <c i="7" r="BK234"/>
  <c r="BK191"/>
  <c i="9" r="BK121"/>
  <c i="5" r="BK848"/>
  <c r="BK1279"/>
  <c r="J833"/>
  <c i="6" r="BK119"/>
  <c r="J215"/>
  <c i="8" r="BK143"/>
  <c r="BK193"/>
  <c r="J166"/>
  <c i="9" r="J103"/>
  <c i="3" r="J185"/>
  <c i="5" r="BK943"/>
  <c r="BK670"/>
  <c r="BK219"/>
  <c i="6" r="BK196"/>
  <c i="7" r="BK107"/>
  <c i="8" r="J219"/>
  <c r="BK158"/>
  <c i="9" r="BK130"/>
  <c i="3" r="BK185"/>
  <c i="4" r="BK156"/>
  <c i="5" r="BK395"/>
  <c r="J1770"/>
  <c r="BK1469"/>
  <c r="J193"/>
  <c r="BK1028"/>
  <c i="6" r="J116"/>
  <c i="7" r="J250"/>
  <c r="J279"/>
  <c i="8" r="J183"/>
  <c r="J156"/>
  <c r="J198"/>
  <c i="9" r="J126"/>
  <c i="3" r="BK123"/>
  <c i="4" r="J95"/>
  <c i="5" r="BK597"/>
  <c r="J224"/>
  <c r="J1060"/>
  <c r="J502"/>
  <c r="BK1509"/>
  <c i="6" r="BK192"/>
  <c r="J110"/>
  <c i="7" r="BK147"/>
  <c r="BK104"/>
  <c i="8" r="J126"/>
  <c r="BK148"/>
  <c i="9" r="J115"/>
  <c i="3" r="BK365"/>
  <c r="J109"/>
  <c i="5" r="J895"/>
  <c r="J1016"/>
  <c r="BK1338"/>
  <c i="6" r="J100"/>
  <c r="J105"/>
  <c i="7" r="J143"/>
  <c r="J128"/>
  <c i="8" r="BK225"/>
  <c r="J143"/>
  <c i="9" r="BK145"/>
  <c i="2" r="BK110"/>
  <c i="5" r="J789"/>
  <c r="J1249"/>
  <c r="BK1786"/>
  <c r="BK182"/>
  <c r="BK602"/>
  <c i="6" r="BK206"/>
  <c i="8" r="J188"/>
  <c r="BK156"/>
  <c i="9" r="BK140"/>
  <c i="3" r="J227"/>
  <c i="4" r="BK108"/>
  <c i="5" r="J488"/>
  <c r="J1775"/>
  <c r="BK1271"/>
  <c i="6" r="BK174"/>
  <c i="7" r="BK273"/>
  <c r="BK127"/>
  <c i="8" r="J164"/>
  <c i="5" r="BK610"/>
  <c r="BK768"/>
  <c r="BK1242"/>
  <c i="6" r="J172"/>
  <c i="7" r="BK145"/>
  <c i="8" r="J185"/>
  <c r="BK165"/>
  <c i="9" r="BK104"/>
  <c i="3" r="BK132"/>
  <c i="4" r="J202"/>
  <c i="5" r="J666"/>
  <c r="J1352"/>
  <c r="J1021"/>
  <c r="BK1143"/>
  <c i="6" r="J194"/>
  <c r="J107"/>
  <c i="5" r="J1681"/>
  <c r="BK1389"/>
  <c r="J825"/>
  <c i="6" r="BK126"/>
  <c i="7" r="J167"/>
  <c r="J187"/>
  <c i="9" r="J145"/>
  <c r="J107"/>
  <c i="5" r="J562"/>
  <c r="J126"/>
  <c r="BK206"/>
  <c r="BK1399"/>
  <c r="J1362"/>
  <c r="BK1292"/>
  <c r="J763"/>
  <c i="6" r="BK102"/>
  <c i="7" r="BK197"/>
  <c i="8" r="J207"/>
  <c i="9" r="J119"/>
  <c i="5" r="J172"/>
  <c r="BK1611"/>
  <c r="BK1014"/>
  <c i="6" r="BK211"/>
  <c i="7" r="BK124"/>
  <c i="8" r="BK116"/>
  <c r="BK112"/>
  <c i="2" r="BK88"/>
  <c i="4" r="J125"/>
  <c i="5" r="BK673"/>
  <c r="J944"/>
  <c i="6" r="BK225"/>
  <c i="7" r="J191"/>
  <c i="8" r="BK125"/>
  <c r="BK152"/>
  <c i="9" r="BK138"/>
  <c i="2" r="BK97"/>
  <c i="3" r="J327"/>
  <c i="5" r="J202"/>
  <c r="J188"/>
  <c r="BK971"/>
  <c r="J1327"/>
  <c r="BK1362"/>
  <c i="6" r="BK198"/>
  <c r="BK109"/>
  <c i="7" r="BK115"/>
  <c r="J231"/>
  <c i="8" r="BK167"/>
  <c r="BK127"/>
  <c r="BK169"/>
  <c i="9" r="J140"/>
  <c r="BK125"/>
  <c i="3" r="J240"/>
  <c r="BK279"/>
  <c i="5" r="BK909"/>
  <c r="J886"/>
  <c r="J1790"/>
  <c r="BK782"/>
  <c r="BK1231"/>
  <c r="J759"/>
  <c i="6" r="J202"/>
  <c r="BK178"/>
  <c i="7" r="BK207"/>
  <c r="BK187"/>
  <c r="BK255"/>
  <c i="8" r="J216"/>
  <c r="J128"/>
  <c r="J175"/>
  <c i="9" r="J121"/>
  <c i="2" r="J110"/>
  <c i="3" r="BK148"/>
  <c i="5" r="J1221"/>
  <c r="BK1060"/>
  <c r="J782"/>
  <c r="J729"/>
  <c r="BK1256"/>
  <c i="6" r="J101"/>
  <c i="7" r="J200"/>
  <c i="8" r="BK135"/>
  <c r="J195"/>
  <c r="BK191"/>
  <c i="9" r="J132"/>
  <c i="2" r="J119"/>
  <c i="4" r="J137"/>
  <c i="5" r="BK1040"/>
  <c r="J1189"/>
  <c r="BK868"/>
  <c r="J465"/>
  <c i="6" r="J104"/>
  <c i="7" r="J120"/>
  <c i="8" r="BK149"/>
  <c i="9" r="J100"/>
  <c i="5" r="BK856"/>
  <c r="J1054"/>
  <c r="J1034"/>
  <c i="6" r="BK245"/>
  <c i="7" r="J202"/>
  <c r="BK181"/>
  <c i="8" r="J239"/>
  <c r="BK113"/>
  <c i="9" r="BK112"/>
  <c i="3" r="BK120"/>
  <c i="4" r="BK110"/>
  <c i="5" r="BK1065"/>
  <c r="J1186"/>
  <c r="J1311"/>
  <c r="J1314"/>
  <c i="6" r="J165"/>
  <c i="7" r="J221"/>
  <c i="8" r="J203"/>
  <c r="J187"/>
  <c i="9" r="J95"/>
  <c i="2" r="J104"/>
  <c r="BK113"/>
  <c i="3" r="J212"/>
  <c r="J246"/>
  <c i="5" r="J492"/>
  <c r="J1251"/>
  <c r="J239"/>
  <c r="J1009"/>
  <c r="J1773"/>
  <c i="6" r="J134"/>
  <c r="BK233"/>
  <c i="7" r="BK241"/>
  <c r="BK125"/>
  <c i="8" r="BK161"/>
  <c i="9" r="BK136"/>
  <c i="3" r="BK321"/>
  <c i="4" r="F39"/>
  <c i="8" r="BK141"/>
  <c i="5" r="BK949"/>
  <c r="BK980"/>
  <c r="J610"/>
  <c r="BK1454"/>
  <c i="6" r="J111"/>
  <c r="BK100"/>
  <c i="8" r="J118"/>
  <c i="9" r="J110"/>
  <c i="3" r="BK258"/>
  <c i="5" r="BK664"/>
  <c r="J1028"/>
  <c r="J111"/>
  <c r="BK1182"/>
  <c r="BK613"/>
  <c i="6" r="BK114"/>
  <c i="7" r="BK157"/>
  <c r="BK128"/>
  <c r="J189"/>
  <c i="8" r="J243"/>
  <c r="BK203"/>
  <c i="9" r="J111"/>
  <c i="2" r="J123"/>
  <c i="3" r="J309"/>
  <c i="5" r="J899"/>
  <c r="BK902"/>
  <c r="BK1355"/>
  <c r="J1509"/>
  <c r="BK467"/>
  <c i="6" r="BK172"/>
  <c i="7" r="BK119"/>
  <c r="J223"/>
  <c i="8" r="BK140"/>
  <c r="BK202"/>
  <c r="BK130"/>
  <c i="9" r="J117"/>
  <c i="3" r="BK230"/>
  <c i="5" r="J642"/>
  <c r="BK157"/>
  <c r="BK1762"/>
  <c r="BK737"/>
  <c i="6" r="BK115"/>
  <c i="7" r="J225"/>
  <c r="BK277"/>
  <c i="8" r="J202"/>
  <c r="BK153"/>
  <c i="9" r="BK113"/>
  <c i="3" r="BK224"/>
  <c i="4" r="BK119"/>
  <c i="5" r="J426"/>
  <c r="BK872"/>
  <c r="J1798"/>
  <c r="BK926"/>
  <c r="BK1013"/>
  <c r="J1244"/>
  <c i="6" r="BK221"/>
  <c i="7" r="J204"/>
  <c i="8" r="J174"/>
  <c r="BK187"/>
  <c i="9" r="J131"/>
  <c i="3" r="J120"/>
  <c i="5" r="BK146"/>
  <c r="BK666"/>
  <c r="J1439"/>
  <c r="BK1802"/>
  <c i="6" r="J185"/>
  <c r="BK105"/>
  <c i="7" r="J181"/>
  <c i="8" r="J121"/>
  <c r="BK150"/>
  <c i="5" r="BK294"/>
  <c r="J980"/>
  <c r="J1256"/>
  <c i="6" r="J230"/>
  <c i="7" r="BK173"/>
  <c r="BK204"/>
  <c i="8" r="J141"/>
  <c r="J116"/>
  <c i="9" r="BK114"/>
  <c i="2" r="BK119"/>
  <c i="3" r="J103"/>
  <c i="5" r="J254"/>
  <c r="J737"/>
  <c r="BK573"/>
  <c r="J1811"/>
  <c r="BK1641"/>
  <c r="J219"/>
  <c i="6" r="BK103"/>
  <c i="7" r="J195"/>
  <c r="J124"/>
  <c i="8" r="J161"/>
  <c i="9" r="J129"/>
  <c r="BK126"/>
  <c i="3" r="BK118"/>
  <c r="BK145"/>
  <c i="5" r="BK1026"/>
  <c r="J577"/>
  <c r="J1786"/>
  <c r="J1399"/>
  <c r="J949"/>
  <c r="J1086"/>
  <c i="6" r="J178"/>
  <c i="7" r="BK199"/>
  <c r="BK103"/>
  <c i="8" r="BK183"/>
  <c i="9" r="BK127"/>
  <c i="3" r="BK255"/>
  <c r="J221"/>
  <c i="5" r="BK1189"/>
  <c r="J576"/>
  <c i="6" r="BK215"/>
  <c i="7" r="J216"/>
  <c r="BK138"/>
  <c i="9" r="J130"/>
  <c i="5" r="BK197"/>
  <c r="J897"/>
  <c r="BK1042"/>
  <c r="BK567"/>
  <c i="6" r="J142"/>
  <c i="8" r="J214"/>
  <c r="J150"/>
  <c i="9" r="J116"/>
  <c i="2" r="J113"/>
  <c i="4" r="BK186"/>
  <c i="5" r="BK772"/>
  <c r="BK729"/>
  <c r="J1062"/>
  <c i="6" r="BK230"/>
  <c i="8" r="J176"/>
  <c r="J125"/>
  <c r="J146"/>
  <c i="9" r="J109"/>
  <c i="3" r="BK205"/>
  <c r="BK168"/>
  <c i="5" r="BK833"/>
  <c r="J839"/>
  <c r="BK335"/>
  <c r="J768"/>
  <c r="J879"/>
  <c r="BK789"/>
  <c r="J761"/>
  <c i="6" r="BK170"/>
  <c r="BK183"/>
  <c i="7" r="J157"/>
  <c r="J132"/>
  <c i="8" r="BK204"/>
  <c r="BK180"/>
  <c r="BK154"/>
  <c r="BK111"/>
  <c i="9" r="J101"/>
  <c r="J97"/>
  <c i="3" r="BK249"/>
  <c r="BK103"/>
  <c i="5" r="BK149"/>
  <c i="8" r="J129"/>
  <c i="2" r="BK115"/>
  <c i="3" r="J230"/>
  <c i="5" r="BK642"/>
  <c r="J210"/>
  <c r="J828"/>
  <c r="BK212"/>
  <c r="BK978"/>
  <c i="6" r="J189"/>
  <c i="7" r="BK132"/>
  <c r="J107"/>
  <c i="8" r="BK243"/>
  <c r="J134"/>
  <c i="2" r="J101"/>
  <c i="3" r="BK346"/>
  <c i="4" r="BK125"/>
  <c i="5" r="J149"/>
  <c r="BK599"/>
  <c r="J1771"/>
  <c r="BK1322"/>
  <c r="BK765"/>
  <c r="J870"/>
  <c i="6" r="BK99"/>
  <c i="8" r="BK145"/>
  <c r="BK178"/>
  <c i="2" r="BK123"/>
  <c i="3" r="J249"/>
  <c i="5" r="J962"/>
  <c r="J1065"/>
  <c i="6" r="BK180"/>
  <c i="7" r="BK162"/>
  <c r="J152"/>
  <c i="8" r="J201"/>
  <c i="9" r="J123"/>
  <c i="5" r="BK1034"/>
  <c r="BK875"/>
  <c r="J1380"/>
  <c r="J1594"/>
  <c i="6" r="BK146"/>
  <c i="7" r="BK228"/>
  <c i="8" r="J136"/>
  <c r="J170"/>
  <c i="9" r="BK96"/>
  <c i="3" r="J295"/>
  <c i="2" r="BK91"/>
  <c i="3" r="J255"/>
  <c i="5" r="BK933"/>
  <c r="BK465"/>
  <c r="J1042"/>
  <c r="BK153"/>
  <c i="6" r="J235"/>
  <c i="7" r="BK195"/>
  <c r="J234"/>
  <c i="8" r="J113"/>
  <c i="9" r="BK131"/>
  <c i="3" r="J378"/>
  <c r="J118"/>
  <c i="5" r="BK239"/>
  <c r="BK1244"/>
  <c r="J1216"/>
  <c r="BK618"/>
  <c i="6" r="J108"/>
  <c r="BK168"/>
  <c i="7" r="J173"/>
  <c i="8" r="J148"/>
  <c i="5" r="J959"/>
  <c r="J482"/>
  <c r="J1346"/>
  <c r="J1802"/>
  <c i="6" r="BK129"/>
  <c i="8" r="J194"/>
  <c r="BK146"/>
  <c r="BK128"/>
  <c i="9" r="J122"/>
  <c i="2" r="BK133"/>
  <c i="3" r="BK340"/>
  <c i="5" r="BK640"/>
  <c r="J160"/>
  <c r="BK472"/>
  <c r="BK1317"/>
  <c i="6" r="J158"/>
  <c i="7" r="BK281"/>
  <c i="8" r="BK160"/>
  <c r="BK194"/>
  <c i="9" r="J134"/>
  <c i="1" r="AS56"/>
  <c i="5" r="BK1380"/>
  <c r="BK829"/>
  <c r="J1049"/>
  <c i="6" r="J233"/>
  <c r="BK131"/>
  <c i="7" r="BK167"/>
  <c r="J227"/>
  <c r="BK111"/>
  <c i="8" r="BK234"/>
  <c r="J234"/>
  <c i="9" r="J113"/>
  <c r="BK101"/>
  <c i="3" r="J263"/>
  <c i="5" r="J532"/>
  <c i="3" r="BK141"/>
  <c i="5" r="BK759"/>
  <c r="J350"/>
  <c r="BK1113"/>
  <c r="BK1302"/>
  <c r="J1231"/>
  <c i="6" r="J206"/>
  <c i="7" r="J243"/>
  <c i="8" r="BK216"/>
  <c r="J145"/>
  <c i="9" r="J94"/>
  <c i="3" r="J195"/>
  <c i="5" r="J868"/>
  <c r="J1143"/>
  <c r="BK899"/>
  <c r="J1322"/>
  <c r="J926"/>
  <c r="BK1439"/>
  <c i="6" r="BK204"/>
  <c i="7" r="BK120"/>
  <c i="8" r="BK197"/>
  <c r="BK159"/>
  <c i="9" r="BK133"/>
  <c i="2" r="J88"/>
  <c i="5" r="BK350"/>
  <c r="BK1346"/>
  <c r="J1238"/>
  <c r="J1271"/>
  <c i="7" r="BK261"/>
  <c r="J207"/>
  <c i="8" r="BK200"/>
  <c r="J180"/>
  <c i="5" r="J212"/>
  <c r="J1338"/>
  <c r="BK126"/>
  <c r="J792"/>
  <c i="6" r="BK132"/>
  <c i="7" r="J273"/>
  <c i="8" r="J211"/>
  <c r="BK168"/>
  <c i="9" r="BK95"/>
  <c i="2" r="BK94"/>
  <c i="3" r="BK227"/>
  <c i="5" r="J848"/>
  <c r="J270"/>
  <c r="J1058"/>
  <c r="J185"/>
  <c r="J856"/>
  <c i="6" r="J122"/>
  <c i="7" r="BK152"/>
  <c i="8" r="J204"/>
  <c r="BK211"/>
  <c r="BK129"/>
  <c i="2" r="J97"/>
  <c i="3" r="BK109"/>
  <c r="BK208"/>
  <c i="4" r="BK140"/>
  <c i="5" r="BK488"/>
  <c r="J146"/>
  <c i="9" r="BK97"/>
  <c i="3" r="J224"/>
  <c r="J166"/>
  <c i="5" r="BK202"/>
  <c r="BK532"/>
  <c r="BK1773"/>
  <c r="BK1054"/>
  <c r="J995"/>
  <c r="J1155"/>
  <c i="6" r="J225"/>
  <c r="J170"/>
  <c i="7" r="BK130"/>
  <c i="8" r="J213"/>
  <c i="9" r="BK107"/>
  <c i="5" r="J453"/>
  <c r="J1806"/>
  <c r="J955"/>
  <c r="BK1238"/>
  <c i="6" r="J115"/>
  <c i="7" r="BK149"/>
  <c i="8" r="BK114"/>
  <c r="J149"/>
  <c i="9" r="BK111"/>
  <c i="3" r="J258"/>
  <c i="5" r="BK955"/>
  <c r="J971"/>
  <c r="J1541"/>
  <c i="7" r="BK266"/>
  <c i="8" r="BK176"/>
  <c i="9" r="J106"/>
  <c i="3" r="BK295"/>
  <c i="5" r="BK1226"/>
  <c r="J285"/>
  <c r="J943"/>
  <c r="BK959"/>
  <c r="BK1314"/>
  <c i="6" r="J114"/>
  <c r="BK124"/>
  <c i="2" r="J126"/>
  <c i="5" r="BK851"/>
  <c r="J907"/>
  <c r="BK1594"/>
  <c r="J997"/>
  <c r="BK763"/>
  <c i="6" r="J187"/>
  <c r="J121"/>
  <c i="7" r="J145"/>
  <c r="J125"/>
  <c i="8" r="BK207"/>
  <c r="J212"/>
  <c i="9" r="BK106"/>
  <c i="3" r="BK240"/>
  <c i="5" r="BK828"/>
  <c r="BK668"/>
  <c r="J1605"/>
  <c r="BK1554"/>
  <c i="6" r="J243"/>
  <c i="7" r="BK248"/>
  <c i="8" r="BK170"/>
  <c r="BK173"/>
  <c i="9" r="J112"/>
  <c r="BK99"/>
  <c i="3" r="BK135"/>
  <c r="J145"/>
  <c i="4" r="J186"/>
  <c i="5" r="J1032"/>
  <c r="BK320"/>
  <c r="BK761"/>
  <c r="BK1552"/>
  <c r="J1554"/>
  <c i="6" r="J167"/>
  <c r="BK134"/>
  <c i="7" r="BK178"/>
  <c i="8" r="J159"/>
  <c i="9" r="BK128"/>
  <c r="J96"/>
  <c i="3" r="J365"/>
  <c i="5" r="J668"/>
  <c r="J613"/>
  <c r="BK701"/>
  <c r="BK907"/>
  <c i="6" r="BK108"/>
  <c i="7" r="J266"/>
  <c i="8" r="J168"/>
  <c r="J181"/>
  <c i="5" r="BK897"/>
  <c r="J1364"/>
  <c i="6" r="BK152"/>
  <c r="BK240"/>
  <c i="7" r="BK117"/>
  <c r="J103"/>
  <c i="8" r="BK212"/>
  <c i="9" r="J127"/>
  <c i="3" r="J180"/>
  <c i="4" r="J110"/>
  <c i="5" r="BK1249"/>
  <c r="BK930"/>
  <c r="BK1770"/>
  <c r="BK1350"/>
  <c i="6" r="J162"/>
  <c r="J176"/>
  <c i="7" r="J170"/>
  <c r="J213"/>
  <c i="8" r="BK239"/>
  <c i="6" r="BK187"/>
  <c i="7" r="J218"/>
  <c r="BK122"/>
  <c i="8" r="BK206"/>
  <c i="9" r="J137"/>
  <c i="3" r="J243"/>
  <c r="BK151"/>
  <c i="5" r="J765"/>
  <c r="J805"/>
  <c r="BK944"/>
  <c r="J1469"/>
  <c r="BK1032"/>
  <c i="6" r="J102"/>
  <c r="BK118"/>
  <c i="7" r="J255"/>
  <c i="8" r="BK248"/>
  <c i="9" r="J98"/>
  <c i="5" r="BK502"/>
  <c r="J1279"/>
  <c r="BK492"/>
  <c i="6" r="J196"/>
  <c r="BK104"/>
  <c i="7" r="J117"/>
  <c i="8" r="BK185"/>
  <c r="BK230"/>
  <c i="9" r="BK118"/>
  <c i="3" r="BK221"/>
  <c r="BK166"/>
  <c i="5" r="J567"/>
  <c r="BK270"/>
  <c r="BK1782"/>
  <c i="6" r="BK122"/>
  <c i="7" r="BK193"/>
  <c i="8" r="BK219"/>
  <c r="BK245"/>
  <c i="9" r="J138"/>
  <c i="3" r="J115"/>
  <c i="4" r="BK202"/>
  <c i="5" r="J573"/>
  <c r="J862"/>
  <c r="BK1086"/>
  <c r="BK583"/>
  <c r="J1611"/>
  <c i="6" r="J103"/>
  <c i="7" r="J246"/>
  <c r="BK223"/>
  <c r="J277"/>
  <c i="8" r="BK151"/>
  <c r="J120"/>
  <c r="BK174"/>
  <c i="9" r="J125"/>
  <c i="3" r="BK388"/>
  <c i="4" r="BK106"/>
  <c i="5" r="BK134"/>
  <c r="J1010"/>
  <c r="J829"/>
  <c r="BK160"/>
  <c r="BK1811"/>
  <c i="6" r="BK106"/>
  <c r="J192"/>
  <c i="7" r="BK140"/>
  <c r="BK143"/>
  <c i="8" r="BK195"/>
  <c r="J182"/>
  <c r="J131"/>
  <c i="9" r="BK135"/>
  <c i="3" r="BK263"/>
  <c i="4" r="J156"/>
  <c i="5" r="J1182"/>
  <c r="BK962"/>
  <c r="BK422"/>
  <c i="6" r="BK116"/>
  <c i="7" r="J241"/>
  <c i="8" r="BK214"/>
  <c i="9" r="J135"/>
  <c i="2" r="J129"/>
  <c i="3" r="BK309"/>
  <c i="5" r="BK1009"/>
  <c r="BK1251"/>
  <c i="6" r="BK121"/>
  <c i="7" r="J248"/>
  <c i="8" r="J114"/>
  <c i="9" r="BK94"/>
  <c i="3" r="BK115"/>
  <c i="5" r="J725"/>
  <c r="BK995"/>
  <c r="BK1018"/>
  <c i="6" r="J146"/>
  <c i="7" r="J104"/>
  <c i="8" r="J142"/>
  <c i="9" r="BK100"/>
  <c i="5" r="J1762"/>
  <c r="BK920"/>
  <c i="6" r="J128"/>
  <c i="7" r="BK225"/>
  <c i="6" r="BK243"/>
  <c i="8" r="J133"/>
  <c r="BK118"/>
  <c i="9" r="BK132"/>
  <c i="3" r="J237"/>
  <c r="BK246"/>
  <c i="4" r="J205"/>
  <c i="5" r="J776"/>
  <c r="BK1186"/>
  <c r="BK163"/>
  <c r="J177"/>
  <c i="6" r="J183"/>
  <c i="7" r="BK246"/>
  <c i="8" r="BK198"/>
  <c i="9" r="BK141"/>
  <c i="3" r="BK219"/>
  <c i="5" r="J978"/>
  <c r="J780"/>
  <c r="BK786"/>
  <c i="6" r="J182"/>
  <c i="7" r="BK221"/>
  <c r="J149"/>
  <c i="8" r="J169"/>
  <c i="9" r="BK124"/>
  <c i="5" r="BK1140"/>
  <c r="J786"/>
  <c r="BK1771"/>
  <c r="J993"/>
  <c i="6" r="BK101"/>
  <c i="8" r="J193"/>
  <c r="J140"/>
  <c i="9" r="J99"/>
  <c r="BK103"/>
  <c i="3" r="J252"/>
  <c i="4" r="J140"/>
  <c i="5" r="BK1184"/>
  <c i="6" r="J198"/>
  <c i="5" r="J169"/>
  <c i="6" r="J240"/>
  <c i="2" r="BK104"/>
  <c i="3" r="BK335"/>
  <c i="5" r="J166"/>
  <c r="J1242"/>
  <c r="J1292"/>
  <c r="J134"/>
  <c r="J1317"/>
  <c i="6" r="BK202"/>
  <c r="BK162"/>
  <c i="7" r="J220"/>
  <c r="BK184"/>
  <c i="8" r="BK164"/>
  <c r="BK192"/>
  <c i="9" r="J148"/>
  <c i="2" r="BK126"/>
  <c i="4" r="BK171"/>
  <c i="5" r="BK1216"/>
  <c r="BK1539"/>
  <c r="BK1806"/>
  <c i="6" r="BK128"/>
  <c i="5" r="BK1352"/>
  <c i="6" r="J208"/>
  <c r="J118"/>
  <c i="7" r="BK215"/>
  <c i="8" r="BK115"/>
  <c i="9" r="J141"/>
  <c i="3" r="BK212"/>
  <c i="4" r="BK145"/>
  <c i="5" r="J305"/>
  <c r="J1539"/>
  <c r="BK305"/>
  <c r="BK166"/>
  <c i="6" r="J131"/>
  <c i="7" r="J178"/>
  <c i="8" r="J178"/>
  <c r="J192"/>
  <c i="5" r="BK879"/>
  <c r="J602"/>
  <c r="J1140"/>
  <c r="J335"/>
  <c r="BK562"/>
  <c i="6" r="J160"/>
  <c i="7" r="BK243"/>
  <c i="8" r="J130"/>
  <c r="J225"/>
  <c i="9" r="J133"/>
  <c i="2" r="J133"/>
  <c i="3" r="J151"/>
  <c i="5" r="BK792"/>
  <c r="J875"/>
  <c r="BK1300"/>
  <c r="BK837"/>
  <c r="BK1236"/>
  <c i="7" r="BK210"/>
  <c r="BK250"/>
  <c r="J140"/>
  <c i="8" r="J230"/>
  <c r="BK131"/>
  <c i="9" r="BK108"/>
  <c i="2" r="BK129"/>
  <c r="J94"/>
  <c i="3" r="BK232"/>
  <c r="J123"/>
  <c i="5" r="J604"/>
  <c r="BK193"/>
  <c r="J909"/>
  <c r="BK918"/>
  <c r="J599"/>
  <c r="BK1364"/>
  <c i="6" r="BK110"/>
  <c i="7" r="J136"/>
  <c r="BK279"/>
  <c i="8" r="BK182"/>
  <c i="9" r="BK123"/>
  <c i="3" r="BK384"/>
  <c i="5" r="J1013"/>
  <c r="BK285"/>
  <c r="J1014"/>
  <c r="BK1813"/>
  <c r="BK172"/>
  <c r="BK1348"/>
  <c i="6" r="J125"/>
  <c i="7" r="J138"/>
  <c r="BK216"/>
  <c i="3" r="J141"/>
  <c i="4" r="BK95"/>
  <c i="5" r="J918"/>
  <c r="BK1775"/>
  <c i="6" r="BK160"/>
  <c i="8" r="BK196"/>
  <c r="J112"/>
  <c i="9" r="BK102"/>
  <c i="3" r="J384"/>
  <c i="4" r="BK137"/>
  <c i="5" r="BK607"/>
  <c r="BK261"/>
  <c r="BK177"/>
  <c r="BK482"/>
  <c i="3" r="J219"/>
  <c i="5" r="J673"/>
  <c r="J496"/>
  <c r="BK1681"/>
  <c r="BK1798"/>
  <c r="BK188"/>
  <c r="BK870"/>
  <c r="BK839"/>
  <c i="6" r="BK200"/>
  <c r="J99"/>
  <c i="7" r="J210"/>
  <c r="BK200"/>
  <c r="J281"/>
  <c i="8" r="J171"/>
  <c r="BK201"/>
  <c i="9" r="BK148"/>
  <c i="2" r="J91"/>
  <c i="3" r="BK235"/>
  <c i="5" r="BK1049"/>
  <c r="BK862"/>
  <c r="J939"/>
  <c r="BK805"/>
  <c r="J303"/>
  <c r="BK1047"/>
  <c i="6" r="J221"/>
  <c r="BK237"/>
  <c i="8" r="BK142"/>
  <c r="BK184"/>
  <c i="9" r="BK137"/>
  <c i="3" r="BK327"/>
  <c i="5" r="BK994"/>
  <c r="J206"/>
  <c r="BK886"/>
  <c r="J1371"/>
  <c i="6" r="BK184"/>
  <c i="7" r="BK239"/>
  <c r="BK101"/>
  <c i="8" r="J184"/>
  <c i="5" r="BK111"/>
  <c r="J1794"/>
  <c r="J163"/>
  <c i="6" r="J129"/>
  <c i="7" r="J122"/>
  <c r="J261"/>
  <c i="8" r="BK171"/>
  <c i="9" r="BK98"/>
  <c i="2" r="J115"/>
  <c i="3" r="BK353"/>
  <c i="5" r="BK895"/>
  <c r="J261"/>
  <c r="J1721"/>
  <c r="J1813"/>
  <c i="6" r="J132"/>
  <c i="7" r="J162"/>
  <c r="J209"/>
  <c i="8" r="BK126"/>
  <c r="J115"/>
  <c r="BK166"/>
  <c i="9" r="BK115"/>
  <c i="3" r="J279"/>
  <c i="2" r="BK107"/>
  <c i="3" r="J205"/>
  <c i="4" r="J145"/>
  <c i="5" r="BK1062"/>
  <c r="J851"/>
  <c r="BK1327"/>
  <c r="J1302"/>
  <c r="BK576"/>
  <c i="6" r="BK158"/>
  <c i="7" r="J184"/>
  <c r="J228"/>
  <c i="8" r="BK163"/>
  <c r="J196"/>
  <c i="9" r="J102"/>
  <c i="3" r="BK252"/>
  <c i="5" r="J837"/>
  <c r="J1782"/>
  <c i="7" r="BK202"/>
  <c r="J115"/>
  <c i="8" r="BK186"/>
  <c i="9" r="J108"/>
  <c i="5" r="J872"/>
  <c r="BK1605"/>
  <c r="BK210"/>
  <c i="6" r="BK235"/>
  <c i="8" r="J206"/>
  <c r="J163"/>
  <c i="9" r="BK110"/>
  <c i="3" r="BK180"/>
  <c r="J208"/>
  <c i="5" r="BK169"/>
  <c r="BK224"/>
  <c i="6" r="BK208"/>
  <c i="7" r="BK284"/>
  <c i="8" r="BK213"/>
  <c r="J197"/>
  <c i="9" r="BK143"/>
  <c i="3" r="J148"/>
  <c i="4" r="J108"/>
  <c i="5" r="J1047"/>
  <c r="BK832"/>
  <c r="J607"/>
  <c r="BK1721"/>
  <c i="6" r="BK189"/>
  <c r="BK194"/>
  <c i="7" r="J215"/>
  <c r="J284"/>
  <c i="8" r="J199"/>
  <c r="J132"/>
  <c r="BK199"/>
  <c i="9" r="J136"/>
  <c r="BK129"/>
  <c r="J104"/>
  <c i="2" l="1" r="P100"/>
  <c i="3" r="R218"/>
  <c r="T352"/>
  <c r="T383"/>
  <c i="4" r="BK144"/>
  <c r="BK143"/>
  <c r="J143"/>
  <c r="J68"/>
  <c i="5" r="P501"/>
  <c r="R767"/>
  <c r="P1398"/>
  <c r="P1761"/>
  <c r="P1810"/>
  <c i="6" r="P98"/>
  <c r="BK191"/>
  <c r="J191"/>
  <c r="J68"/>
  <c r="P232"/>
  <c r="T242"/>
  <c i="7" r="R100"/>
  <c r="R99"/>
  <c r="BK151"/>
  <c r="J151"/>
  <c r="J69"/>
  <c r="BK254"/>
  <c r="J254"/>
  <c r="J72"/>
  <c r="R276"/>
  <c r="R275"/>
  <c i="8" r="P110"/>
  <c r="BK147"/>
  <c r="J147"/>
  <c r="J71"/>
  <c r="R162"/>
  <c r="T190"/>
  <c r="P208"/>
  <c i="4" r="P144"/>
  <c r="P143"/>
  <c i="5" r="T218"/>
  <c r="BK609"/>
  <c r="J609"/>
  <c r="J71"/>
  <c r="T672"/>
  <c r="R874"/>
  <c r="R1064"/>
  <c r="R1255"/>
  <c r="T1777"/>
  <c i="6" r="T113"/>
  <c r="T210"/>
  <c i="7" r="BK114"/>
  <c r="J114"/>
  <c r="J68"/>
  <c r="P206"/>
  <c r="T245"/>
  <c r="P276"/>
  <c r="P275"/>
  <c i="8" r="R139"/>
  <c r="R157"/>
  <c r="P190"/>
  <c r="R208"/>
  <c r="BK242"/>
  <c i="2" r="T100"/>
  <c i="3" r="T102"/>
  <c r="BK320"/>
  <c r="J320"/>
  <c r="J73"/>
  <c i="4" r="T94"/>
  <c r="BK136"/>
  <c r="J136"/>
  <c r="J67"/>
  <c r="P201"/>
  <c i="5" r="R110"/>
  <c r="P145"/>
  <c r="BK201"/>
  <c r="J201"/>
  <c r="J67"/>
  <c r="T201"/>
  <c r="P596"/>
  <c r="R609"/>
  <c r="P617"/>
  <c r="BK901"/>
  <c r="J901"/>
  <c r="J77"/>
  <c r="BK1398"/>
  <c r="J1398"/>
  <c r="J83"/>
  <c r="R1761"/>
  <c i="6" r="BK164"/>
  <c r="J164"/>
  <c r="J67"/>
  <c r="P210"/>
  <c i="7" r="R106"/>
  <c r="R206"/>
  <c r="P245"/>
  <c r="BK276"/>
  <c i="2" r="R87"/>
  <c i="3" r="P218"/>
  <c i="5" r="T110"/>
  <c r="T145"/>
  <c r="R201"/>
  <c r="R596"/>
  <c r="P672"/>
  <c r="BK874"/>
  <c r="J874"/>
  <c r="J76"/>
  <c r="T1064"/>
  <c r="T1255"/>
  <c r="R1777"/>
  <c i="6" r="P164"/>
  <c i="7" r="R114"/>
  <c i="8" r="T110"/>
  <c r="P147"/>
  <c r="BK172"/>
  <c r="J172"/>
  <c r="J75"/>
  <c r="T179"/>
  <c r="T205"/>
  <c r="R242"/>
  <c r="R241"/>
  <c i="2" r="T87"/>
  <c i="3" r="P102"/>
  <c i="4" r="R144"/>
  <c r="R143"/>
  <c i="5" r="P218"/>
  <c r="T596"/>
  <c r="BK672"/>
  <c r="J672"/>
  <c r="J74"/>
  <c r="T901"/>
  <c r="R1020"/>
  <c r="BK1255"/>
  <c r="J1255"/>
  <c r="J81"/>
  <c r="P1354"/>
  <c r="T1761"/>
  <c i="6" r="BK113"/>
  <c r="J113"/>
  <c r="J66"/>
  <c r="P191"/>
  <c r="R232"/>
  <c r="P242"/>
  <c i="7" r="P114"/>
  <c i="8" r="BK110"/>
  <c r="J110"/>
  <c r="J64"/>
  <c r="T124"/>
  <c r="T123"/>
  <c r="T157"/>
  <c r="BK179"/>
  <c r="J179"/>
  <c r="J77"/>
  <c r="R218"/>
  <c i="2" r="BK100"/>
  <c r="J100"/>
  <c r="J62"/>
  <c i="3" r="T218"/>
  <c i="4" r="T136"/>
  <c i="5" r="BK218"/>
  <c r="J218"/>
  <c r="J68"/>
  <c r="BK596"/>
  <c r="J596"/>
  <c r="J70"/>
  <c r="T609"/>
  <c r="R617"/>
  <c r="P901"/>
  <c r="BK1020"/>
  <c r="J1020"/>
  <c r="J78"/>
  <c r="T1020"/>
  <c r="P1188"/>
  <c r="BK1354"/>
  <c r="J1354"/>
  <c r="J82"/>
  <c r="BK1777"/>
  <c r="J1777"/>
  <c r="J85"/>
  <c i="6" r="R98"/>
  <c r="R191"/>
  <c i="7" r="P151"/>
  <c r="T254"/>
  <c i="8" r="P124"/>
  <c r="P123"/>
  <c r="T147"/>
  <c r="T162"/>
  <c r="P179"/>
  <c r="P205"/>
  <c r="BK218"/>
  <c r="J218"/>
  <c r="J83"/>
  <c r="P242"/>
  <c r="P241"/>
  <c i="9" r="P93"/>
  <c r="P92"/>
  <c i="2" r="BK87"/>
  <c r="R122"/>
  <c i="3" r="T134"/>
  <c r="R320"/>
  <c i="4" r="P136"/>
  <c r="BK201"/>
  <c r="J201"/>
  <c r="J70"/>
  <c i="5" r="R218"/>
  <c r="BK767"/>
  <c r="J767"/>
  <c r="J75"/>
  <c r="R1398"/>
  <c r="BK1810"/>
  <c r="J1810"/>
  <c r="J86"/>
  <c i="6" r="P113"/>
  <c r="R210"/>
  <c i="7" r="T151"/>
  <c r="R254"/>
  <c i="8" r="R110"/>
  <c r="BK139"/>
  <c r="P157"/>
  <c r="R172"/>
  <c r="BK205"/>
  <c r="J205"/>
  <c r="J80"/>
  <c r="T208"/>
  <c i="9" r="T93"/>
  <c r="T92"/>
  <c i="3" r="P134"/>
  <c r="BK352"/>
  <c r="J352"/>
  <c r="J76"/>
  <c r="BK383"/>
  <c r="J383"/>
  <c r="J78"/>
  <c i="4" r="BK94"/>
  <c r="J94"/>
  <c r="J65"/>
  <c r="R201"/>
  <c i="5" r="R501"/>
  <c r="T767"/>
  <c r="T874"/>
  <c r="BK1064"/>
  <c r="J1064"/>
  <c r="J79"/>
  <c r="T1188"/>
  <c r="T1354"/>
  <c i="6" r="BK98"/>
  <c r="J98"/>
  <c r="J65"/>
  <c r="R164"/>
  <c r="T232"/>
  <c r="T231"/>
  <c i="7" r="T100"/>
  <c r="T99"/>
  <c r="P106"/>
  <c r="P105"/>
  <c r="T206"/>
  <c r="R245"/>
  <c r="T276"/>
  <c r="T275"/>
  <c i="8" r="P162"/>
  <c r="R179"/>
  <c r="R205"/>
  <c i="9" r="R93"/>
  <c r="R92"/>
  <c i="2" r="BK122"/>
  <c r="J122"/>
  <c r="J64"/>
  <c i="3" r="BK134"/>
  <c r="J134"/>
  <c r="J66"/>
  <c r="P320"/>
  <c i="4" r="R94"/>
  <c r="R93"/>
  <c r="R92"/>
  <c r="R136"/>
  <c i="5" r="P110"/>
  <c r="BK501"/>
  <c r="J501"/>
  <c r="J69"/>
  <c r="P609"/>
  <c r="R672"/>
  <c r="P874"/>
  <c r="P1064"/>
  <c r="R1188"/>
  <c r="R1354"/>
  <c r="BK1761"/>
  <c r="J1761"/>
  <c r="J84"/>
  <c r="T1810"/>
  <c i="6" r="T98"/>
  <c r="T191"/>
  <c i="7" r="BK100"/>
  <c r="J100"/>
  <c r="J65"/>
  <c r="R151"/>
  <c r="BK245"/>
  <c r="J245"/>
  <c r="J71"/>
  <c i="8" r="R124"/>
  <c r="R123"/>
  <c r="BK157"/>
  <c r="J157"/>
  <c r="J73"/>
  <c r="T172"/>
  <c r="BK208"/>
  <c r="J208"/>
  <c r="J81"/>
  <c i="9" r="T139"/>
  <c i="2" r="R100"/>
  <c i="3" r="BK102"/>
  <c r="J102"/>
  <c r="J65"/>
  <c r="BK218"/>
  <c r="J218"/>
  <c r="J67"/>
  <c r="T320"/>
  <c r="T261"/>
  <c r="P383"/>
  <c i="4" r="T144"/>
  <c r="T143"/>
  <c i="5" r="BK145"/>
  <c r="J145"/>
  <c r="J66"/>
  <c r="R145"/>
  <c r="P201"/>
  <c r="BK617"/>
  <c r="J617"/>
  <c r="J73"/>
  <c r="T617"/>
  <c r="R901"/>
  <c r="P1020"/>
  <c r="BK1188"/>
  <c r="J1188"/>
  <c r="J80"/>
  <c r="P1255"/>
  <c r="P1777"/>
  <c i="6" r="T164"/>
  <c r="BK232"/>
  <c r="J232"/>
  <c r="J72"/>
  <c r="R242"/>
  <c i="7" r="P100"/>
  <c r="P99"/>
  <c r="T106"/>
  <c r="BK206"/>
  <c r="J206"/>
  <c r="J70"/>
  <c r="P254"/>
  <c i="8" r="BK124"/>
  <c r="J124"/>
  <c r="J67"/>
  <c r="R147"/>
  <c r="BK190"/>
  <c r="BK189"/>
  <c r="J189"/>
  <c r="J78"/>
  <c r="T218"/>
  <c r="T242"/>
  <c r="T241"/>
  <c i="9" r="P139"/>
  <c i="2" r="T122"/>
  <c i="3" r="R102"/>
  <c r="R352"/>
  <c i="8" r="T139"/>
  <c r="P172"/>
  <c i="9" r="BK93"/>
  <c r="J93"/>
  <c r="J65"/>
  <c r="BK139"/>
  <c r="J139"/>
  <c r="J66"/>
  <c i="2" r="P87"/>
  <c r="P86"/>
  <c r="P85"/>
  <c i="1" r="AU55"/>
  <c i="2" r="P122"/>
  <c i="3" r="R134"/>
  <c r="P352"/>
  <c r="R383"/>
  <c i="4" r="P94"/>
  <c r="P93"/>
  <c r="P92"/>
  <c i="1" r="AU58"/>
  <c i="4" r="T201"/>
  <c i="5" r="BK110"/>
  <c r="BK109"/>
  <c r="J109"/>
  <c r="J64"/>
  <c r="T501"/>
  <c r="P767"/>
  <c r="T1398"/>
  <c r="R1810"/>
  <c i="6" r="R113"/>
  <c r="BK210"/>
  <c r="J210"/>
  <c r="J69"/>
  <c r="BK242"/>
  <c r="J242"/>
  <c r="J74"/>
  <c i="7" r="BK106"/>
  <c r="J106"/>
  <c r="J67"/>
  <c r="T114"/>
  <c i="8" r="P139"/>
  <c r="BK162"/>
  <c r="J162"/>
  <c r="J74"/>
  <c r="R190"/>
  <c r="R189"/>
  <c r="P218"/>
  <c i="9" r="R139"/>
  <c i="6" r="BK239"/>
  <c r="J239"/>
  <c r="J73"/>
  <c i="2" r="BK118"/>
  <c r="J118"/>
  <c r="J63"/>
  <c i="3" r="BK294"/>
  <c r="J294"/>
  <c r="J71"/>
  <c i="4" r="BK124"/>
  <c r="J124"/>
  <c r="J66"/>
  <c i="3" r="BK278"/>
  <c r="J278"/>
  <c r="J70"/>
  <c i="7" r="BK283"/>
  <c r="J283"/>
  <c r="J76"/>
  <c i="8" r="BK238"/>
  <c r="J238"/>
  <c r="J84"/>
  <c i="9" r="BK144"/>
  <c r="J144"/>
  <c r="J67"/>
  <c i="8" r="BK215"/>
  <c r="J215"/>
  <c r="J82"/>
  <c i="6" r="BK229"/>
  <c r="J229"/>
  <c r="J70"/>
  <c i="7" r="BK272"/>
  <c r="J272"/>
  <c r="J73"/>
  <c i="8" r="BK247"/>
  <c r="J247"/>
  <c r="J87"/>
  <c i="9" r="BK147"/>
  <c r="BK146"/>
  <c r="J146"/>
  <c r="J68"/>
  <c i="2" r="BK132"/>
  <c r="J132"/>
  <c r="J65"/>
  <c i="3" r="BK339"/>
  <c r="J339"/>
  <c r="J74"/>
  <c r="BK345"/>
  <c r="J345"/>
  <c r="J75"/>
  <c r="BK377"/>
  <c r="J377"/>
  <c r="J77"/>
  <c r="BK262"/>
  <c r="BK261"/>
  <c r="J261"/>
  <c r="J68"/>
  <c i="8" r="BK155"/>
  <c r="J155"/>
  <c r="J72"/>
  <c r="BK177"/>
  <c r="J177"/>
  <c r="J76"/>
  <c i="3" r="BK308"/>
  <c r="J308"/>
  <c r="J72"/>
  <c i="9" r="BE114"/>
  <c r="BE118"/>
  <c i="8" r="J190"/>
  <c r="J79"/>
  <c i="9" r="BE102"/>
  <c r="BE106"/>
  <c r="BE115"/>
  <c r="BE122"/>
  <c i="8" r="BK123"/>
  <c r="J123"/>
  <c r="J66"/>
  <c i="9" r="E50"/>
  <c r="BE98"/>
  <c r="BE111"/>
  <c r="BE120"/>
  <c r="BE121"/>
  <c r="BE95"/>
  <c r="BE103"/>
  <c r="BE109"/>
  <c r="BE110"/>
  <c r="BE113"/>
  <c r="BE135"/>
  <c r="J85"/>
  <c r="BE101"/>
  <c r="BE107"/>
  <c r="BE124"/>
  <c r="BE129"/>
  <c r="BE138"/>
  <c r="BE141"/>
  <c r="BE145"/>
  <c r="BE148"/>
  <c r="BE112"/>
  <c r="BE127"/>
  <c r="BE134"/>
  <c i="8" r="J242"/>
  <c r="J86"/>
  <c i="9" r="F59"/>
  <c r="BE94"/>
  <c r="BE97"/>
  <c r="BE100"/>
  <c r="BE104"/>
  <c r="BE119"/>
  <c r="BE128"/>
  <c r="BE130"/>
  <c r="BE136"/>
  <c r="BE116"/>
  <c r="BE125"/>
  <c r="BE126"/>
  <c r="BE143"/>
  <c i="8" r="J139"/>
  <c r="J70"/>
  <c i="9" r="BE99"/>
  <c r="BE140"/>
  <c r="BE117"/>
  <c r="BE123"/>
  <c r="BE133"/>
  <c r="BE96"/>
  <c r="BE105"/>
  <c r="BE108"/>
  <c r="BE132"/>
  <c r="BE131"/>
  <c r="BE137"/>
  <c i="8" r="E50"/>
  <c r="BE134"/>
  <c r="BE140"/>
  <c r="BE142"/>
  <c r="BE151"/>
  <c r="BE153"/>
  <c r="BE161"/>
  <c r="BE186"/>
  <c r="BE112"/>
  <c r="BE185"/>
  <c r="BE200"/>
  <c i="7" r="BK105"/>
  <c r="J105"/>
  <c r="J66"/>
  <c r="J276"/>
  <c r="J75"/>
  <c i="8" r="BE114"/>
  <c r="BE128"/>
  <c r="BE133"/>
  <c r="BE167"/>
  <c r="BE170"/>
  <c r="BE182"/>
  <c r="BE194"/>
  <c r="BE195"/>
  <c r="BE209"/>
  <c r="BE132"/>
  <c r="BE143"/>
  <c r="BE149"/>
  <c r="BE158"/>
  <c r="BE160"/>
  <c r="BE163"/>
  <c r="BE181"/>
  <c r="BE198"/>
  <c r="BE213"/>
  <c r="BE216"/>
  <c r="BE115"/>
  <c r="BE118"/>
  <c r="BE127"/>
  <c r="BE156"/>
  <c r="BE164"/>
  <c r="BE187"/>
  <c r="BE193"/>
  <c r="BE204"/>
  <c r="F106"/>
  <c r="BE130"/>
  <c r="BE145"/>
  <c r="BE148"/>
  <c r="BE152"/>
  <c r="BE197"/>
  <c r="BE202"/>
  <c r="BE206"/>
  <c r="BE212"/>
  <c r="J56"/>
  <c r="BE125"/>
  <c r="BE135"/>
  <c r="BE136"/>
  <c r="BE165"/>
  <c r="BE178"/>
  <c r="BE183"/>
  <c r="BE196"/>
  <c r="BE203"/>
  <c r="BE207"/>
  <c r="BE214"/>
  <c r="BE219"/>
  <c r="BE239"/>
  <c r="BE113"/>
  <c r="BE116"/>
  <c r="BE129"/>
  <c r="BE168"/>
  <c r="BE199"/>
  <c r="BE225"/>
  <c r="BE243"/>
  <c r="BE166"/>
  <c r="BE169"/>
  <c r="BE176"/>
  <c r="BE245"/>
  <c r="BE117"/>
  <c r="BE121"/>
  <c r="BE184"/>
  <c r="BE188"/>
  <c r="BE191"/>
  <c r="BE201"/>
  <c r="BE211"/>
  <c r="BE111"/>
  <c r="BE119"/>
  <c r="BE120"/>
  <c r="BE131"/>
  <c r="BE146"/>
  <c r="BE154"/>
  <c r="BE159"/>
  <c r="BE173"/>
  <c r="BE174"/>
  <c r="BE175"/>
  <c r="BE192"/>
  <c r="BE234"/>
  <c r="BE248"/>
  <c i="7" r="BK99"/>
  <c i="8" r="BE126"/>
  <c r="BE141"/>
  <c r="BE144"/>
  <c r="BE150"/>
  <c r="BE171"/>
  <c r="BE180"/>
  <c r="BE230"/>
  <c i="7" r="J56"/>
  <c r="F95"/>
  <c r="BE117"/>
  <c r="BE120"/>
  <c r="BE130"/>
  <c r="BE157"/>
  <c r="BE234"/>
  <c r="BE248"/>
  <c r="BE273"/>
  <c i="6" r="BK231"/>
  <c r="J231"/>
  <c r="J71"/>
  <c i="7" r="E50"/>
  <c r="BE104"/>
  <c r="BE143"/>
  <c r="BE147"/>
  <c r="BE170"/>
  <c r="BE202"/>
  <c r="BE220"/>
  <c r="BE250"/>
  <c r="BE261"/>
  <c r="BE281"/>
  <c r="BE284"/>
  <c r="BE136"/>
  <c r="BE152"/>
  <c r="BE193"/>
  <c r="BE122"/>
  <c r="BE125"/>
  <c r="BE128"/>
  <c r="BE167"/>
  <c r="BE187"/>
  <c r="BE189"/>
  <c r="BE207"/>
  <c r="BE209"/>
  <c r="BE223"/>
  <c r="BE246"/>
  <c r="BE266"/>
  <c r="BE277"/>
  <c r="BE279"/>
  <c i="6" r="BK97"/>
  <c r="BK96"/>
  <c r="J96"/>
  <c r="J63"/>
  <c i="7" r="BE127"/>
  <c r="BE149"/>
  <c r="BE184"/>
  <c r="BE195"/>
  <c r="BE199"/>
  <c r="BE210"/>
  <c r="BE231"/>
  <c r="BE111"/>
  <c r="BE138"/>
  <c r="BE200"/>
  <c r="BE241"/>
  <c r="BE101"/>
  <c r="BE132"/>
  <c r="BE140"/>
  <c r="BE181"/>
  <c r="BE204"/>
  <c r="BE225"/>
  <c r="BE239"/>
  <c r="BE255"/>
  <c r="BE197"/>
  <c r="BE213"/>
  <c r="BE252"/>
  <c r="BE107"/>
  <c r="BE124"/>
  <c r="BE178"/>
  <c r="BE227"/>
  <c r="BE243"/>
  <c r="BE115"/>
  <c r="BE191"/>
  <c r="BE216"/>
  <c r="BE221"/>
  <c r="BE228"/>
  <c r="BE103"/>
  <c r="BE119"/>
  <c r="BE145"/>
  <c r="BE162"/>
  <c r="BE173"/>
  <c r="BE215"/>
  <c r="BE218"/>
  <c i="6" r="BE101"/>
  <c r="BE104"/>
  <c r="BE105"/>
  <c r="BE112"/>
  <c r="BE114"/>
  <c r="BE116"/>
  <c r="BE128"/>
  <c r="BE167"/>
  <c r="BE170"/>
  <c r="BE176"/>
  <c i="5" r="J110"/>
  <c r="J65"/>
  <c i="6" r="E50"/>
  <c r="BE110"/>
  <c r="BE129"/>
  <c r="BE178"/>
  <c r="BE196"/>
  <c r="BE237"/>
  <c r="BE103"/>
  <c r="BE111"/>
  <c r="BE115"/>
  <c r="BE119"/>
  <c r="BE121"/>
  <c r="BE124"/>
  <c r="BE180"/>
  <c r="BE182"/>
  <c r="BE192"/>
  <c r="BE200"/>
  <c r="BE221"/>
  <c r="BE243"/>
  <c r="BE245"/>
  <c r="J90"/>
  <c r="BE233"/>
  <c r="BE240"/>
  <c r="BE118"/>
  <c r="BE132"/>
  <c r="BE165"/>
  <c r="BE172"/>
  <c r="BE189"/>
  <c r="BE230"/>
  <c r="BE106"/>
  <c r="BE109"/>
  <c r="BE142"/>
  <c r="BE160"/>
  <c r="BE184"/>
  <c r="BE185"/>
  <c r="BE202"/>
  <c r="BE211"/>
  <c i="5" r="BK616"/>
  <c r="J616"/>
  <c r="J72"/>
  <c i="6" r="BE99"/>
  <c r="BE102"/>
  <c r="BE108"/>
  <c r="BE122"/>
  <c r="BE126"/>
  <c r="BE134"/>
  <c r="BE162"/>
  <c r="BE174"/>
  <c r="BE187"/>
  <c r="BE198"/>
  <c r="BE204"/>
  <c r="BE208"/>
  <c r="BE235"/>
  <c r="F59"/>
  <c r="BE100"/>
  <c r="BE107"/>
  <c r="BE125"/>
  <c r="BE131"/>
  <c r="BE168"/>
  <c r="BE194"/>
  <c r="BE225"/>
  <c r="BE146"/>
  <c r="BE152"/>
  <c r="BE158"/>
  <c r="BE183"/>
  <c r="BE206"/>
  <c r="BE215"/>
  <c i="5" r="BE157"/>
  <c r="BE160"/>
  <c r="BE206"/>
  <c r="BE210"/>
  <c r="BE453"/>
  <c r="BE472"/>
  <c r="BE532"/>
  <c r="BE576"/>
  <c r="BE597"/>
  <c r="BE786"/>
  <c r="BE829"/>
  <c r="BE833"/>
  <c r="BE862"/>
  <c r="BE902"/>
  <c r="BE938"/>
  <c r="BE997"/>
  <c r="BE1010"/>
  <c r="BE1040"/>
  <c r="BE1060"/>
  <c r="BE1249"/>
  <c r="BE1311"/>
  <c r="BE1322"/>
  <c r="BE1338"/>
  <c r="BE1346"/>
  <c r="BE1350"/>
  <c r="BE1362"/>
  <c r="BE1371"/>
  <c r="BE1399"/>
  <c r="BE1605"/>
  <c r="BE1641"/>
  <c r="BE1762"/>
  <c r="BE1778"/>
  <c r="BE1786"/>
  <c r="J56"/>
  <c r="BE134"/>
  <c r="BE294"/>
  <c r="BE335"/>
  <c r="BE350"/>
  <c r="BE482"/>
  <c r="BE502"/>
  <c r="BE567"/>
  <c r="BE599"/>
  <c r="BE765"/>
  <c r="BE782"/>
  <c r="BE920"/>
  <c r="BE980"/>
  <c r="BE1086"/>
  <c r="BE1182"/>
  <c r="BE1279"/>
  <c r="BE1317"/>
  <c r="BE1327"/>
  <c r="BE1364"/>
  <c r="BE1380"/>
  <c r="BE1454"/>
  <c r="BE1552"/>
  <c r="BE1611"/>
  <c r="BE1782"/>
  <c r="BE1790"/>
  <c r="E50"/>
  <c r="BE111"/>
  <c r="BE149"/>
  <c r="BE163"/>
  <c r="BE202"/>
  <c r="BE320"/>
  <c r="BE759"/>
  <c r="BE792"/>
  <c r="BE848"/>
  <c r="BE955"/>
  <c r="BE1021"/>
  <c i="4" r="BK93"/>
  <c r="J93"/>
  <c r="J64"/>
  <c r="J144"/>
  <c r="J69"/>
  <c i="5" r="F59"/>
  <c r="BE146"/>
  <c r="BE153"/>
  <c r="BE166"/>
  <c r="BE212"/>
  <c r="BE368"/>
  <c r="BE618"/>
  <c r="BE640"/>
  <c r="BE664"/>
  <c r="BE666"/>
  <c r="BE822"/>
  <c r="BE930"/>
  <c r="BE971"/>
  <c r="BE1028"/>
  <c r="BE1140"/>
  <c r="BE1251"/>
  <c r="BE1253"/>
  <c r="BE1281"/>
  <c r="BE1292"/>
  <c r="BE1314"/>
  <c r="BE1348"/>
  <c r="BE1439"/>
  <c r="BE1469"/>
  <c r="BE1509"/>
  <c r="BE1539"/>
  <c r="BE1541"/>
  <c r="BE1554"/>
  <c r="BE1681"/>
  <c r="BE1721"/>
  <c r="BE1770"/>
  <c r="BE1771"/>
  <c r="BE1775"/>
  <c r="BE1794"/>
  <c r="BE1798"/>
  <c r="BE1802"/>
  <c r="BE1806"/>
  <c r="BE737"/>
  <c r="BE789"/>
  <c r="BE856"/>
  <c r="BE933"/>
  <c r="BE978"/>
  <c r="BE1016"/>
  <c r="BE1236"/>
  <c r="BE1256"/>
  <c r="BE1271"/>
  <c r="BE1300"/>
  <c r="BE1302"/>
  <c r="BE1352"/>
  <c r="BE1355"/>
  <c r="BE1389"/>
  <c r="BE1594"/>
  <c r="BE1773"/>
  <c r="BE1811"/>
  <c r="BE1813"/>
  <c r="BE169"/>
  <c r="BE177"/>
  <c r="BE395"/>
  <c r="BE467"/>
  <c r="BE488"/>
  <c r="BE492"/>
  <c r="BE577"/>
  <c r="BE642"/>
  <c r="BE668"/>
  <c r="BE725"/>
  <c r="BE851"/>
  <c r="BE918"/>
  <c r="BE949"/>
  <c r="BE959"/>
  <c r="BE1018"/>
  <c r="BE1026"/>
  <c r="BE1186"/>
  <c r="BE607"/>
  <c r="BE828"/>
  <c r="BE870"/>
  <c r="BE907"/>
  <c r="BE950"/>
  <c r="BE962"/>
  <c r="BE994"/>
  <c r="BE1042"/>
  <c r="BE1062"/>
  <c r="BE1155"/>
  <c r="BE1226"/>
  <c r="BE303"/>
  <c r="BE583"/>
  <c r="BE602"/>
  <c r="BE610"/>
  <c r="BE673"/>
  <c r="BE768"/>
  <c r="BE780"/>
  <c r="BE839"/>
  <c r="BE895"/>
  <c r="BE939"/>
  <c r="BE1049"/>
  <c r="BE1058"/>
  <c r="BE182"/>
  <c r="BE188"/>
  <c r="BE193"/>
  <c r="BE197"/>
  <c r="BE254"/>
  <c r="BE261"/>
  <c r="BE270"/>
  <c r="BE285"/>
  <c r="BE422"/>
  <c r="BE426"/>
  <c r="BE465"/>
  <c r="BE573"/>
  <c r="BE604"/>
  <c r="BE613"/>
  <c r="BE670"/>
  <c r="BE761"/>
  <c r="BE776"/>
  <c r="BE868"/>
  <c r="BE886"/>
  <c r="BE899"/>
  <c r="BE909"/>
  <c r="BE995"/>
  <c r="BE1013"/>
  <c r="BE1014"/>
  <c r="BE1034"/>
  <c r="BE1047"/>
  <c r="BE1113"/>
  <c r="BE1184"/>
  <c r="BE185"/>
  <c r="BE305"/>
  <c r="BE496"/>
  <c r="BE729"/>
  <c r="BE805"/>
  <c r="BE832"/>
  <c r="BE926"/>
  <c r="BE943"/>
  <c r="BE1143"/>
  <c r="BE1221"/>
  <c r="BE1238"/>
  <c r="BE1244"/>
  <c r="BE126"/>
  <c r="BE172"/>
  <c r="BE219"/>
  <c r="BE224"/>
  <c r="BE239"/>
  <c r="BE562"/>
  <c r="BE875"/>
  <c r="BE879"/>
  <c r="BE897"/>
  <c r="BE944"/>
  <c r="BE993"/>
  <c r="BE1054"/>
  <c r="BE1065"/>
  <c r="BE1216"/>
  <c r="BE1242"/>
  <c r="BE701"/>
  <c r="BE763"/>
  <c r="BE772"/>
  <c r="BE825"/>
  <c r="BE837"/>
  <c r="BE872"/>
  <c r="BE1009"/>
  <c r="BE1032"/>
  <c r="BE1189"/>
  <c r="BE1231"/>
  <c i="4" r="J86"/>
  <c r="BE95"/>
  <c r="BE186"/>
  <c i="3" r="J262"/>
  <c r="J69"/>
  <c i="4" r="BE108"/>
  <c r="BE145"/>
  <c r="BE202"/>
  <c r="BE205"/>
  <c r="E80"/>
  <c r="F89"/>
  <c r="BE119"/>
  <c r="BE156"/>
  <c r="BE106"/>
  <c r="BE125"/>
  <c r="BE137"/>
  <c r="BE171"/>
  <c r="BE110"/>
  <c r="BE140"/>
  <c i="3" r="BK101"/>
  <c r="J101"/>
  <c r="J64"/>
  <c i="1" r="BD58"/>
  <c i="3" r="F59"/>
  <c r="BE109"/>
  <c r="BE141"/>
  <c r="BE227"/>
  <c r="BE235"/>
  <c r="BE168"/>
  <c r="BE212"/>
  <c r="BE224"/>
  <c r="BE279"/>
  <c r="BE327"/>
  <c i="2" r="J87"/>
  <c r="J61"/>
  <c i="3" r="BE103"/>
  <c r="BE148"/>
  <c r="BE230"/>
  <c r="BE252"/>
  <c r="BE295"/>
  <c r="BE309"/>
  <c r="BE335"/>
  <c r="BE353"/>
  <c r="BE384"/>
  <c r="E50"/>
  <c r="BE120"/>
  <c r="BE129"/>
  <c r="BE135"/>
  <c r="BE151"/>
  <c r="BE180"/>
  <c r="BE243"/>
  <c r="BE340"/>
  <c r="BE346"/>
  <c r="BE365"/>
  <c r="BE378"/>
  <c r="BE388"/>
  <c r="J94"/>
  <c r="BE123"/>
  <c r="BE132"/>
  <c r="BE185"/>
  <c r="BE219"/>
  <c r="BE240"/>
  <c r="BE258"/>
  <c r="BE166"/>
  <c r="BE208"/>
  <c r="BE232"/>
  <c r="BE237"/>
  <c r="BE145"/>
  <c r="BE255"/>
  <c r="BE263"/>
  <c r="BE118"/>
  <c r="BE195"/>
  <c r="BE221"/>
  <c r="BE249"/>
  <c r="BE205"/>
  <c r="BE246"/>
  <c r="BE115"/>
  <c r="BE321"/>
  <c i="2" r="F55"/>
  <c r="J79"/>
  <c r="BE110"/>
  <c r="BE115"/>
  <c r="E48"/>
  <c r="BE101"/>
  <c r="BE104"/>
  <c r="BE129"/>
  <c r="BE88"/>
  <c r="BE97"/>
  <c r="BE94"/>
  <c r="BE119"/>
  <c r="BE91"/>
  <c r="BE123"/>
  <c r="BE113"/>
  <c r="BE107"/>
  <c r="BE126"/>
  <c r="BE133"/>
  <c i="7" r="F39"/>
  <c i="1" r="BD61"/>
  <c i="2" r="J34"/>
  <c i="1" r="AW55"/>
  <c i="5" r="F36"/>
  <c i="1" r="BA59"/>
  <c i="4" r="F38"/>
  <c i="1" r="BC58"/>
  <c i="6" r="F36"/>
  <c i="1" r="BA60"/>
  <c i="3" r="F36"/>
  <c i="1" r="BA57"/>
  <c i="2" r="F37"/>
  <c i="1" r="BD55"/>
  <c i="2" r="F34"/>
  <c i="1" r="BA55"/>
  <c i="5" r="F39"/>
  <c i="1" r="BD59"/>
  <c i="3" r="F39"/>
  <c i="1" r="BD57"/>
  <c i="9" r="F36"/>
  <c i="1" r="BA63"/>
  <c i="5" r="F37"/>
  <c i="1" r="BB59"/>
  <c i="7" r="J36"/>
  <c i="1" r="AW61"/>
  <c i="8" r="F36"/>
  <c i="1" r="BA62"/>
  <c i="6" r="F37"/>
  <c i="1" r="BB60"/>
  <c i="4" r="J36"/>
  <c i="1" r="AW58"/>
  <c i="2" r="F35"/>
  <c i="1" r="BB55"/>
  <c i="2" r="F36"/>
  <c i="1" r="BC55"/>
  <c i="7" r="F38"/>
  <c i="1" r="BC61"/>
  <c i="3" r="F37"/>
  <c i="1" r="BB57"/>
  <c i="8" r="F39"/>
  <c i="1" r="BD62"/>
  <c i="3" r="J36"/>
  <c i="1" r="AW57"/>
  <c i="6" r="J36"/>
  <c i="1" r="AW60"/>
  <c r="AS54"/>
  <c i="5" r="F38"/>
  <c i="1" r="BC59"/>
  <c i="8" r="J36"/>
  <c i="1" r="AW62"/>
  <c i="7" r="F36"/>
  <c i="1" r="BA61"/>
  <c i="9" r="F37"/>
  <c i="1" r="BB63"/>
  <c i="9" r="J36"/>
  <c i="1" r="AW63"/>
  <c i="4" r="F37"/>
  <c i="1" r="BB58"/>
  <c i="7" r="F37"/>
  <c i="1" r="BB61"/>
  <c i="3" r="F38"/>
  <c i="1" r="BC57"/>
  <c i="5" r="J36"/>
  <c i="1" r="AW59"/>
  <c i="6" r="F38"/>
  <c i="1" r="BC60"/>
  <c i="8" r="F38"/>
  <c i="1" r="BC62"/>
  <c i="8" r="F37"/>
  <c i="1" r="BB62"/>
  <c i="9" r="F39"/>
  <c i="1" r="BD63"/>
  <c i="9" r="F38"/>
  <c i="1" r="BC63"/>
  <c i="6" r="F39"/>
  <c i="1" r="BD60"/>
  <c i="4" r="F36"/>
  <c i="1" r="BA58"/>
  <c i="7" l="1" r="P98"/>
  <c i="1" r="AU61"/>
  <c i="9" r="P91"/>
  <c i="1" r="AU63"/>
  <c i="4" r="T93"/>
  <c r="T92"/>
  <c i="5" r="P109"/>
  <c r="P616"/>
  <c i="8" r="P189"/>
  <c r="P138"/>
  <c r="P137"/>
  <c r="P109"/>
  <c i="1" r="AU62"/>
  <c i="5" r="R616"/>
  <c i="2" r="R86"/>
  <c r="R85"/>
  <c i="5" r="R109"/>
  <c r="R108"/>
  <c i="3" r="P261"/>
  <c r="R261"/>
  <c i="9" r="R91"/>
  <c i="7" r="R105"/>
  <c r="R98"/>
  <c i="8" r="T189"/>
  <c r="T138"/>
  <c r="T137"/>
  <c r="T109"/>
  <c i="6" r="T97"/>
  <c r="T96"/>
  <c i="5" r="T109"/>
  <c r="T616"/>
  <c i="9" r="T91"/>
  <c i="2" r="BK86"/>
  <c r="BK85"/>
  <c r="J85"/>
  <c r="J59"/>
  <c r="T86"/>
  <c r="T85"/>
  <c i="3" r="T101"/>
  <c r="T100"/>
  <c i="7" r="T105"/>
  <c r="T98"/>
  <c i="6" r="R97"/>
  <c r="R96"/>
  <c r="R231"/>
  <c i="3" r="P101"/>
  <c r="P100"/>
  <c i="1" r="AU57"/>
  <c i="7" r="BK275"/>
  <c r="J275"/>
  <c r="J74"/>
  <c i="8" r="BK241"/>
  <c r="J241"/>
  <c r="J85"/>
  <c r="R138"/>
  <c r="R137"/>
  <c r="R109"/>
  <c i="6" r="P231"/>
  <c i="3" r="R101"/>
  <c r="R100"/>
  <c i="8" r="BK138"/>
  <c r="J138"/>
  <c r="J69"/>
  <c i="6" r="P97"/>
  <c r="P96"/>
  <c i="1" r="AU60"/>
  <c i="9" r="BK92"/>
  <c r="BK91"/>
  <c r="J91"/>
  <c r="J147"/>
  <c r="J69"/>
  <c i="7" r="J99"/>
  <c r="J64"/>
  <c i="6" r="J97"/>
  <c r="J64"/>
  <c i="5" r="BK108"/>
  <c r="J108"/>
  <c r="J63"/>
  <c i="4" r="BK92"/>
  <c r="J92"/>
  <c i="3" r="BK100"/>
  <c r="J100"/>
  <c r="F35"/>
  <c i="1" r="AZ57"/>
  <c i="9" r="J32"/>
  <c i="1" r="AG63"/>
  <c r="BD56"/>
  <c i="5" r="J35"/>
  <c i="1" r="AV59"/>
  <c r="AT59"/>
  <c i="5" r="F35"/>
  <c i="1" r="AZ59"/>
  <c i="7" r="J35"/>
  <c i="1" r="AV61"/>
  <c r="AT61"/>
  <c i="7" r="F35"/>
  <c i="1" r="AZ61"/>
  <c i="2" r="F33"/>
  <c i="1" r="AZ55"/>
  <c i="6" r="F35"/>
  <c i="1" r="AZ60"/>
  <c r="BA56"/>
  <c r="AW56"/>
  <c r="BC56"/>
  <c r="AY56"/>
  <c i="2" r="J33"/>
  <c i="1" r="AV55"/>
  <c r="AT55"/>
  <c i="8" r="J35"/>
  <c i="1" r="AV62"/>
  <c r="AT62"/>
  <c r="BB56"/>
  <c r="AX56"/>
  <c i="4" r="J35"/>
  <c i="1" r="AV58"/>
  <c r="AT58"/>
  <c i="6" r="J35"/>
  <c i="1" r="AV60"/>
  <c r="AT60"/>
  <c i="9" r="J35"/>
  <c i="1" r="AV63"/>
  <c r="AT63"/>
  <c r="AN63"/>
  <c i="3" r="J35"/>
  <c i="1" r="AV57"/>
  <c r="AT57"/>
  <c i="3" r="J32"/>
  <c i="1" r="AG57"/>
  <c i="8" r="F35"/>
  <c i="1" r="AZ62"/>
  <c i="4" r="F35"/>
  <c i="1" r="AZ58"/>
  <c i="6" r="J32"/>
  <c i="1" r="AG60"/>
  <c i="9" r="F35"/>
  <c i="1" r="AZ63"/>
  <c i="4" r="J32"/>
  <c i="1" r="AG58"/>
  <c i="5" l="1" r="T108"/>
  <c r="P108"/>
  <c i="1" r="AU59"/>
  <c i="2" r="J86"/>
  <c r="J60"/>
  <c i="8" r="BK137"/>
  <c r="J137"/>
  <c r="J68"/>
  <c i="7" r="BK98"/>
  <c r="J98"/>
  <c r="J63"/>
  <c i="9" r="J92"/>
  <c r="J64"/>
  <c r="J63"/>
  <c r="J41"/>
  <c i="1" r="AN60"/>
  <c i="6" r="J41"/>
  <c i="1" r="AN58"/>
  <c i="4" r="J63"/>
  <c i="1" r="AN57"/>
  <c i="4" r="J41"/>
  <c i="3" r="J63"/>
  <c r="J41"/>
  <c i="1" r="BC54"/>
  <c r="W32"/>
  <c r="AZ56"/>
  <c r="AV56"/>
  <c r="AT56"/>
  <c r="BA54"/>
  <c r="W30"/>
  <c r="BB54"/>
  <c r="AX54"/>
  <c i="2" r="J30"/>
  <c i="1" r="AG55"/>
  <c r="BD54"/>
  <c r="W33"/>
  <c i="5" r="J32"/>
  <c i="1" r="AG59"/>
  <c r="AN59"/>
  <c r="AU56"/>
  <c r="AU54"/>
  <c i="2" l="1" r="J39"/>
  <c i="8" r="BK109"/>
  <c r="J109"/>
  <c i="5" r="J41"/>
  <c i="1" r="AN55"/>
  <c r="W31"/>
  <c r="AY54"/>
  <c r="AW54"/>
  <c r="AK30"/>
  <c i="7" r="J32"/>
  <c i="1" r="AG61"/>
  <c r="AN61"/>
  <c r="AZ54"/>
  <c r="W29"/>
  <c i="8" r="J32"/>
  <c i="1" r="AG62"/>
  <c i="7" l="1" r="J41"/>
  <c i="8" r="J63"/>
  <c r="J41"/>
  <c i="1" r="AN62"/>
  <c r="AV54"/>
  <c r="AK29"/>
  <c r="AG56"/>
  <c r="AG54"/>
  <c r="AK26"/>
  <c l="1" r="AN5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<sst xmlns="http://schemas.openxmlformats.org/spreadsheetml/2006/main">
  <si>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</si>
  <si>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</si>
  <si>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</si>
  <si>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</si>
  <si>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</si>
  <si>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{dbf089e0-49da-4b95-b7a6-91e2d1e48990}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</si>
  <si>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</si>
  <si>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</si>
  <si>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</si>
  <si>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</si>
  <si>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</si>
  <si>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</si>
  <si>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</si>
  <si>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</si>
  <si>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20230401_V02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</si>
  <si>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</si>
  <si>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</si>
  <si>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 xml:space="preserve">Modernizace a rozšíření prostor  SOU a PrŠ  Kladno –  Švermov</t>
  </si>
  <si>
    <t>KSO:</t>
  </si>
  <si>
    <t>802 19 1</t>
  </si>
  <si>
    <t>CC-CZ:</t>
  </si>
  <si>
    <t>12631</t>
  </si>
  <si>
    <t>Místo:</t>
  </si>
  <si>
    <t>Josefa Jílka 1202, Kladno - Švermov</t>
  </si>
  <si>
    <t>Datum:</t>
  </si>
  <si>
    <t>1. 2. 2025</t>
  </si>
  <si>
    <t>CZ-CPA:</t>
  </si>
  <si>
    <t>41.00.28</t>
  </si>
  <si>
    <t>Zadavatel:</t>
  </si>
  <si>
    <t>IČ:</t>
  </si>
  <si>
    <t>00507601</t>
  </si>
  <si>
    <t>SOU a PrŠ Kladno – Vrapice</t>
  </si>
  <si>
    <t>DIČ:</t>
  </si>
  <si>
    <t>CZ00507601</t>
  </si>
  <si>
    <t>Účastník:</t>
  </si>
  <si>
    <t>Vyplň údaj</t>
  </si>
  <si>
    <t>Projektant:</t>
  </si>
  <si>
    <t>04193466</t>
  </si>
  <si>
    <t>archiw studio s.r.o</t>
  </si>
  <si>
    <t>CZ04193466</t>
  </si>
  <si>
    <t>True</t>
  </si>
  <si>
    <t>Zpracovatel:</t>
  </si>
  <si>
    <t>archiw studio s.r.o. - Pavol Vígh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</si>
  <si>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</si>
  <si>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</si>
  <si>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</si>
  <si>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</si>
  <si>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</si>
  <si>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</si>
  <si>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</si>
  <si>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</si>
  <si>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</si>
  <si>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</si>
  <si>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</si>
  <si>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</si>
  <si>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</si>
  <si>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</si>
  <si>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</si>
  <si>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</si>
  <si>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</si>
  <si>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</si>
  <si>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</si>
  <si>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</si>
  <si>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</si>
  <si>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</si>
  <si>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</si>
  <si>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</si>
  <si>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</si>
  <si>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</si>
  <si>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</si>
  <si>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</si>
  <si>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</si>
  <si>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</si>
  <si>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</si>
  <si>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</si>
  <si>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</si>
  <si>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</si>
  <si>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</si>
  <si>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</si>
  <si>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</si>
  <si>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</si>
  <si>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</si>
  <si>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</si>
  <si>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</si>
  <si>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</si>
  <si>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</si>
  <si>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Vedlejší rozpočtové náklady</t>
  </si>
  <si>
    <t>STA</t>
  </si>
  <si>
    <t>1</t>
  </si>
  <si>
    <t>{2865546c-f9e1-49e2-818f-72d5dd9bd34f}</t>
  </si>
  <si>
    <t>2</t>
  </si>
  <si>
    <t>SO 01</t>
  </si>
  <si>
    <t>Rekonstrukce Objekt 2 - Josefa Jílka 1202, Kladno - Švermov</t>
  </si>
  <si>
    <t>{6d001b54-b280-4249-9f73-e18f20652cc8}</t>
  </si>
  <si>
    <t>ASŘ 01</t>
  </si>
  <si>
    <t>Architektonicko stavební řešení - Bourací práce</t>
  </si>
  <si>
    <t>Soupis</t>
  </si>
  <si>
    <t>{6f94f937-3e5d-40ba-942d-ce347520d5d8}</t>
  </si>
  <si>
    <t>ASŘ 02</t>
  </si>
  <si>
    <t>Architektonicko stavební řešení - Strop 1.NP</t>
  </si>
  <si>
    <t>{ae5273e7-50b0-4865-8521-2318f60ae6e5}</t>
  </si>
  <si>
    <t>ASŘ 03</t>
  </si>
  <si>
    <t>Architektonicko stavební řešení - Rekonstrukce</t>
  </si>
  <si>
    <t>{4508d613-3e30-4564-9e75-3815b7d91bcb}</t>
  </si>
  <si>
    <t>TI 01</t>
  </si>
  <si>
    <t>Ústřední vytápění</t>
  </si>
  <si>
    <t>{1e7accce-06fa-486f-b1af-721360a68d5a}</t>
  </si>
  <si>
    <t>TI 02</t>
  </si>
  <si>
    <t>Zdravotechnické instalace</t>
  </si>
  <si>
    <t>{42b29aa8-78b2-4292-b930-f8659a60dbbf}</t>
  </si>
  <si>
    <t>TI 03</t>
  </si>
  <si>
    <t>Elektroinstalace</t>
  </si>
  <si>
    <t>{2db41b88-a2a3-465f-ba9a-7780f3424f7e}</t>
  </si>
  <si>
    <t>TI 04</t>
  </si>
  <si>
    <t>Vzduchotechnika</t>
  </si>
  <si>
    <t>{8ddf3d01-3f3a-4490-9b34-3e33fea0fb18}</t>
  </si>
  <si>
    <t>KRYCÍ LIST SOUPISU PRACÍ</t>
  </si>
  <si>
    <t>Objekt:</t>
  </si>
  <si>
    <t>SO 00 - Vedlejší rozpočtové náklady</t>
  </si>
  <si>
    <t>Vrapice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</si>
  <si>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</si>
  <si>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</si>
  <si>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</si>
  <si>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</si>
  <si>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</si>
  <si>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</si>
  <si>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</si>
  <si>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</si>
  <si>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</si>
  <si>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</si>
  <si>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</si>
  <si>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</si>
  <si>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</si>
  <si>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</si>
  <si>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</si>
  <si>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</si>
  <si>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</si>
  <si>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</si>
  <si>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</si>
  <si>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</si>
  <si>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</si>
  <si>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</si>
  <si>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</si>
  <si>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</si>
  <si>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</si>
  <si>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</si>
  <si>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</si>
  <si>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</si>
  <si>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</si>
  <si>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011464000</t>
  </si>
  <si>
    <t>Měření (monitoring) úrovně osvětlení</t>
  </si>
  <si>
    <t>soubor</t>
  </si>
  <si>
    <t>CS ÚRS 2024 01</t>
  </si>
  <si>
    <t>1024</t>
  </si>
  <si>
    <t>-511695845</t>
  </si>
  <si>
    <t>Online PSC</t>
  </si>
  <si>
    <t>https://podminky.urs.cz/item/CS_URS_2024_01/011464000</t>
  </si>
  <si>
    <t>P</t>
  </si>
  <si>
    <t>Poznámka k položce:_x000d_
Měření: umělého/ přirozeného / sdruženého osvětlení v učebnách - v souladu s požadavky KHS.</t>
  </si>
  <si>
    <t>013254000</t>
  </si>
  <si>
    <t>Dokumentace skutečného provedení stavby</t>
  </si>
  <si>
    <t>-2067062492</t>
  </si>
  <si>
    <t>https://podminky.urs.cz/item/CS_URS_2024_01/013254000</t>
  </si>
  <si>
    <t>Poznámka k položce:_x000d_
Kompletní dokumentace skutečného provedení díla v rozahu dle SoD_x000d_
2x paré - tištěná verze_x000d_
1x paré - digitální verze</t>
  </si>
  <si>
    <t>3</t>
  </si>
  <si>
    <t>013284000</t>
  </si>
  <si>
    <t>Pasportizace objektu po provedení prací</t>
  </si>
  <si>
    <t>1966847888</t>
  </si>
  <si>
    <t>https://podminky.urs.cz/item/CS_URS_2024_01/013284000</t>
  </si>
  <si>
    <t>Poznámka k položce:_x000d_
Kompletní fotodokumentace z průběhu provádení díla._x000d_
rozsah min 100ks / měsíc</t>
  </si>
  <si>
    <t>4</t>
  </si>
  <si>
    <t>013294000</t>
  </si>
  <si>
    <t>Ostatní dokumentace</t>
  </si>
  <si>
    <t>2044042863</t>
  </si>
  <si>
    <t>https://podminky.urs.cz/item/CS_URS_2024_01/013294000</t>
  </si>
  <si>
    <t>Poznámka k položce:_x000d_
Ostatní výrobní dokumentace nutná pro provedení díla</t>
  </si>
  <si>
    <t>VRN3</t>
  </si>
  <si>
    <t>Zařízení staveniště</t>
  </si>
  <si>
    <t>032103000</t>
  </si>
  <si>
    <t>Náklady na stavební buňky</t>
  </si>
  <si>
    <t>Měsíc</t>
  </si>
  <si>
    <t>792843763</t>
  </si>
  <si>
    <t>https://podminky.urs.cz/item/CS_URS_2024_01/032103000</t>
  </si>
  <si>
    <t>Poznámka k položce:_x000d_
Předpokládaný rozsah zřízení staveniště:_x000d_
1x skladovací kontejner_x000d_
1x stavební / šatní buňka</t>
  </si>
  <si>
    <t>6</t>
  </si>
  <si>
    <t>032803000</t>
  </si>
  <si>
    <t>Ostatní vybavení staveniště</t>
  </si>
  <si>
    <t>1187789787</t>
  </si>
  <si>
    <t>https://podminky.urs.cz/item/CS_URS_2024_01/032803000</t>
  </si>
  <si>
    <t>Poznámka k položce:_x000d_
Mobilní WC - 2x</t>
  </si>
  <si>
    <t>7</t>
  </si>
  <si>
    <t>034103000</t>
  </si>
  <si>
    <t>Oplocení staveniště</t>
  </si>
  <si>
    <t>-462311997</t>
  </si>
  <si>
    <t>https://podminky.urs.cz/item/CS_URS_2024_01/034103000</t>
  </si>
  <si>
    <t>Poznámka k položce:_x000d_
Zabezpečení staveniště, dočasné oplocení atd. v rozsahu předepsanými předpisy BOZP</t>
  </si>
  <si>
    <t>8</t>
  </si>
  <si>
    <t>034503000</t>
  </si>
  <si>
    <t>Informační tabule na staveništi</t>
  </si>
  <si>
    <t>851560747</t>
  </si>
  <si>
    <t>https://podminky.urs.cz/item/CS_URS_2024_01/034503000</t>
  </si>
  <si>
    <t>Poznámka k položce:_x000d_
Informativní značení pro pohyb osob a jejich omezení na staveništi.</t>
  </si>
  <si>
    <t>9</t>
  </si>
  <si>
    <t>039103000</t>
  </si>
  <si>
    <t>Rozebrání, bourání a odvoz zařízení staveniště</t>
  </si>
  <si>
    <t>-1692526772</t>
  </si>
  <si>
    <t>https://podminky.urs.cz/item/CS_URS_2024_01/039103000</t>
  </si>
  <si>
    <t>10</t>
  </si>
  <si>
    <t>039203000</t>
  </si>
  <si>
    <t>Úprava terénu po zrušení zařízení staveniště</t>
  </si>
  <si>
    <t>1349683376</t>
  </si>
  <si>
    <t>https://podminky.urs.cz/item/CS_URS_2024_01/039203000</t>
  </si>
  <si>
    <t>Poznámka k položce:_x000d_
Uvedení celého areálu zasaženého stavbou do původního stavu._x000d_
- Doložit fotodokumentací stavby.</t>
  </si>
  <si>
    <t>VRN4</t>
  </si>
  <si>
    <t>Inženýrská činnost</t>
  </si>
  <si>
    <t>11</t>
  </si>
  <si>
    <t>045002000</t>
  </si>
  <si>
    <t>Kompletační a koordinační činnost</t>
  </si>
  <si>
    <t>-1936409275</t>
  </si>
  <si>
    <t>https://podminky.urs.cz/item/CS_URS_2024_01/045002000</t>
  </si>
  <si>
    <t>Poznámka k položce:_x000d_
Kompletní předávací dokumetace._x000d_
provedení díla v rozahu dle SoD_x000d_
2x - tištěná verze_x000d_
1x- digitální verze</t>
  </si>
  <si>
    <t>VRN7</t>
  </si>
  <si>
    <t>Provozní vlivy</t>
  </si>
  <si>
    <t>12</t>
  </si>
  <si>
    <t>071002000</t>
  </si>
  <si>
    <t>Provoz investora, třetích osob</t>
  </si>
  <si>
    <t>110536020</t>
  </si>
  <si>
    <t>https://podminky.urs.cz/item/CS_URS_2024_01/071002000</t>
  </si>
  <si>
    <t>Poznámka k položce:_x000d_
Náklady spojené s etapizací stavby._x000d_
Zajištění provozu objektu bez přerušení.</t>
  </si>
  <si>
    <t>13</t>
  </si>
  <si>
    <t>071103000</t>
  </si>
  <si>
    <t>Provoz investora</t>
  </si>
  <si>
    <t>265883123</t>
  </si>
  <si>
    <t>https://podminky.urs.cz/item/CS_URS_2024_01/071103000</t>
  </si>
  <si>
    <t>Poznámka k položce:_x000d_
náklady spojené s průběžným celodenním úklidem společných prostor, náklady spojené s manipulací vybouraného a nového materiálu při zachování současného provozu budovy se zajištěním snížené prašnosti prováděných prací.</t>
  </si>
  <si>
    <t>14</t>
  </si>
  <si>
    <t>079002000</t>
  </si>
  <si>
    <t>Ostatní provozní vlivy</t>
  </si>
  <si>
    <t>99693301</t>
  </si>
  <si>
    <t>https://podminky.urs.cz/item/CS_URS_2024_01/079002000</t>
  </si>
  <si>
    <t>Poznámka k položce:_x000d_
-zohlednění všech cizích vlivů způsobených na stavbě, zejména náklady spojené s realizací díla v souvislosti s nepřerušeným provozem v ostatních částech budovy a omezením provádění prací na pracovní dobu areálu (pouze pracocvní dny od 7:00 do 16:00 hod)</t>
  </si>
  <si>
    <t>VRN8</t>
  </si>
  <si>
    <t>Přesun stavebních kapacit</t>
  </si>
  <si>
    <t>081002000</t>
  </si>
  <si>
    <t>Doprava zaměstnanců</t>
  </si>
  <si>
    <t>-1015398349</t>
  </si>
  <si>
    <t>https://podminky.urs.cz/item/CS_URS_2024_01/081002000</t>
  </si>
  <si>
    <t>SO 01 - Rekonstrukce Objekt 2 - Josefa Jílka 1202, Kladno - Švermov</t>
  </si>
  <si>
    <t>Soupis:</t>
  </si>
  <si>
    <t>ASŘ 01 - Architektonicko stavební řešení -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</si>
  <si>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</si>
  <si>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</si>
  <si>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</si>
  <si>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</si>
  <si>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</si>
  <si>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</si>
  <si>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</si>
  <si>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</si>
  <si>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</si>
  <si>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</si>
  <si>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</si>
  <si>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</si>
  <si>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</si>
  <si>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</si>
  <si>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HZS - Hodinové zúčtovací sazby</t>
  </si>
  <si>
    <t>HSV</t>
  </si>
  <si>
    <t>Práce a dodávky HSV</t>
  </si>
  <si>
    <t>Zemní práce</t>
  </si>
  <si>
    <t>139711111</t>
  </si>
  <si>
    <t>Vykopávka v uzavřených prostorech ručně v hornině třídy těžitelnosti I skupiny 1 až 3</t>
  </si>
  <si>
    <t>m3</t>
  </si>
  <si>
    <t>135100065</t>
  </si>
  <si>
    <t>https://podminky.urs.cz/item/CS_URS_2024_01/139711111</t>
  </si>
  <si>
    <t>VV</t>
  </si>
  <si>
    <t>Vnitřní výkopy pod podlahami</t>
  </si>
  <si>
    <t>"1.06"39,56*0,25</t>
  </si>
  <si>
    <t>"1.07"52,26*0,25</t>
  </si>
  <si>
    <t>Součet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</si>
  <si>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</si>
  <si>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</si>
  <si>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-134778199</t>
  </si>
  <si>
    <t>https://podminky.urs.cz/item/CS_URS_2024_01/162211201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</si>
  <si>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</si>
  <si>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</si>
  <si>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-692292400</t>
  </si>
  <si>
    <t>https://podminky.urs.cz/item/CS_URS_2024_01/162211209</t>
  </si>
  <si>
    <t>22,955*5 'Přepočtené koeficientem množství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</si>
  <si>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</si>
  <si>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</si>
  <si>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890685372</t>
  </si>
  <si>
    <t>https://podminky.urs.cz/item/CS_URS_2024_01/162211311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</si>
  <si>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</si>
  <si>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</si>
  <si>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-1322824721</t>
  </si>
  <si>
    <t>https://podminky.urs.cz/item/CS_URS_2024_01/162211319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</si>
  <si>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</si>
  <si>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</si>
  <si>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259771051</t>
  </si>
  <si>
    <t>https://podminky.urs.cz/item/CS_URS_2024_01/162751117</t>
  </si>
  <si>
    <t>171201231</t>
  </si>
  <si>
    <t>Poplatek za uložení stavebního odpadu na recyklační skládce (skládkovné) zeminy a kamení zatříděného do Katalogu odpadů pod kódem 17 05 04</t>
  </si>
  <si>
    <t>t</t>
  </si>
  <si>
    <t>-2059391145</t>
  </si>
  <si>
    <t>https://podminky.urs.cz/item/CS_URS_2024_01/171201231</t>
  </si>
  <si>
    <t>22,955*2 'Přepočtené koeficientem množství</t>
  </si>
  <si>
    <t>171251201</t>
  </si>
  <si>
    <t>Uložení sypaniny na skládky nebo meziskládky bez hutnění s upravením uložené sypaniny do předepsaného tvaru</t>
  </si>
  <si>
    <t>2134951183</t>
  </si>
  <si>
    <t>https://podminky.urs.cz/item/CS_URS_2024_01/171251201</t>
  </si>
  <si>
    <t>Ostatní konstrukce a práce, bourání</t>
  </si>
  <si>
    <t>961044111</t>
  </si>
  <si>
    <t>Bourání základů z betonu prostého</t>
  </si>
  <si>
    <t>-848165678</t>
  </si>
  <si>
    <t>https://podminky.urs.cz/item/CS_URS_2024_01/961044111</t>
  </si>
  <si>
    <t>"podkladní desky - základové"</t>
  </si>
  <si>
    <t>"1.06"39,56*0,15</t>
  </si>
  <si>
    <t>"1.07"52,26*0,15</t>
  </si>
  <si>
    <t>962031132</t>
  </si>
  <si>
    <t>Bourání příček nebo přizdívek z cihel pálených plných nebo dutých, tl. do 100 mm</t>
  </si>
  <si>
    <t>m2</t>
  </si>
  <si>
    <t>-1944356062</t>
  </si>
  <si>
    <t>https://podminky.urs.cz/item/CS_URS_2024_01/962031132</t>
  </si>
  <si>
    <t>"1.08"3*(1+1,65)</t>
  </si>
  <si>
    <t>962031133</t>
  </si>
  <si>
    <t>Bourání příček nebo přizdívek z cihel pálených plných nebo dutých, tl. přes 100 do 150 mm</t>
  </si>
  <si>
    <t>744722985</t>
  </si>
  <si>
    <t>https://podminky.urs.cz/item/CS_URS_2024_01/962031133</t>
  </si>
  <si>
    <t>"1.13"1,5*2,7</t>
  </si>
  <si>
    <t>962032230</t>
  </si>
  <si>
    <t>Bourání zdiva nadzákladového z cihel pálených plných nebo lícových nebo vápenopískových, na maltu vápennou nebo vápenocementovou, objemu do 1 m3</t>
  </si>
  <si>
    <t>-1086373682</t>
  </si>
  <si>
    <t>https://podminky.urs.cz/item/CS_URS_2024_01/962032230</t>
  </si>
  <si>
    <t>"1.11"0,2*(0,98*3)</t>
  </si>
  <si>
    <t>965043341</t>
  </si>
  <si>
    <t>Bourání mazanin betonových s potěrem nebo teracem tl. do 100 mm, plochy přes 4 m2</t>
  </si>
  <si>
    <t>-724377737</t>
  </si>
  <si>
    <t>https://podminky.urs.cz/item/CS_URS_2024_01/965043341</t>
  </si>
  <si>
    <t>"Podkladná mazaniny - předpoklad"</t>
  </si>
  <si>
    <t>"1.06"39,56*0,1</t>
  </si>
  <si>
    <t>"1.07"52,26*0,1</t>
  </si>
  <si>
    <t>"1.01"57,18*0,1</t>
  </si>
  <si>
    <t>Mezisoučet</t>
  </si>
  <si>
    <t>"1.08"2,18*0,1</t>
  </si>
  <si>
    <t>"1.09"6,91*0,1</t>
  </si>
  <si>
    <t>"1.10"15,89*0,1</t>
  </si>
  <si>
    <t>"1.11"16,31*0,1</t>
  </si>
  <si>
    <t>"1.12"22,73*0,1</t>
  </si>
  <si>
    <t>"1.13"15,23*0,1</t>
  </si>
  <si>
    <t>965049111</t>
  </si>
  <si>
    <t>Bourání mazanin Příplatek k cenám za bourání mazanin betonových se svařovanou sítí, tl. do 100 mm</t>
  </si>
  <si>
    <t>-842989468</t>
  </si>
  <si>
    <t>https://podminky.urs.cz/item/CS_URS_2024_01/965049111</t>
  </si>
  <si>
    <t>968072455</t>
  </si>
  <si>
    <t>Vybourání kovových rámů oken s křídly, dveřních zárubní, vrat, stěn, ostění nebo obkladů dveřních zárubní, plochy do 2 m2</t>
  </si>
  <si>
    <t>484453695</t>
  </si>
  <si>
    <t>https://podminky.urs.cz/item/CS_URS_2024_01/968072455</t>
  </si>
  <si>
    <t>Mezipodesta</t>
  </si>
  <si>
    <t>"3.01"0,8*2</t>
  </si>
  <si>
    <t>"1.01/1.06"1*(0,9*2)</t>
  </si>
  <si>
    <t>"1.01/1.08"1*(0,8*2)</t>
  </si>
  <si>
    <t>"1.01/1.09"1*(0,9*2)</t>
  </si>
  <si>
    <t>"1.01/1.11"1*(0,9*2)</t>
  </si>
  <si>
    <t>"1.06/1.07"2*(0,8*2)</t>
  </si>
  <si>
    <t>"1.11/1.13"1*(0,8*2)</t>
  </si>
  <si>
    <t>16</t>
  </si>
  <si>
    <t>968072456</t>
  </si>
  <si>
    <t>Vybourání kovových rámů oken s křídly, dveřních zárubní, vrat, stěn, ostění nebo obkladů dveřních zárubní, plochy přes 2 m2</t>
  </si>
  <si>
    <t>-997403068</t>
  </si>
  <si>
    <t>https://podminky.urs.cz/item/CS_URS_2024_01/968072456</t>
  </si>
  <si>
    <t>"1.09-1.12"1,2*2</t>
  </si>
  <si>
    <t>17</t>
  </si>
  <si>
    <t>968082016</t>
  </si>
  <si>
    <t>Vybourání plastových rámů oken s křídly, dveřních zárubní, vrat rámu oken s křídly, plochy přes 1 do 2 m2</t>
  </si>
  <si>
    <t>-783451367</t>
  </si>
  <si>
    <t>https://podminky.urs.cz/item/CS_URS_2024_01/968082016</t>
  </si>
  <si>
    <t>"O05 - 700/1850"1*(0,7*1,85)</t>
  </si>
  <si>
    <t>"O06 - 1025/2150"2*(1*1,29)</t>
  </si>
  <si>
    <t>"1.09-1.11"0,96*0,66</t>
  </si>
  <si>
    <t>"1.01 - vchodové dveře/schodiště"0,9*2</t>
  </si>
  <si>
    <t>18</t>
  </si>
  <si>
    <t>968082017</t>
  </si>
  <si>
    <t>Vybourání plastových rámů oken s křídly, dveřních zárubní, vrat rámu oken s křídly, plochy přes 2 do 4 m2</t>
  </si>
  <si>
    <t>-1722297300</t>
  </si>
  <si>
    <t>https://podminky.urs.cz/item/CS_URS_2024_01/968082017</t>
  </si>
  <si>
    <t>"O01 - 1025/2150"6*(1,025*2,15)</t>
  </si>
  <si>
    <t>"O02 - 1025/2150"8*(1,025*2,15)</t>
  </si>
  <si>
    <t>"O03 - 1075/2150"2*(1,075*2,15)</t>
  </si>
  <si>
    <t>"O04 - 1150/2000"4*(1,15*2)</t>
  </si>
  <si>
    <t>"1.09/1.10"1,4*2</t>
  </si>
  <si>
    <t>19</t>
  </si>
  <si>
    <t>971024681</t>
  </si>
  <si>
    <t>Vybourání otvorů ve zdivu základovém nebo nadzákladovém kamenném, smíšeném kamenném, na maltu vápennou nebo vápenocementovou, plochy do 4 m2, tl. do 900 mm</t>
  </si>
  <si>
    <t>-1955110018</t>
  </si>
  <si>
    <t>https://podminky.urs.cz/item/CS_URS_2024_01/971024681</t>
  </si>
  <si>
    <t>"Nový Otvor"0,9*(1,3*3,25)</t>
  </si>
  <si>
    <t>20</t>
  </si>
  <si>
    <t>971033651</t>
  </si>
  <si>
    <t>Vybourání otvorů ve zdivu základovém nebo nadzákladovém z cihel, tvárnic, příčkovek z cihel pálených na maltu vápennou nebo vápenocementovou plochy do 4 m2, tl. do 600 mm</t>
  </si>
  <si>
    <t>282328336</t>
  </si>
  <si>
    <t>https://podminky.urs.cz/item/CS_URS_2024_01/971033651</t>
  </si>
  <si>
    <t>"vnitřní zdivo"0,5*(1*2,1)</t>
  </si>
  <si>
    <t>977211133</t>
  </si>
  <si>
    <t>Řezání konstrukcí stěnovou pilou z kamene hloubka řezu přes 350 do 420 mm</t>
  </si>
  <si>
    <t>m</t>
  </si>
  <si>
    <t>-87713198</t>
  </si>
  <si>
    <t>https://podminky.urs.cz/item/CS_URS_2024_01/977211133</t>
  </si>
  <si>
    <t>"Nový Otvor"</t>
  </si>
  <si>
    <t>1,3+2*3,25</t>
  </si>
  <si>
    <t>1,05+2*2,825</t>
  </si>
  <si>
    <t>997</t>
  </si>
  <si>
    <t>Přesun sutě</t>
  </si>
  <si>
    <t>22</t>
  </si>
  <si>
    <t>997006012</t>
  </si>
  <si>
    <t>Úprava stavebního odpadu třídění ruční</t>
  </si>
  <si>
    <t>-2119899564</t>
  </si>
  <si>
    <t>https://podminky.urs.cz/item/CS_URS_2024_01/997006012</t>
  </si>
  <si>
    <t>23</t>
  </si>
  <si>
    <t>997013151</t>
  </si>
  <si>
    <t>Vnitrostaveništní doprava suti a vybouraných hmot vodorovně do 50 m s naložením s omezením mechanizace pro budovy a haly výšky do 6 m</t>
  </si>
  <si>
    <t>-1318145027</t>
  </si>
  <si>
    <t>https://podminky.urs.cz/item/CS_URS_2024_01/997013151</t>
  </si>
  <si>
    <t>106,513*0,5 'Přepočtené koeficientem množství</t>
  </si>
  <si>
    <t>24</t>
  </si>
  <si>
    <t>997013211</t>
  </si>
  <si>
    <t>Vnitrostaveništní doprava suti a vybouraných hmot vodorovně do 50 m s naložením ručně pro budovy a haly výšky do 6 m</t>
  </si>
  <si>
    <t>-777437955</t>
  </si>
  <si>
    <t>https://podminky.urs.cz/item/CS_URS_2024_01/997013211</t>
  </si>
  <si>
    <t>25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</si>
  <si>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</si>
  <si>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</si>
  <si>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617556658</t>
  </si>
  <si>
    <t>https://podminky.urs.cz/item/CS_URS_2024_01/997013219</t>
  </si>
  <si>
    <t>106,513*5 'Přepočtené koeficientem množství</t>
  </si>
  <si>
    <t>26</t>
  </si>
  <si>
    <t>997013311</t>
  </si>
  <si>
    <t>Shoz na stavební suť montáž a demontáž shozu výšky do 10 m</t>
  </si>
  <si>
    <t>-130334142</t>
  </si>
  <si>
    <t>https://podminky.urs.cz/item/CS_URS_2024_01/997013311</t>
  </si>
  <si>
    <t>27</t>
  </si>
  <si>
    <t>997013321</t>
  </si>
  <si>
    <t>Shoz na stavební suť montáž a demontáž shozu výšky Příplatek za první a každý další den použití shozu výšky do 10 m</t>
  </si>
  <si>
    <t>1059387559</t>
  </si>
  <si>
    <t>https://podminky.urs.cz/item/CS_URS_2024_01/997013321</t>
  </si>
  <si>
    <t>6*30 'Přepočtené koeficientem množství</t>
  </si>
  <si>
    <t>28</t>
  </si>
  <si>
    <t>997013501</t>
  </si>
  <si>
    <t>Odvoz suti a vybouraných hmot na skládku nebo meziskládku se složením, na vzdálenost do 1 km</t>
  </si>
  <si>
    <t>1675516069</t>
  </si>
  <si>
    <t>https://podminky.urs.cz/item/CS_URS_2024_01/997013501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</si>
  <si>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</si>
  <si>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</si>
  <si>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</si>
  <si>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-35237813</t>
  </si>
  <si>
    <t>https://podminky.urs.cz/item/CS_URS_2024_01/997013509</t>
  </si>
  <si>
    <t>106,513*10 'Přepočtené koeficientem množství</t>
  </si>
  <si>
    <t>30</t>
  </si>
  <si>
    <t>997013804</t>
  </si>
  <si>
    <t>Poplatek za uložení stavebního odpadu na skládce (skládkovné) ze skla zatříděného do Katalogu odpadů pod kódem 17 02 02</t>
  </si>
  <si>
    <t>-820277054</t>
  </si>
  <si>
    <t>https://podminky.urs.cz/item/CS_URS_2024_01/997013804</t>
  </si>
  <si>
    <t>106,513*0,0125 'Přepočtené koeficientem množství</t>
  </si>
  <si>
    <t>31</t>
  </si>
  <si>
    <t>997013811</t>
  </si>
  <si>
    <t>Poplatek za uložení stavebního odpadu na skládce (skládkovné) dřevěného zatříděného do Katalogu odpadů pod kódem 17 02 01</t>
  </si>
  <si>
    <t>-1234006244</t>
  </si>
  <si>
    <t>https://podminky.urs.cz/item/CS_URS_2024_01/997013811</t>
  </si>
  <si>
    <t>106,513*0,025 'Přepočtené koeficientem množství</t>
  </si>
  <si>
    <t>32</t>
  </si>
  <si>
    <t>997013812</t>
  </si>
  <si>
    <t>Poplatek za uložení stavebního odpadu na skládce (skládkovné) z materiálů na bázi sádry zatříděného do Katalogu odpadů pod kódem 17 08 02</t>
  </si>
  <si>
    <t>-1077175918</t>
  </si>
  <si>
    <t>https://podminky.urs.cz/item/CS_URS_2024_01/997013812</t>
  </si>
  <si>
    <t>33</t>
  </si>
  <si>
    <t>997013813</t>
  </si>
  <si>
    <t>Poplatek za uložení stavebního odpadu na skládce (skládkovné) z plastických hmot zatříděného do Katalogu odpadů pod kódem 17 02 03</t>
  </si>
  <si>
    <t>793160874</t>
  </si>
  <si>
    <t>https://podminky.urs.cz/item/CS_URS_2024_01/997013813</t>
  </si>
  <si>
    <t>34</t>
  </si>
  <si>
    <t>997013861</t>
  </si>
  <si>
    <t>Poplatek za uložení stavebního odpadu na recyklační skládce (skládkovné) z prostého betonu zatříděného do Katalogu odpadů pod kódem 17 01 01</t>
  </si>
  <si>
    <t>-1456678803</t>
  </si>
  <si>
    <t>https://podminky.urs.cz/item/CS_URS_2024_01/997013861</t>
  </si>
  <si>
    <t>106,513*0,7 'Přepočtené koeficientem množství</t>
  </si>
  <si>
    <t>35</t>
  </si>
  <si>
    <t>997013863</t>
  </si>
  <si>
    <t>Poplatek za uložení stavebního odpadu na recyklační skládce (skládkovné) cihelného zatříděného do Katalogu odpadů pod kódem 17 01 02</t>
  </si>
  <si>
    <t>448931969</t>
  </si>
  <si>
    <t>https://podminky.urs.cz/item/CS_URS_2024_01/997013863</t>
  </si>
  <si>
    <t>106,513*0,2 'Přepočtené koeficientem množství</t>
  </si>
  <si>
    <t>36</t>
  </si>
  <si>
    <t>997013871</t>
  </si>
  <si>
    <t>Poplatek za uložení stavebního odpadu na recyklační skládce (skládkovné) směsného stavebního a demoličního zatříděného do Katalogu odpadů pod kódem 17 09 04</t>
  </si>
  <si>
    <t>1244845075</t>
  </si>
  <si>
    <t>https://podminky.urs.cz/item/CS_URS_2024_01/997013871</t>
  </si>
  <si>
    <t>PSV</t>
  </si>
  <si>
    <t>Práce a dodávky PSV</t>
  </si>
  <si>
    <t>711</t>
  </si>
  <si>
    <t>Izolace proti vodě, vlhkosti a plynům</t>
  </si>
  <si>
    <t>37</t>
  </si>
  <si>
    <t>711131811</t>
  </si>
  <si>
    <t>Odstranění izolace proti zemní vlhkosti na ploše vodorovné V</t>
  </si>
  <si>
    <t>2006307219</t>
  </si>
  <si>
    <t>https://podminky.urs.cz/item/CS_URS_2024_01/711131811</t>
  </si>
  <si>
    <t>"podlahové izolace - předpoklad"</t>
  </si>
  <si>
    <t>"1.06"39,56</t>
  </si>
  <si>
    <t>"1.07"52,26</t>
  </si>
  <si>
    <t>"1.01"57,18</t>
  </si>
  <si>
    <t>"1.08"2,18</t>
  </si>
  <si>
    <t>"1.09"6,91</t>
  </si>
  <si>
    <t>"1.10"15,89</t>
  </si>
  <si>
    <t>"1.11"16,31</t>
  </si>
  <si>
    <t>"1.12"22,73</t>
  </si>
  <si>
    <t>"1.13"15,23</t>
  </si>
  <si>
    <t>713</t>
  </si>
  <si>
    <t>Izolace tepelné</t>
  </si>
  <si>
    <t>38</t>
  </si>
  <si>
    <t>713120811</t>
  </si>
  <si>
    <t>Odstranění tepelné izolace podlah z rohoží, pásů, dílců, desek, bloků podlah volně kladených nebo mezi trámy z vláknitých materiálů suchých, tloušťka izolace do 100 mm</t>
  </si>
  <si>
    <t>1611069271</t>
  </si>
  <si>
    <t>https://podminky.urs.cz/item/CS_URS_2024_01/713120811</t>
  </si>
  <si>
    <t>763</t>
  </si>
  <si>
    <t>Konstrukce suché výstavby</t>
  </si>
  <si>
    <t>39</t>
  </si>
  <si>
    <t>763131821</t>
  </si>
  <si>
    <t>Demontáž podhledu nebo samostatného požárního předělu ze sádrokartonových desek s nosnou konstrukcí dvouvrstvou z ocelových profilů, opláštění jednoduché</t>
  </si>
  <si>
    <t>-975680581</t>
  </si>
  <si>
    <t>https://podminky.urs.cz/item/CS_URS_2024_01/763131821</t>
  </si>
  <si>
    <t>"1.07"50,27</t>
  </si>
  <si>
    <t>"1.08"3,41</t>
  </si>
  <si>
    <t>"1.11"10,70</t>
  </si>
  <si>
    <t>"1.12"22,57</t>
  </si>
  <si>
    <t>"1.13"15,07</t>
  </si>
  <si>
    <t>"1.14"3,39</t>
  </si>
  <si>
    <t>"1.15"5,3</t>
  </si>
  <si>
    <t>m2_763_L1</t>
  </si>
  <si>
    <t>764</t>
  </si>
  <si>
    <t>Konstrukce klempířské</t>
  </si>
  <si>
    <t>40</t>
  </si>
  <si>
    <t>764002851</t>
  </si>
  <si>
    <t>Demontáž klempířských konstrukcí oplechování parapetů do suti</t>
  </si>
  <si>
    <t>-1444687751</t>
  </si>
  <si>
    <t>https://podminky.urs.cz/item/CS_URS_2024_01/764002851</t>
  </si>
  <si>
    <t>"O01 - 1025/2150"6*1,025</t>
  </si>
  <si>
    <t>"O02 - 1025/2150"8*1,025</t>
  </si>
  <si>
    <t>"O03 - 1075/2150"2*1,075</t>
  </si>
  <si>
    <t>"O04 - 1150/2000"4*1,15</t>
  </si>
  <si>
    <t>"O05 - 700/1850"1*0,7</t>
  </si>
  <si>
    <t>"O06 - 1025/2150"2*1</t>
  </si>
  <si>
    <t>766</t>
  </si>
  <si>
    <t>Konstrukce truhlářské</t>
  </si>
  <si>
    <t>41</t>
  </si>
  <si>
    <t>766441811</t>
  </si>
  <si>
    <t>Demontáž parapetních desek dřevěných nebo plastových šířky do 300 mm, délky do 1000 mm</t>
  </si>
  <si>
    <t>kus</t>
  </si>
  <si>
    <t>CS ÚRS 2023 02</t>
  </si>
  <si>
    <t>-598081507</t>
  </si>
  <si>
    <t>https://podminky.urs.cz/item/CS_URS_2023_02/766441811</t>
  </si>
  <si>
    <t>"O05 - 700/1850"1</t>
  </si>
  <si>
    <t>"O06 - 1025/2150"2</t>
  </si>
  <si>
    <t>42</t>
  </si>
  <si>
    <t>766441821</t>
  </si>
  <si>
    <t>Demontáž parapetních desek dřevěných nebo plastových šířky do 300 mm, délky přes 1000 do 2000 mm</t>
  </si>
  <si>
    <t>-57721034</t>
  </si>
  <si>
    <t>https://podminky.urs.cz/item/CS_URS_2023_02/766441821</t>
  </si>
  <si>
    <t>"O01 - 1025/2150"6</t>
  </si>
  <si>
    <t>"O02 - 1025/2150"8</t>
  </si>
  <si>
    <t>"O03 - 1075/2150"2</t>
  </si>
  <si>
    <t>"O04 - 1150/2000"4</t>
  </si>
  <si>
    <t>43</t>
  </si>
  <si>
    <t>766691914</t>
  </si>
  <si>
    <t>Ostatní práce vyvěšení nebo zavěšení křídel dřevěných dveřních, plochy do 2 m2</t>
  </si>
  <si>
    <t>-1785368217</t>
  </si>
  <si>
    <t>https://podminky.urs.cz/item/CS_URS_2024_01/766691914</t>
  </si>
  <si>
    <t>"3.01"1</t>
  </si>
  <si>
    <t>767</t>
  </si>
  <si>
    <t>Konstrukce zámečnické</t>
  </si>
  <si>
    <t>44</t>
  </si>
  <si>
    <t>767661811</t>
  </si>
  <si>
    <t>Demontáž mříží pevných nebo otevíravých</t>
  </si>
  <si>
    <t>1760338267</t>
  </si>
  <si>
    <t>https://podminky.urs.cz/item/CS_URS_2024_01/767661811</t>
  </si>
  <si>
    <t>"Okenní mříže"16*(1*2,3)</t>
  </si>
  <si>
    <t>"Dveřní mříže"1*2,2</t>
  </si>
  <si>
    <t>771</t>
  </si>
  <si>
    <t>Podlahy z dlaždic</t>
  </si>
  <si>
    <t>45</t>
  </si>
  <si>
    <t>771573810</t>
  </si>
  <si>
    <t>Demontáž podlah z dlaždic keramických lepených</t>
  </si>
  <si>
    <t>-215958108</t>
  </si>
  <si>
    <t>https://podminky.urs.cz/item/CS_URS_2024_01/771573810</t>
  </si>
  <si>
    <t>776</t>
  </si>
  <si>
    <t>Podlahy povlakové</t>
  </si>
  <si>
    <t>46</t>
  </si>
  <si>
    <t>776201811</t>
  </si>
  <si>
    <t>Demontáž povlakových podlahovin lepených ručně bez podložky</t>
  </si>
  <si>
    <t>-1354134377</t>
  </si>
  <si>
    <t>https://podminky.urs.cz/item/CS_URS_2024_01/776201811</t>
  </si>
  <si>
    <t>"3.01"18,7</t>
  </si>
  <si>
    <t>m2_DMTZ_766</t>
  </si>
  <si>
    <t>47</t>
  </si>
  <si>
    <t>776410811</t>
  </si>
  <si>
    <t>Demontáž soklíků nebo lišt pryžových nebo plastových</t>
  </si>
  <si>
    <t>1787609877</t>
  </si>
  <si>
    <t>https://podminky.urs.cz/item/CS_URS_2024_01/776410811</t>
  </si>
  <si>
    <t>"1.06"2*(1,03+1,375+2,45+1,375+2,97)+2*(0,32+1,275+0,876+1,275+0,353)</t>
  </si>
  <si>
    <t>"1.07"2*(0,783+1,275+1,075+1,275+1,105+1,275+1,065+1,275+0,073)+2*(0,217+1,275+0,875+1,275+2,158)</t>
  </si>
  <si>
    <t>"1.10"2*(0,508+1,275+0,775+1,273)+2*(4,15)</t>
  </si>
  <si>
    <t>"1.11"2*(1,41+1,01+1,41)+2*4,1</t>
  </si>
  <si>
    <t>"1.12"2*(0,228+1,275+0,775+1,275+0,167)+2*(4,3+1,5)</t>
  </si>
  <si>
    <t>"1.13"2*(0,75+0,335+1,370+1,245)+2*(0,15+1,51+1,02+0,715+0,855)</t>
  </si>
  <si>
    <t>"3.01"2*2,65+2*5,3</t>
  </si>
  <si>
    <t>781</t>
  </si>
  <si>
    <t>Dokončovací práce - obklady</t>
  </si>
  <si>
    <t>48</t>
  </si>
  <si>
    <t>781473810</t>
  </si>
  <si>
    <t>Demontáž obkladů z dlaždic keramických lepených</t>
  </si>
  <si>
    <t>-1904856715</t>
  </si>
  <si>
    <t>https://podminky.urs.cz/item/CS_URS_2024_01/781473810</t>
  </si>
  <si>
    <t>"1.08"2*(2*(1,65+0,5)+1)</t>
  </si>
  <si>
    <t>"1.09"2*(0,35+0,98+0,35)</t>
  </si>
  <si>
    <t>HZS</t>
  </si>
  <si>
    <t>Hodinové zúčtovací sazby</t>
  </si>
  <si>
    <t>49</t>
  </si>
  <si>
    <t>HZS1291</t>
  </si>
  <si>
    <t>Hodinové zúčtovací sazby profesí HSV zemní a pomocné práce pomocný stavební dělník</t>
  </si>
  <si>
    <t>hod</t>
  </si>
  <si>
    <t>512</t>
  </si>
  <si>
    <t>2073966206</t>
  </si>
  <si>
    <t>https://podminky.urs.cz/item/CS_URS_2024_01/HZS1291</t>
  </si>
  <si>
    <t>Poznámka k položce:_x000d_
Odhad - _x000d_
Práce budou účtovány dle skutečně provedených prací zapsaných v SD a odsouhlaseným zástupcem investora, či TDI.</t>
  </si>
  <si>
    <t>"Přidružené bourací práce - jinde nespecifikované"40</t>
  </si>
  <si>
    <t>50</t>
  </si>
  <si>
    <t>HZS1292</t>
  </si>
  <si>
    <t>Hodinové zúčtovací sazby profesí HSV zemní a pomocné práce stavební dělník</t>
  </si>
  <si>
    <t>-815665449</t>
  </si>
  <si>
    <t>https://podminky.urs.cz/item/CS_URS_2024_01/HZS1292</t>
  </si>
  <si>
    <t>"Vyklizení stávajících prostor"2*(4*8)</t>
  </si>
  <si>
    <t>m2_IPE120</t>
  </si>
  <si>
    <t>19,689</t>
  </si>
  <si>
    <t>m2_UPE120</t>
  </si>
  <si>
    <t>0,552</t>
  </si>
  <si>
    <t>ASŘ 02 - Architektonicko stavební řešení - Strop 1.NP</t>
  </si>
  <si>
    <t xml:space="preserve">    4 - Vodorovné konstrukce</t>
  </si>
  <si>
    <t xml:space="preserve">    998 - Přesun hmot</t>
  </si>
  <si>
    <t xml:space="preserve">    783 - Dokončovací práce - nátěry</t>
  </si>
  <si>
    <t>Vodorovné konstrukce</t>
  </si>
  <si>
    <t>413352115</t>
  </si>
  <si>
    <t>Podpěrná konstrukce nosníků a průvlaků výšky podepření do 4 m výšky nosníku (po spodní hranu stropní desky) přes 100 cm zřízení</t>
  </si>
  <si>
    <t>1680540978</t>
  </si>
  <si>
    <t>https://podminky.urs.cz/item/CS_URS_2024_01/413352115</t>
  </si>
  <si>
    <t>"Z10"1*4,5*0,6</t>
  </si>
  <si>
    <t>"Z11"2*7,3*0,6</t>
  </si>
  <si>
    <t>"Z12"6*2,7*0,6</t>
  </si>
  <si>
    <t>"Z13"2*2,5*0,6</t>
  </si>
  <si>
    <t>"Z14"1*1,15*0,6</t>
  </si>
  <si>
    <t>"Z15"1*1,2*0,6</t>
  </si>
  <si>
    <t>413352116</t>
  </si>
  <si>
    <t>Podpěrná konstrukce nosníků a průvlaků výšky podepření do 4 m výšky nosníku (po spodní hranu stropní desky) přes 100 cm odstranění</t>
  </si>
  <si>
    <t>1521247918</t>
  </si>
  <si>
    <t>https://podminky.urs.cz/item/CS_URS_2024_01/413352116</t>
  </si>
  <si>
    <t>413941121</t>
  </si>
  <si>
    <t>Osazování ocelových válcovaných nosníků ve stropech I nebo IE nebo U nebo UE nebo L do č.12 nebo výšky do 120 mm</t>
  </si>
  <si>
    <t>-1344691557</t>
  </si>
  <si>
    <t>https://podminky.urs.cz/item/CS_URS_2024_01/413941121</t>
  </si>
  <si>
    <t>M</t>
  </si>
  <si>
    <t>13010744</t>
  </si>
  <si>
    <t>ocel profilová jakost S235JR (11 375) průřez IPE 120</t>
  </si>
  <si>
    <t>1098624827</t>
  </si>
  <si>
    <t>Poznámka k položce:_x000d_
Hmotnost: 10,60 kg/m</t>
  </si>
  <si>
    <t>"Z10"1*4,5*(10,6/1000)</t>
  </si>
  <si>
    <t>"Z11"2*7,3*(10,6/1000)</t>
  </si>
  <si>
    <t>"Z12"6*2,7*(10,6/1000)</t>
  </si>
  <si>
    <t>"Z13"2*2,5*(10,6/1000)</t>
  </si>
  <si>
    <t>"Z14"1*1,15*(10,6/1000)</t>
  </si>
  <si>
    <t>0,44*1,1 'Přepočtené koeficientem množství</t>
  </si>
  <si>
    <t>13010930</t>
  </si>
  <si>
    <t>ocel profilová jakost S235JR (11 375) průřez UPE 120</t>
  </si>
  <si>
    <t>777832960</t>
  </si>
  <si>
    <t>Poznámka k položce:_x000d_
Hmotnost: 12,40 kg/m</t>
  </si>
  <si>
    <t>"Z15"1*1,2*(12,4/1000)</t>
  </si>
  <si>
    <t>0,015*1,1 'Přepočtené koeficientem množství</t>
  </si>
  <si>
    <t>949101111</t>
  </si>
  <si>
    <t>Lešení pomocné pracovní pro objekty pozemních staveb pro zatížení do 150 kg/m2, o výšce lešeňové podlahy do 1,9 m</t>
  </si>
  <si>
    <t>51455842</t>
  </si>
  <si>
    <t>https://podminky.urs.cz/item/CS_URS_2024_01/949101111</t>
  </si>
  <si>
    <t>"Z10"1*4,5*1</t>
  </si>
  <si>
    <t>"Z11"2*7,3*1</t>
  </si>
  <si>
    <t>"Z12"6*2,7*1</t>
  </si>
  <si>
    <t>"Z13"2*2,5*1</t>
  </si>
  <si>
    <t>"Z14"1*1,15*1</t>
  </si>
  <si>
    <t>"Z15"1*1,2*1</t>
  </si>
  <si>
    <t>998</t>
  </si>
  <si>
    <t>Přesun hmot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</si>
  <si>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</si>
  <si>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</si>
  <si>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768773233</t>
  </si>
  <si>
    <t>https://podminky.urs.cz/item/CS_URS_2024_01/998017001</t>
  </si>
  <si>
    <t>0,515*0,5 'Přepočtené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</si>
  <si>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</si>
  <si>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</si>
  <si>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-846858659</t>
  </si>
  <si>
    <t>https://podminky.urs.cz/item/CS_URS_2024_01/998018001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</si>
  <si>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</si>
  <si>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</si>
  <si>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</si>
  <si>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</si>
  <si>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279466365</t>
  </si>
  <si>
    <t>https://podminky.urs.cz/item/CS_URS_2024_01/783301303</t>
  </si>
  <si>
    <t>"Z10"1*4,5*0,475</t>
  </si>
  <si>
    <t>"Z11"2*7,3*0,475</t>
  </si>
  <si>
    <t>"Z12"6*2,7*0,475</t>
  </si>
  <si>
    <t>"Z13"2*2,5*0,475</t>
  </si>
  <si>
    <t>"Z14"1*1,15*0,475</t>
  </si>
  <si>
    <t>"Z15"1*1,2*0,460</t>
  </si>
  <si>
    <t>783301311</t>
  </si>
  <si>
    <t>Příprava podkladu zámečnických konstrukcí před provedením nátěru odmaštění odmašťovačem vodou ředitelným</t>
  </si>
  <si>
    <t>2039044159</t>
  </si>
  <si>
    <t>https://podminky.urs.cz/item/CS_URS_2024_01/783301311</t>
  </si>
  <si>
    <t>FIG</t>
  </si>
  <si>
    <t>Rozpad figury: m2_IPE120</t>
  </si>
  <si>
    <t>Rozpad figury: m2_UPE120</t>
  </si>
  <si>
    <t>783314203</t>
  </si>
  <si>
    <t>Základní antikorozní nátěr zámečnických konstrukcí jednonásobný syntetický samozákladující</t>
  </si>
  <si>
    <t>-758467559</t>
  </si>
  <si>
    <t>https://podminky.urs.cz/item/CS_URS_2024_01/783314203</t>
  </si>
  <si>
    <t>783317101</t>
  </si>
  <si>
    <t>Krycí nátěr (email) zámečnických konstrukcí jednonásobný syntetický standardní</t>
  </si>
  <si>
    <t>1230960799</t>
  </si>
  <si>
    <t>https://podminky.urs.cz/item/CS_URS_2024_01/783317101</t>
  </si>
  <si>
    <t>HZS2131</t>
  </si>
  <si>
    <t>Hodinové zúčtovací sazby profesí PSV provádění stavebních konstrukcí zámečník</t>
  </si>
  <si>
    <t>1381904808</t>
  </si>
  <si>
    <t>https://podminky.urs.cz/item/CS_URS_2024_01/HZS2131</t>
  </si>
  <si>
    <t>"Jinde nespecifikované práce"16</t>
  </si>
  <si>
    <t>HZS2492</t>
  </si>
  <si>
    <t>Hodinové zúčtovací sazby profesí PSV zednické výpomoci a pomocné práce PSV pomocný dělník PSV</t>
  </si>
  <si>
    <t>-305678486</t>
  </si>
  <si>
    <t>https://podminky.urs.cz/item/CS_URS_2024_01/HZS2492</t>
  </si>
  <si>
    <t>m2_783</t>
  </si>
  <si>
    <t>Nátěr Zárubní</t>
  </si>
  <si>
    <t>10,64</t>
  </si>
  <si>
    <t>m2_784_Malba</t>
  </si>
  <si>
    <t>Výmalba</t>
  </si>
  <si>
    <t>532,413</t>
  </si>
  <si>
    <t>m2_F1</t>
  </si>
  <si>
    <t>89,83</t>
  </si>
  <si>
    <t>m2_F2</t>
  </si>
  <si>
    <t>89,14</t>
  </si>
  <si>
    <t>m2_F3</t>
  </si>
  <si>
    <t>51,28</t>
  </si>
  <si>
    <t>m2_F4</t>
  </si>
  <si>
    <t>18,7</t>
  </si>
  <si>
    <t>m2_omítka</t>
  </si>
  <si>
    <t>75,668</t>
  </si>
  <si>
    <t>m2_omítky</t>
  </si>
  <si>
    <t>plochy oprav omítek</t>
  </si>
  <si>
    <t>251,575</t>
  </si>
  <si>
    <t>Obklad_m_par</t>
  </si>
  <si>
    <t>Obklad - Parapety - v m´</t>
  </si>
  <si>
    <t>23,63</t>
  </si>
  <si>
    <t>ASŘ 03 - Architektonicko stavební řešení - Rekonstrukce</t>
  </si>
  <si>
    <t>Obklad_m_par_1</t>
  </si>
  <si>
    <t>4,4</t>
  </si>
  <si>
    <t>Obklad_m2_1_1</t>
  </si>
  <si>
    <t>Obklad 20/20</t>
  </si>
  <si>
    <t>101,292</t>
  </si>
  <si>
    <t>Obklad_m2_2</t>
  </si>
  <si>
    <t>Obklad 10/10</t>
  </si>
  <si>
    <t>0,739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</si>
  <si>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</si>
  <si>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</si>
  <si>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</si>
  <si>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784 - Dokončovací práce - malby a tapety</t>
  </si>
  <si>
    <t xml:space="preserve">    786 - Dokončovací práce - čalounické úpravy</t>
  </si>
  <si>
    <t>OST - Ostatní</t>
  </si>
  <si>
    <t>Zakládání</t>
  </si>
  <si>
    <t>271572211</t>
  </si>
  <si>
    <t>Podsyp pod základové konstrukce se zhutněním a urovnáním povrchu ze štěrkopísku netříděného</t>
  </si>
  <si>
    <t>1509542313</t>
  </si>
  <si>
    <t>https://podminky.urs.cz/item/CS_URS_2024_01/271572211</t>
  </si>
  <si>
    <t>m2_F2*0,07</t>
  </si>
  <si>
    <t>Rozpad figury: m2_F2</t>
  </si>
  <si>
    <t>"F2"</t>
  </si>
  <si>
    <t>"1.01"(2,95*2)</t>
  </si>
  <si>
    <t>273321411</t>
  </si>
  <si>
    <t>Základy z betonu železového (bez výztuže) desky z betonu bez zvláštních nároků na prostředí tř. C 20/25</t>
  </si>
  <si>
    <t>-1153566927</t>
  </si>
  <si>
    <t>https://podminky.urs.cz/item/CS_URS_2024_01/273321411</t>
  </si>
  <si>
    <t>m2_F1*0,15</t>
  </si>
  <si>
    <t>Rozpad figury: m2_F1</t>
  </si>
  <si>
    <t>"F1"</t>
  </si>
  <si>
    <t>273362021</t>
  </si>
  <si>
    <t>Výztuž základů desek ze svařovaných sítí z drátů typu KARI</t>
  </si>
  <si>
    <t>-766055823</t>
  </si>
  <si>
    <t>https://podminky.urs.cz/item/CS_URS_2024_01/273362021</t>
  </si>
  <si>
    <t>Síť KARI 6/15/2x3m (KH 20)</t>
  </si>
  <si>
    <t>m2_F1*(3,03/1000)</t>
  </si>
  <si>
    <t>0,272*1,15 'Přepočtené koeficientem množství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</si>
  <si>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</si>
  <si>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</si>
  <si>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</si>
  <si>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1708047719</t>
  </si>
  <si>
    <t>https://podminky.urs.cz/item/CS_URS_2024_01/310271061</t>
  </si>
  <si>
    <t>"1.13"2*(0,6*2,7)</t>
  </si>
  <si>
    <t>310271071</t>
  </si>
  <si>
    <t>Zazdívka otvorů ve zdivu nadzákladovém pórobetonovými tvárnicemi plochy přes 1 do 4 m2, tl. zdiva 300 mm, pevnost tvárnic do P2</t>
  </si>
  <si>
    <t>757185025</t>
  </si>
  <si>
    <t>https://podminky.urs.cz/item/CS_URS_2024_01/310271071</t>
  </si>
  <si>
    <t>"1.08"1*2,2</t>
  </si>
  <si>
    <t>310271081</t>
  </si>
  <si>
    <t>Zazdívka otvorů ve zdivu nadzákladovém pórobetonovými tvárnicemi plochy přes 1 do 4 m2, tl. zdiva 375 mm, pevnost tvárnic do P2</t>
  </si>
  <si>
    <t>1139254476</t>
  </si>
  <si>
    <t>https://podminky.urs.cz/item/CS_URS_2024_01/310271081</t>
  </si>
  <si>
    <t>"1.08"0,8*2</t>
  </si>
  <si>
    <t>317168011</t>
  </si>
  <si>
    <t>Překlady keramické ploché osazené do maltového lože, výšky překladu 71 mm šířky 115 mm, délky 1000 mm</t>
  </si>
  <si>
    <t>1327932042</t>
  </si>
  <si>
    <t>https://podminky.urs.cz/item/CS_URS_2024_01/317168011</t>
  </si>
  <si>
    <t>"P1.1"4</t>
  </si>
  <si>
    <t>317168012</t>
  </si>
  <si>
    <t>Překlady keramické ploché osazené do maltového lože, výšky překladu 71 mm šířky 115 mm, délky 1250 mm</t>
  </si>
  <si>
    <t>1045107858</t>
  </si>
  <si>
    <t>https://podminky.urs.cz/item/CS_URS_2024_01/317168012</t>
  </si>
  <si>
    <t>"P1.2"4</t>
  </si>
  <si>
    <t>317168022</t>
  </si>
  <si>
    <t>Překlady keramické ploché osazené do maltového lože, výšky překladu 71 mm šířky 145 mm, délky 1250 mm</t>
  </si>
  <si>
    <t>1849241758</t>
  </si>
  <si>
    <t>https://podminky.urs.cz/item/CS_URS_2024_01/317168022</t>
  </si>
  <si>
    <t>"P1.3"1</t>
  </si>
  <si>
    <t>317168052</t>
  </si>
  <si>
    <t>Překlady keramické vysoké osazené do maltového lože, šířky překladu 70 mm výšky 238 mm, délky 1250 mm</t>
  </si>
  <si>
    <t>2138479990</t>
  </si>
  <si>
    <t>https://podminky.urs.cz/item/CS_URS_2024_01/317168052</t>
  </si>
  <si>
    <t>"P1.5"2*3</t>
  </si>
  <si>
    <t>317168053</t>
  </si>
  <si>
    <t>Překlady keramické vysoké osazené do maltového lože, šířky překladu 70 mm výšky 238 mm, délky 1500 mm</t>
  </si>
  <si>
    <t>1535476364</t>
  </si>
  <si>
    <t>https://podminky.urs.cz/item/CS_URS_2024_01/317168053</t>
  </si>
  <si>
    <t>"P1.7"1*5</t>
  </si>
  <si>
    <t>317168054</t>
  </si>
  <si>
    <t>Překlady keramické vysoké osazené do maltového lože, šířky překladu 70 mm výšky 238 mm, délky 1750 mm</t>
  </si>
  <si>
    <t>1798180767</t>
  </si>
  <si>
    <t>https://podminky.urs.cz/item/CS_URS_2024_01/317168054</t>
  </si>
  <si>
    <t>"P1.4"1*2</t>
  </si>
  <si>
    <t>"P1.6"1*3</t>
  </si>
  <si>
    <t>340271021</t>
  </si>
  <si>
    <t>Zazdívka otvorů v příčkách nebo stěnách pórobetonovými tvárnicemi plochy přes 0,25 m2 do 1 m2, objemová hmotnost 500 kg/m3, tloušťka příčky 100 mm</t>
  </si>
  <si>
    <t>1021201804</t>
  </si>
  <si>
    <t>https://podminky.urs.cz/item/CS_URS_2024_01/340271021</t>
  </si>
  <si>
    <t>"1.12"0,3*3</t>
  </si>
  <si>
    <t>"1.09"0,1*3</t>
  </si>
  <si>
    <t>340271025</t>
  </si>
  <si>
    <t>Zazdívka otvorů v příčkách nebo stěnách pórobetonovými tvárnicemi plochy přes 1 m2 do 4 m2, objemová hmotnost 500 kg/m3, tloušťka příčky 100 mm</t>
  </si>
  <si>
    <t>-1013197324</t>
  </si>
  <si>
    <t>https://podminky.urs.cz/item/CS_URS_2024_01/340271025</t>
  </si>
  <si>
    <t>"Jinde nespecifikovaníé dozdívky"10</t>
  </si>
  <si>
    <t>340271041</t>
  </si>
  <si>
    <t>Zazdívka otvorů v příčkách nebo stěnách pórobetonovými tvárnicemi plochy přes 0,25 m2 do 1 m2, objemová hmotnost 500 kg/m3, tloušťka příčky 150 mm</t>
  </si>
  <si>
    <t>-355384679</t>
  </si>
  <si>
    <t>https://podminky.urs.cz/item/CS_URS_2024_01/340271041</t>
  </si>
  <si>
    <t>"1.11"0,96*1</t>
  </si>
  <si>
    <t>340271045</t>
  </si>
  <si>
    <t>Zazdívka otvorů v příčkách nebo stěnách pórobetonovými tvárnicemi plochy přes 1 m2 do 4 m2, objemová hmotnost 500 kg/m3, tloušťka příčky 150 mm</t>
  </si>
  <si>
    <t>2002270066</t>
  </si>
  <si>
    <t>https://podminky.urs.cz/item/CS_URS_2024_01/340271045</t>
  </si>
  <si>
    <t>"1.10"0,55*2</t>
  </si>
  <si>
    <t>"1.13"0,9*2,7</t>
  </si>
  <si>
    <t>342244121</t>
  </si>
  <si>
    <t>Příčky jednoduché z cihel děrovaných klasických spojených na pero a drážku na maltu M5, pevnost cihel do P15, tl. příčky 140 mm</t>
  </si>
  <si>
    <t>-744859289</t>
  </si>
  <si>
    <t>https://podminky.urs.cz/item/CS_URS_2024_01/342244121</t>
  </si>
  <si>
    <t>"1.14+1.15"3,6*(2*1,22+4,1)-(0,7*2)</t>
  </si>
  <si>
    <t>342291121</t>
  </si>
  <si>
    <t>Ukotvení příček plochými kotvami, do konstrukce cihelné</t>
  </si>
  <si>
    <t>1268298470</t>
  </si>
  <si>
    <t>https://podminky.urs.cz/item/CS_URS_2024_01/342291121</t>
  </si>
  <si>
    <t>"1.11"3*3,6</t>
  </si>
  <si>
    <t>417321313</t>
  </si>
  <si>
    <t>Ztužující pásy a věnce z betonu železového (bez výztuže) tř. C 16/20</t>
  </si>
  <si>
    <t>-1842255560</t>
  </si>
  <si>
    <t>https://podminky.urs.cz/item/CS_URS_2024_01/417321313</t>
  </si>
  <si>
    <t>"1.14+1.15"(0,15*0,2)*(2*1,22+4,1)</t>
  </si>
  <si>
    <t>417351115</t>
  </si>
  <si>
    <t>Bednění bočnic ztužujících pásů a věnců včetně vzpěr zřízení</t>
  </si>
  <si>
    <t>2139228433</t>
  </si>
  <si>
    <t>https://podminky.urs.cz/item/CS_URS_2024_01/417351115</t>
  </si>
  <si>
    <t>"1.14+1.15"(0,25)*(2*1,22+4,1)</t>
  </si>
  <si>
    <t>417351116</t>
  </si>
  <si>
    <t>Bednění bočnic ztužujících pásů a věnců včetně vzpěr odstranění</t>
  </si>
  <si>
    <t>-353426548</t>
  </si>
  <si>
    <t>https://podminky.urs.cz/item/CS_URS_2024_01/417351116</t>
  </si>
  <si>
    <t>417361821</t>
  </si>
  <si>
    <t>Výztuž ztužujících pásů a věnců z betonářské oceli 10 505 (R) nebo BSt 500</t>
  </si>
  <si>
    <t>-315797737</t>
  </si>
  <si>
    <t>https://podminky.urs.cz/item/CS_URS_2024_01/417361821</t>
  </si>
  <si>
    <t>"4x D12"</t>
  </si>
  <si>
    <t>"1.14+1.15"4*(2*1,22+4,1)*0,888/1000</t>
  </si>
  <si>
    <t>0,023*1,15 'Přepočtené koeficientem množství</t>
  </si>
  <si>
    <t>Úpravy povrchů, podlahy a osazování výplní</t>
  </si>
  <si>
    <t>612131102</t>
  </si>
  <si>
    <t>Podkladní a spojovací vrstva vnitřních omítaných ploch cementový postřik nanášený ručně síťovitě (pokrytí plochy 50 až 75 %) stěn</t>
  </si>
  <si>
    <t>2128788572</t>
  </si>
  <si>
    <t>https://podminky.urs.cz/item/CS_URS_2024_01/612131102</t>
  </si>
  <si>
    <t>"1.14+1.15"2*(3,6*(2*1,22+4,1)-(0,7*2))</t>
  </si>
  <si>
    <t>"Oprav dozdívek"2*(1,2+10+0,96+3,53)</t>
  </si>
  <si>
    <t>612131121</t>
  </si>
  <si>
    <t>Podkladní a spojovací vrstva vnitřních omítaných ploch penetrace disperzní nanášená ručně stěn</t>
  </si>
  <si>
    <t>-1314504020</t>
  </si>
  <si>
    <t>https://podminky.urs.cz/item/CS_URS_2024_01/612131121</t>
  </si>
  <si>
    <t>Rozpad figury: m2_omítky</t>
  </si>
  <si>
    <t>"1.06"3,6*(1,03+1,375+2,45+1,375+2,97)+2*(0,322+1,275+0,875+1,275+0,353)</t>
  </si>
  <si>
    <t>"1.07+1.08"3,6*(0,783+1,275+1,075+1,275+1,105+1,275+1,065+1,275+0,073)+3,6*(0,217+1,275+8,75+1,275+2,158)</t>
  </si>
  <si>
    <t>"1.09"3,6*(1,68+0,28+0,4+0,28+0,44+0,98+0,32)+2*1,5</t>
  </si>
  <si>
    <t>"1.10"3,6*(0,508+1,275+0,775+1,273)+2*4,15</t>
  </si>
  <si>
    <t>"1.11"3,6*2,46+3,6*4,1</t>
  </si>
  <si>
    <t>"1.12"3,6*(0,228+1,275+0,775+1,275+0,167)+2*(4,3+1,5)</t>
  </si>
  <si>
    <t>"1.13"3,6*(0,758+0,335+1,37+1,245)+2*(0,138+1,275+2,687)</t>
  </si>
  <si>
    <t>"1.14"3,6*1,22+2*(1,55+1,1)</t>
  </si>
  <si>
    <t>"1.15"3,6*1,22+2*1,4</t>
  </si>
  <si>
    <t>612135011</t>
  </si>
  <si>
    <t>Vyrovnání nerovností podkladu vnitřních omítaných ploch tmelem, tloušťky do 2 mm stěn</t>
  </si>
  <si>
    <t>-880620642</t>
  </si>
  <si>
    <t>https://podminky.urs.cz/item/CS_URS_2024_01/612135011</t>
  </si>
  <si>
    <t>612321121</t>
  </si>
  <si>
    <t>Omítka vápenocementová vnitřních ploch nanášená ručně jednovrstvá, tloušťky do 10 mm hladká svislých konstrukcí stěn</t>
  </si>
  <si>
    <t>1332589159</t>
  </si>
  <si>
    <t>https://podminky.urs.cz/item/CS_URS_2024_01/612321121</t>
  </si>
  <si>
    <t>Rozpad figury: m2_omítka</t>
  </si>
  <si>
    <t>612321131</t>
  </si>
  <si>
    <t>Vápenocementový štuk vnitřních ploch tloušťky do 3 mm svislých konstrukcí stěn</t>
  </si>
  <si>
    <t>1976090693</t>
  </si>
  <si>
    <t>https://podminky.urs.cz/item/CS_URS_2024_01/612321131</t>
  </si>
  <si>
    <t>"1.14"-2*(4*1,22+2*1,1+2*1,55-(2*0,7+0,9))</t>
  </si>
  <si>
    <t>"1.15"-2*(4*1,22-0,7)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</si>
  <si>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</si>
  <si>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</si>
  <si>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-859831529</t>
  </si>
  <si>
    <t>https://podminky.urs.cz/item/CS_URS_2024_01/612325417</t>
  </si>
  <si>
    <t>619995001</t>
  </si>
  <si>
    <t>Začištění omítek (s dodáním hmot) kolem oken, dveří, podlah, obkladů apod.</t>
  </si>
  <si>
    <t>-1434025487</t>
  </si>
  <si>
    <t>https://podminky.urs.cz/item/CS_URS_2024_01/619995001</t>
  </si>
  <si>
    <t>"O01"6*(1,025*2,15)</t>
  </si>
  <si>
    <t>"O02"8*(1,025*2,15)</t>
  </si>
  <si>
    <t>"O03"2*(1,075*2,15)</t>
  </si>
  <si>
    <t>"O04"4*(1,15*2)</t>
  </si>
  <si>
    <t>"O05"1*(0,7*1,85)</t>
  </si>
  <si>
    <t>"O06"1*(1*1,29)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</si>
  <si>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</si>
  <si>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</si>
  <si>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-327576348</t>
  </si>
  <si>
    <t>https://podminky.urs.cz/item/CS_URS_2024_01/622143004</t>
  </si>
  <si>
    <t>28342205</t>
  </si>
  <si>
    <t>profil začišťovací PVC 6mm s výztužnou tkaninou pro ostění ETICS</t>
  </si>
  <si>
    <t>-195666392</t>
  </si>
  <si>
    <t>47,261*1,05 'Přepočtené koeficientem množství</t>
  </si>
  <si>
    <t>631311125</t>
  </si>
  <si>
    <t>Mazanina z betonu prostého bez zvýšených nároků na prostředí tl. přes 80 do 120 mm tř. C 20/25</t>
  </si>
  <si>
    <t>2015401331</t>
  </si>
  <si>
    <t>https://podminky.urs.cz/item/CS_URS_2024_01/631311125</t>
  </si>
  <si>
    <t>m2_F2*0,1</t>
  </si>
  <si>
    <t>631319012</t>
  </si>
  <si>
    <t>Příplatek k cenám mazanin za úpravu povrchu mazaniny přehlazením, mazanina tl. přes 80 do 120 mm</t>
  </si>
  <si>
    <t>-2140691493</t>
  </si>
  <si>
    <t>https://podminky.urs.cz/item/CS_URS_2024_01/631319012</t>
  </si>
  <si>
    <t>631319173</t>
  </si>
  <si>
    <t>Příplatek k cenám mazanin za stržení povrchu spodní vrstvy mazaniny latí před vložením výztuže nebo pletiva pro tl. obou vrstev mazaniny přes 80 do 120 mm</t>
  </si>
  <si>
    <t>-208816156</t>
  </si>
  <si>
    <t>https://podminky.urs.cz/item/CS_URS_2024_01/631319173</t>
  </si>
  <si>
    <t>631362021</t>
  </si>
  <si>
    <t>Výztuž mazanin ze svařovaných sítí z drátů typu KARI</t>
  </si>
  <si>
    <t>-1764765103</t>
  </si>
  <si>
    <t>https://podminky.urs.cz/item/CS_URS_2024_01/631362021</t>
  </si>
  <si>
    <t>m2_F2*(3,03/1000)</t>
  </si>
  <si>
    <t>0,27*1,15 'Přepočtené koeficientem množství</t>
  </si>
  <si>
    <t>632451234</t>
  </si>
  <si>
    <t>Potěr cementový samonivelační litý tř. C 25, tl. přes 45 do 50 mm</t>
  </si>
  <si>
    <t>-38315052</t>
  </si>
  <si>
    <t>https://podminky.urs.cz/item/CS_URS_2024_01/632451234</t>
  </si>
  <si>
    <t>Rozpad figury: m2_F3</t>
  </si>
  <si>
    <t>"F3"</t>
  </si>
  <si>
    <t>"1.01"57,18-(2,95*2)</t>
  </si>
  <si>
    <t>632451292</t>
  </si>
  <si>
    <t>Potěr cementový samonivelační litý Příplatek k cenám za každých dalších i započatých 5 mm tloušťky přes 50 mm tř. C 25</t>
  </si>
  <si>
    <t>1147936572</t>
  </si>
  <si>
    <t>https://podminky.urs.cz/item/CS_URS_2024_01/632451292</t>
  </si>
  <si>
    <t>m2_F1*4</t>
  </si>
  <si>
    <t>m2_F2*4</t>
  </si>
  <si>
    <t>m2_F3*6</t>
  </si>
  <si>
    <t>632683111</t>
  </si>
  <si>
    <t>Sešívání trhlin v betonových podlahách ocelovými sponkami se zálivkou pryskyřicí vzdálenosti sponek do 10 cm</t>
  </si>
  <si>
    <t>-702663700</t>
  </si>
  <si>
    <t>https://podminky.urs.cz/item/CS_URS_2024_01/632683111</t>
  </si>
  <si>
    <t>"Odhad"10</t>
  </si>
  <si>
    <t>633991111</t>
  </si>
  <si>
    <t>Povrchová úprava betonových podlah nástřik proti odpařování vody</t>
  </si>
  <si>
    <t>906050952</t>
  </si>
  <si>
    <t>https://podminky.urs.cz/item/CS_URS_2024_01/633991111</t>
  </si>
  <si>
    <t>634112113</t>
  </si>
  <si>
    <t>Obvodová dilatace mezi stěnou a mazaninou nebo potěrem podlahovým páskem z pěnového PE tl. do 10 mm, výšky 80 mm</t>
  </si>
  <si>
    <t>-2072403837</t>
  </si>
  <si>
    <t>https://podminky.urs.cz/item/CS_URS_2024_01/634112113</t>
  </si>
  <si>
    <t>"1.06"2*(1,03+1,375+2,45+1,375+2,97)+2*(0,322+1,275+0,875+1,275+0,353)</t>
  </si>
  <si>
    <t>"1.07+1.08"2*(0,783+1,275+1,075+1,275+1,105+1,275+1,065+1,275+0,073)+2*(0,217+1,275+8,75+1,275+2,158)</t>
  </si>
  <si>
    <t>"1.09"2*(1,68+0,28+0,4+0,28+0,44+0,98+0,32)+2*1,5</t>
  </si>
  <si>
    <t>"1.10"2*(0,508+1,275+0,775+1,273)+2*4,15</t>
  </si>
  <si>
    <t>"1.11"2*2,46+2*4,1</t>
  </si>
  <si>
    <t>"1.13"2*(0,758+0,335+1,37+1,245)+2*(0,138+1,275+2,687)</t>
  </si>
  <si>
    <t>"1.14"4*1,22+2*(1,55+1,1)</t>
  </si>
  <si>
    <t>"1.15"2*1,22+2*1,4</t>
  </si>
  <si>
    <t>634663111</t>
  </si>
  <si>
    <t>Výplň dilatačních spar mazanin polyuretanovou samonivelační hmotou, šířka spáry do 10 mm</t>
  </si>
  <si>
    <t>299608539</t>
  </si>
  <si>
    <t>https://podminky.urs.cz/item/CS_URS_2024_01/634663111</t>
  </si>
  <si>
    <t>634911123</t>
  </si>
  <si>
    <t>Řezání dilatačních nebo smršťovacích spár v čerstvé betonové mazanině nebo potěru šířky přes 5 do 10 mm, hloubky přes 20 do 50 mm</t>
  </si>
  <si>
    <t>-1502352842</t>
  </si>
  <si>
    <t>https://podminky.urs.cz/item/CS_URS_2024_01/634911123</t>
  </si>
  <si>
    <t>"1.07"2*(0,783+1,275+1,075+1,275+1,105+1,275+1,065+1,275+0,073)+2*(0,217+1,275+8,75+1,275+2,158)</t>
  </si>
  <si>
    <t>642944121</t>
  </si>
  <si>
    <t>Osazení ocelových dveřních zárubní lisovaných nebo z úhelníků dodatečně s vybetonováním prahu, plochy do 2,5 m2</t>
  </si>
  <si>
    <t>551920615</t>
  </si>
  <si>
    <t>https://podminky.urs.cz/item/CS_URS_2024_01/642944121</t>
  </si>
  <si>
    <t>"D01"1</t>
  </si>
  <si>
    <t>"D02"1</t>
  </si>
  <si>
    <t>"D03"1</t>
  </si>
  <si>
    <t>"D04"1</t>
  </si>
  <si>
    <t>"D05"2</t>
  </si>
  <si>
    <t>"D06"1</t>
  </si>
  <si>
    <t>"D07"3</t>
  </si>
  <si>
    <t>55331486</t>
  </si>
  <si>
    <t>zárubeň jednokřídlá ocelová pro zdění tl stěny 110-150mm rozměru 700/1970, 2100mm</t>
  </si>
  <si>
    <t>-1612772717</t>
  </si>
  <si>
    <t>Poznámka k položce:_x000d_
YH, YH s drážkou, YZP</t>
  </si>
  <si>
    <t>55331488</t>
  </si>
  <si>
    <t>zárubeň jednokřídlá ocelová pro zdění tl stěny 110-150mm rozměru 900/1970, 2100mm</t>
  </si>
  <si>
    <t>1789016664</t>
  </si>
  <si>
    <t>55331562</t>
  </si>
  <si>
    <t>zárubeň jednokřídlá ocelová pro zdění s protipožární úpravou tl stěny 110-150mm rozměru 800/1970, 2100mm</t>
  </si>
  <si>
    <t>-1754824837</t>
  </si>
  <si>
    <t>Poznámka k položce:_x000d_
YZP s PP ochranou</t>
  </si>
  <si>
    <t>55331563</t>
  </si>
  <si>
    <t>zárubeň jednokřídlá ocelová pro zdění s protipožární úpravou tl stěny 110-150mm rozměru 900/1970, 2100mm</t>
  </si>
  <si>
    <t>131507057</t>
  </si>
  <si>
    <t>1536810483</t>
  </si>
  <si>
    <t>Rozpad figury: m2_F4</t>
  </si>
  <si>
    <t>"m2_F4"18,7</t>
  </si>
  <si>
    <t>952901111</t>
  </si>
  <si>
    <t>Vyčištění budov nebo objektů před předáním do užívání budov bytové nebo občanské výstavby, světlé výšky podlaží do 4 m</t>
  </si>
  <si>
    <t>2047507319</t>
  </si>
  <si>
    <t>https://podminky.urs.cz/item/CS_URS_2024_01/952901111</t>
  </si>
  <si>
    <t>953942121</t>
  </si>
  <si>
    <t>Osazování drobných kovových předmětů se zalitím maltou cementovou, do vysekaných kapes nebo připravených otvorů ochranných úhelníků</t>
  </si>
  <si>
    <t>1821613892</t>
  </si>
  <si>
    <t>https://podminky.urs.cz/item/CS_URS_2024_01/953942121</t>
  </si>
  <si>
    <t>"P1.2"1</t>
  </si>
  <si>
    <t>51</t>
  </si>
  <si>
    <t>13010432</t>
  </si>
  <si>
    <t>úhelník ocelový rovnostranný jakost S235JR (11 375) 80x80x6mm</t>
  </si>
  <si>
    <t>-2036548145</t>
  </si>
  <si>
    <t>Poznámka k položce:_x000d_
Hmotnost: 7,64 kg/m</t>
  </si>
  <si>
    <t>"P1.1"4*1*(7,64/1000)</t>
  </si>
  <si>
    <t>"P1.2"1*1*(7,64/1000)</t>
  </si>
  <si>
    <t>0,039*1,1 'Přepočtené koeficientem množství</t>
  </si>
  <si>
    <t>52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</si>
  <si>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</si>
  <si>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</si>
  <si>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-1661311849</t>
  </si>
  <si>
    <t>https://podminky.urs.cz/item/CS_URS_2024_01/953942421</t>
  </si>
  <si>
    <t>"V05"1</t>
  </si>
  <si>
    <t>53</t>
  </si>
  <si>
    <t>55341465</t>
  </si>
  <si>
    <t>poklop šachtový AL zadlažďovací s výztuží s těsněním zatížení A15 v 75mm rám 720x720mm vstup 600x600mm</t>
  </si>
  <si>
    <t>-854688749</t>
  </si>
  <si>
    <t>54</t>
  </si>
  <si>
    <t>953965115</t>
  </si>
  <si>
    <t>Kotva chemická s vyvrtáním otvoru kotevní šrouby pro chemické kotvy, velikost M 10, délka 130 mm</t>
  </si>
  <si>
    <t>125171490</t>
  </si>
  <si>
    <t>https://podminky.urs.cz/item/CS_URS_2024_01/953965115</t>
  </si>
  <si>
    <t>"Z01"2*4</t>
  </si>
  <si>
    <t>"Z02"2*4</t>
  </si>
  <si>
    <t>"Z03"2*4</t>
  </si>
  <si>
    <t>55</t>
  </si>
  <si>
    <t>978013141</t>
  </si>
  <si>
    <t>Otlučení vápenných nebo vápenocementových omítek vnitřních ploch stěn s vyškrabáním spar, s očištěním zdiva, v rozsahu přes 10 do 30 %</t>
  </si>
  <si>
    <t>-1757162189</t>
  </si>
  <si>
    <t>https://podminky.urs.cz/item/CS_URS_2024_01/978013141</t>
  </si>
  <si>
    <t>56</t>
  </si>
  <si>
    <t>425848871</t>
  </si>
  <si>
    <t>57</t>
  </si>
  <si>
    <t>969636843</t>
  </si>
  <si>
    <t>2,606*10 'Přepočtené koeficientem množství</t>
  </si>
  <si>
    <t>58</t>
  </si>
  <si>
    <t>1858563392</t>
  </si>
  <si>
    <t>59</t>
  </si>
  <si>
    <t>-96707137</t>
  </si>
  <si>
    <t>60</t>
  </si>
  <si>
    <t>1746386989</t>
  </si>
  <si>
    <t>61</t>
  </si>
  <si>
    <t>1990518474</t>
  </si>
  <si>
    <t>120,469*0,5 'Přepočtené koeficientem množství</t>
  </si>
  <si>
    <t>62</t>
  </si>
  <si>
    <t>-1706037642</t>
  </si>
  <si>
    <t>63</t>
  </si>
  <si>
    <t>711111001</t>
  </si>
  <si>
    <t>Provedení izolace proti zemní vlhkosti natěradly a tmely za studena na ploše vodorovné V nátěrem penetračním</t>
  </si>
  <si>
    <t>-680822708</t>
  </si>
  <si>
    <t>https://podminky.urs.cz/item/CS_URS_2024_01/711111001</t>
  </si>
  <si>
    <t>64</t>
  </si>
  <si>
    <t>11163153</t>
  </si>
  <si>
    <t>emulze asfaltová penetrační</t>
  </si>
  <si>
    <t>litr</t>
  </si>
  <si>
    <t>-1663682353</t>
  </si>
  <si>
    <t>178,97*0,363 'Přepočtené koeficientem množství</t>
  </si>
  <si>
    <t>65</t>
  </si>
  <si>
    <t>711141559</t>
  </si>
  <si>
    <t>Provedení izolace proti zemní vlhkosti pásy přitavením NAIP na ploše vodorovné V</t>
  </si>
  <si>
    <t>-1229505868</t>
  </si>
  <si>
    <t>https://podminky.urs.cz/item/CS_URS_2024_01/711141559</t>
  </si>
  <si>
    <t>66</t>
  </si>
  <si>
    <t>62853004</t>
  </si>
  <si>
    <t>pás asfaltový natavitelný modifikovaný SBS s vložkou ze skleněné tkaniny a spalitelnou PE fólií nebo jemnozrnným minerálním posypem na horním povrchu tl 4,0mm</t>
  </si>
  <si>
    <t>-1720639760</t>
  </si>
  <si>
    <t>178,97*1,1655 'Přepočtené koeficientem množství</t>
  </si>
  <si>
    <t>67</t>
  </si>
  <si>
    <t>998711101</t>
  </si>
  <si>
    <t>Přesun hmot pro izolace proti vodě, vlhkosti a plynům stanovený z hmotnosti přesunovaného materiálu vodorovná dopravní vzdálenost do 50 m základní v objektech výšky do 6 m</t>
  </si>
  <si>
    <t>-413786783</t>
  </si>
  <si>
    <t>https://podminky.urs.cz/item/CS_URS_2024_01/998711101</t>
  </si>
  <si>
    <t>68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</si>
  <si>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</si>
  <si>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</si>
  <si>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453407470</t>
  </si>
  <si>
    <t>https://podminky.urs.cz/item/CS_URS_2024_01/998711181</t>
  </si>
  <si>
    <t>69</t>
  </si>
  <si>
    <t>998711192</t>
  </si>
  <si>
    <t>Přesun hmot pro izolace proti vodě, vlhkosti a plynům stanovený z hmotnosti přesunovaného materiálu vodorovná dopravní vzdálenost do 50 m Příplatek k cenám za zvětšený přesun přes vymezenou vodorovnou dopravní vzdálenost do 100 m</t>
  </si>
  <si>
    <t>-645453319</t>
  </si>
  <si>
    <t>https://podminky.urs.cz/item/CS_URS_2024_01/998711192</t>
  </si>
  <si>
    <t>70</t>
  </si>
  <si>
    <t>713121111</t>
  </si>
  <si>
    <t>Montáž tepelné izolace podlah rohožemi, pásy, deskami, dílci, bloky (izolační materiál ve specifikaci) kladenými volně jednovrstvá</t>
  </si>
  <si>
    <t>-1687984683</t>
  </si>
  <si>
    <t>https://podminky.urs.cz/item/CS_URS_2024_01/713121111</t>
  </si>
  <si>
    <t>Rigifloor</t>
  </si>
  <si>
    <t>EPS - EPS 100S</t>
  </si>
  <si>
    <t>71</t>
  </si>
  <si>
    <t>ISV.8591057210402</t>
  </si>
  <si>
    <t>Isover EPS RigiFloor 4000 - 40mm, λD = 0,044 (W·m-1·K-1),1000x500x40mm, elastifikovaný polystyren pro kročejový útlum těžkých plovoucích podlah (beton, anhydrit) s užitným zatížením max. 4 kN/m2.</t>
  </si>
  <si>
    <t>Referenční materiál</t>
  </si>
  <si>
    <t>-1272233633</t>
  </si>
  <si>
    <t>Poznámka k položce:_x000d_
Referenční materiál</t>
  </si>
  <si>
    <t>178,97*1,05 'Přepočtené koeficientem množství</t>
  </si>
  <si>
    <t>72</t>
  </si>
  <si>
    <t>28376418</t>
  </si>
  <si>
    <t>deska XPS hrana polodrážková a hladký povrch 300kPA λ=0,035 tl 60mm</t>
  </si>
  <si>
    <t>2035694190</t>
  </si>
  <si>
    <t>73</t>
  </si>
  <si>
    <t>28372300</t>
  </si>
  <si>
    <t>deska EPS 100 pro konstrukce s běžným zatížením λ=0,037</t>
  </si>
  <si>
    <t>1961434754</t>
  </si>
  <si>
    <t>m2_F1*0,25</t>
  </si>
  <si>
    <t>22,458*1,1 'Přepočtené koeficientem množství</t>
  </si>
  <si>
    <t>74</t>
  </si>
  <si>
    <t>713191132</t>
  </si>
  <si>
    <t>Montáž tepelné izolace stavebních konstrukcí - doplňky a konstrukční součásti podlah, stropů vrchem nebo střech překrytí fólií separační z PE</t>
  </si>
  <si>
    <t>-35149815</t>
  </si>
  <si>
    <t>https://podminky.urs.cz/item/CS_URS_2024_01/713191132</t>
  </si>
  <si>
    <t>75</t>
  </si>
  <si>
    <t>28329042</t>
  </si>
  <si>
    <t>fólie PE separační či ochranná tl 0,2mm</t>
  </si>
  <si>
    <t>-2070444052</t>
  </si>
  <si>
    <t>76</t>
  </si>
  <si>
    <t>998713101</t>
  </si>
  <si>
    <t>Přesun hmot pro izolace tepelné stanovený z hmotnosti přesunovaného materiálu vodorovná dopravní vzdálenost do 50 m s užitím mechanizace v objektech výšky do 6 m</t>
  </si>
  <si>
    <t>-245209024</t>
  </si>
  <si>
    <t>https://podminky.urs.cz/item/CS_URS_2024_01/998713101</t>
  </si>
  <si>
    <t>77</t>
  </si>
  <si>
    <t>998713181</t>
  </si>
  <si>
    <t>Přesun hmot pro izolace tepelné stanovený z hmotnosti přesunovaného materiálu Příplatek k cenám za přesun prováděný bez použití mechanizace pro jakoukoliv výšku objektu</t>
  </si>
  <si>
    <t>33209245</t>
  </si>
  <si>
    <t>https://podminky.urs.cz/item/CS_URS_2024_01/998713181</t>
  </si>
  <si>
    <t>78</t>
  </si>
  <si>
    <t>998713192</t>
  </si>
  <si>
    <t>Přesun hmot pro izolace tepelné stanovený z hmotnosti přesunovaného materiálu vodorovná dopravní vzdálenost do 50 m Příplatek k cenám za zvětšený přesun přes vymezenou vodorovnou dopravní vzdálenost do 100 m</t>
  </si>
  <si>
    <t>-1593796184</t>
  </si>
  <si>
    <t>https://podminky.urs.cz/item/CS_URS_2024_01/998713192</t>
  </si>
  <si>
    <t>79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</si>
  <si>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</si>
  <si>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</si>
  <si>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-455826335</t>
  </si>
  <si>
    <t>https://podminky.urs.cz/item/CS_URS_2024_01/763111433</t>
  </si>
  <si>
    <t>"1.08"3,6*(1,255+2,715)-(0,9*2)</t>
  </si>
  <si>
    <t>80</t>
  </si>
  <si>
    <t>763111717</t>
  </si>
  <si>
    <t>Příčka ze sádrokartonových desek ostatní konstrukce a práce na příčkách ze sádrokartonových desek základní penetrační nátěr (oboustranný)</t>
  </si>
  <si>
    <t>1276127925</t>
  </si>
  <si>
    <t>https://podminky.urs.cz/item/CS_URS_2024_01/763111717</t>
  </si>
  <si>
    <t>81</t>
  </si>
  <si>
    <t>763111742</t>
  </si>
  <si>
    <t>Příčka ze sádrokartonových desek ostatní konstrukce a práce na příčkách ze sádrokartonových desek montáž jedné vrstvy tepelné izolace</t>
  </si>
  <si>
    <t>2083060644</t>
  </si>
  <si>
    <t>https://podminky.urs.cz/item/CS_URS_2024_01/763111742</t>
  </si>
  <si>
    <t>82</t>
  </si>
  <si>
    <t>63150964</t>
  </si>
  <si>
    <t>role akustická a tepelně izolační ze skelných vláken tl 80mm</t>
  </si>
  <si>
    <t>1716792441</t>
  </si>
  <si>
    <t>12,492*1,02 'Přepočtené koeficientem množství</t>
  </si>
  <si>
    <t>83</t>
  </si>
  <si>
    <t>763111751</t>
  </si>
  <si>
    <t>Příčka ze sádrokartonových desek Příplatek k cenám za plochu do 6 m2 jednotlivě</t>
  </si>
  <si>
    <t>907898969</t>
  </si>
  <si>
    <t>https://podminky.urs.cz/item/CS_URS_2024_01/763111751</t>
  </si>
  <si>
    <t>"1.08"3,6*(1,255)-(0,9*2)</t>
  </si>
  <si>
    <t>84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</si>
  <si>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</si>
  <si>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</si>
  <si>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2082460540</t>
  </si>
  <si>
    <t>https://podminky.urs.cz/item/CS_URS_2024_01/763121426</t>
  </si>
  <si>
    <t>"1.14"1,22*1,2</t>
  </si>
  <si>
    <t>85</t>
  </si>
  <si>
    <t>763121751</t>
  </si>
  <si>
    <t>Stěna předsazená ze sádrokartonových desek Příplatek k cenám za plochu do 6 m2 jednotlivě</t>
  </si>
  <si>
    <t>-1541502657</t>
  </si>
  <si>
    <t>https://podminky.urs.cz/item/CS_URS_2024_01/763121751</t>
  </si>
  <si>
    <t>86</t>
  </si>
  <si>
    <t>763132111</t>
  </si>
  <si>
    <t>Podhled ze sádrokartonových desek - samostatný požární předěl dvouvrstvá nosná konstrukce z ocelových profilů CD, UD s oboustrannou požární odolností celoplošná izolace a CD profily vyplněny izolací o objemové hmotnosti 40 kg/m3 jednoduše opláštěná deskou protipožární DF tl. 15 mm, TI tl. 40 mm 40 kg/m3, EI Z/S 15/45</t>
  </si>
  <si>
    <t>549035120</t>
  </si>
  <si>
    <t>https://podminky.urs.cz/item/CS_URS_2024_01/763132111</t>
  </si>
  <si>
    <t>87</t>
  </si>
  <si>
    <t>763158115</t>
  </si>
  <si>
    <t>Podlaha ze sádrokartonových desek ostatní práce a konstrukce na sádrokartonových podlahách suchý podsyp tl. 10 mm</t>
  </si>
  <si>
    <t>1796310012</t>
  </si>
  <si>
    <t>https://podminky.urs.cz/item/CS_URS_2024_01/763158115</t>
  </si>
  <si>
    <t>doplnění zásypu klenby (např. kamenivo Liapor)</t>
  </si>
  <si>
    <t>88</t>
  </si>
  <si>
    <t>763158118</t>
  </si>
  <si>
    <t>Podlaha ze sádrokartonových desek ostatní práce a konstrukce na sádrokartonových podlahách suchý podsyp Příplatek k ceně -8115 za každý další 10 mm tloušťky suchého podsypu</t>
  </si>
  <si>
    <t>-1861813369</t>
  </si>
  <si>
    <t>https://podminky.urs.cz/item/CS_URS_2024_01/763158118</t>
  </si>
  <si>
    <t>89,14*2 'Přepočtené koeficientem množství</t>
  </si>
  <si>
    <t>89</t>
  </si>
  <si>
    <t>763172321</t>
  </si>
  <si>
    <t>Montáž dvířek pro konstrukce ze sádrokartonových desek revizních jednoplášťových pro příčky a předsazené stěny velikost (šxv) 200 x 200 mm</t>
  </si>
  <si>
    <t>-2032636266</t>
  </si>
  <si>
    <t>https://podminky.urs.cz/item/CS_URS_2024_01/763172321</t>
  </si>
  <si>
    <t>"V01"1</t>
  </si>
  <si>
    <t>90</t>
  </si>
  <si>
    <t>59030710</t>
  </si>
  <si>
    <t>dvířka revizní jednokřídlá s automatickým zámkem 200x200mm</t>
  </si>
  <si>
    <t>-846657557</t>
  </si>
  <si>
    <t>91</t>
  </si>
  <si>
    <t>763172322</t>
  </si>
  <si>
    <t>Montáž dvířek pro konstrukce ze sádrokartonových desek revizních jednoplášťových pro příčky a předsazené stěny velikost (šxv) 300 x 300 mm</t>
  </si>
  <si>
    <t>-912995461</t>
  </si>
  <si>
    <t>https://podminky.urs.cz/item/CS_URS_2024_01/763172322</t>
  </si>
  <si>
    <t>"V02"2</t>
  </si>
  <si>
    <t>92</t>
  </si>
  <si>
    <t>59030711</t>
  </si>
  <si>
    <t>dvířka revizní jednokřídlá s automatickým zámkem 300x300mm</t>
  </si>
  <si>
    <t>527154126</t>
  </si>
  <si>
    <t>93</t>
  </si>
  <si>
    <t>763181311</t>
  </si>
  <si>
    <t>Výplně otvorů konstrukcí ze sádrokartonových desek montáž zárubně kovové s konstrukcí jednokřídlové</t>
  </si>
  <si>
    <t>1078553648</t>
  </si>
  <si>
    <t>https://podminky.urs.cz/item/CS_URS_2024_01/763181311</t>
  </si>
  <si>
    <t>"D08-900"1</t>
  </si>
  <si>
    <t>94</t>
  </si>
  <si>
    <t>55331591</t>
  </si>
  <si>
    <t>zárubeň jednokřídlá ocelová pro sádrokartonové příčky tl stěny 75-100mm rozměru 900/1970, 2100mm</t>
  </si>
  <si>
    <t>846017408</t>
  </si>
  <si>
    <t>Poznámka k položce:_x000d_
S, SH, SP</t>
  </si>
  <si>
    <t>95</t>
  </si>
  <si>
    <t>763431001</t>
  </si>
  <si>
    <t>Montáž podhledu minerálního včetně zavěšeného roštu viditelného s panely vyjímatelnými, velikosti panelů do 0,36 m2</t>
  </si>
  <si>
    <t>-2087929513</t>
  </si>
  <si>
    <t>https://podminky.urs.cz/item/CS_URS_2024_01/763431001</t>
  </si>
  <si>
    <t>m2_763_L3</t>
  </si>
  <si>
    <t>96</t>
  </si>
  <si>
    <t>63126344</t>
  </si>
  <si>
    <t>panel akustický povrch porézní skelná tkanina hrana nezatřená rovná αw=0,30 viditelný rastr bílý tl 15mm</t>
  </si>
  <si>
    <t>1211508103</t>
  </si>
  <si>
    <t>Poznámka k položce:_x000d_
A2-s1,d0</t>
  </si>
  <si>
    <t>154,06*1,05 'Přepočtené koeficientem množství</t>
  </si>
  <si>
    <t>97</t>
  </si>
  <si>
    <t>763751211</t>
  </si>
  <si>
    <t>Montáž podlah z podlahových panelů tl. do 240 mm, plochy do 3 m2</t>
  </si>
  <si>
    <t>109155312</t>
  </si>
  <si>
    <t>https://podminky.urs.cz/item/CS_URS_2024_01/763751211</t>
  </si>
  <si>
    <t>"2 vrstvy"2*m2_F4</t>
  </si>
  <si>
    <t>98</t>
  </si>
  <si>
    <t>59030032</t>
  </si>
  <si>
    <t>deska sádrovláknitá suchých podlah tl 23mm</t>
  </si>
  <si>
    <t>-418793174</t>
  </si>
  <si>
    <t xml:space="preserve">Poznámka k položce:_x000d_
např.:  Knauf Brio 23</t>
  </si>
  <si>
    <t>18,7*1,02 'Přepočtené koeficientem množství</t>
  </si>
  <si>
    <t>99</t>
  </si>
  <si>
    <t>59030914</t>
  </si>
  <si>
    <t>deska sádrovláknitá univerzální tl 12,5mm</t>
  </si>
  <si>
    <t>-2028448927</t>
  </si>
  <si>
    <t>Poznámka k položce:_x000d_
např.: Knauf Vidiwall 12,5</t>
  </si>
  <si>
    <t>100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</si>
  <si>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</si>
  <si>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</si>
  <si>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1003065927</t>
  </si>
  <si>
    <t>https://podminky.urs.cz/item/CS_URS_2024_01/998763301</t>
  </si>
  <si>
    <t>101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</si>
  <si>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</si>
  <si>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</si>
  <si>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-1244405421</t>
  </si>
  <si>
    <t>https://podminky.urs.cz/item/CS_URS_2024_01/998763381</t>
  </si>
  <si>
    <t>102</t>
  </si>
  <si>
    <t>998763391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</si>
  <si>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100 m</t>
  </si>
  <si>
    <t>1479564980</t>
  </si>
  <si>
    <t>https://podminky.urs.cz/item/CS_URS_2024_01/998763391</t>
  </si>
  <si>
    <t>103</t>
  </si>
  <si>
    <t>764226443</t>
  </si>
  <si>
    <t>Oplechování parapetů z hliníkového plechu rovných celoplošně lepené, bez rohů rš 250 mm</t>
  </si>
  <si>
    <t>1788083480</t>
  </si>
  <si>
    <t>https://podminky.urs.cz/item/CS_URS_2024_01/764226443</t>
  </si>
  <si>
    <t>"K03"4*1,05</t>
  </si>
  <si>
    <t>104</t>
  </si>
  <si>
    <t>764226444</t>
  </si>
  <si>
    <t>Oplechování parapetů z hliníkového plechu rovných celoplošně lepené, bez rohů rš 330 mm</t>
  </si>
  <si>
    <t>173122782</t>
  </si>
  <si>
    <t>https://podminky.urs.cz/item/CS_URS_2024_01/764226444</t>
  </si>
  <si>
    <t>"K01"14*0,975</t>
  </si>
  <si>
    <t>"K02"2*1,025</t>
  </si>
  <si>
    <t>"K04"1*0,6</t>
  </si>
  <si>
    <t>"K05"2*0,9</t>
  </si>
  <si>
    <t>105</t>
  </si>
  <si>
    <t>764226465</t>
  </si>
  <si>
    <t>Oplechování parapetů z hliníkového plechu rovných celoplošně lepené, bez rohů Příplatek k cenám za zvýšenou pracnost při provedení rohu nebo koutu do rš 400 mm</t>
  </si>
  <si>
    <t>326528217</t>
  </si>
  <si>
    <t>https://podminky.urs.cz/item/CS_URS_2024_01/764226465</t>
  </si>
  <si>
    <t>Poznámka k položce:_x000d_
boční krytky hliníkové předomítkové</t>
  </si>
  <si>
    <t>"K01"14*2</t>
  </si>
  <si>
    <t>"K02"2*2</t>
  </si>
  <si>
    <t>"K03"4*2</t>
  </si>
  <si>
    <t>"K04"1*2</t>
  </si>
  <si>
    <t>"K05"2*2</t>
  </si>
  <si>
    <t>106</t>
  </si>
  <si>
    <t>998764101</t>
  </si>
  <si>
    <t>Přesun hmot pro konstrukce klempířské stanovený z hmotnosti přesunovaného materiálu vodorovná dopravní vzdálenost do 50 m základní v objektech výšky do 6 m</t>
  </si>
  <si>
    <t>-22991706</t>
  </si>
  <si>
    <t>https://podminky.urs.cz/item/CS_URS_2024_01/998764101</t>
  </si>
  <si>
    <t>107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</si>
  <si>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</si>
  <si>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</si>
  <si>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1376514689</t>
  </si>
  <si>
    <t>https://podminky.urs.cz/item/CS_URS_2024_01/998764181</t>
  </si>
  <si>
    <t>108</t>
  </si>
  <si>
    <t>998764192</t>
  </si>
  <si>
    <t>Přesun hmot pro konstrukce klempířské stanovený z hmotnosti přesunovaného materiálu vodorovná dopravní vzdálenost do 50 m Příplatek k cenám za zvětšený přesun přes vymezenou vodorovnou dopravní vzdálenost do 100 m</t>
  </si>
  <si>
    <t>-13679175</t>
  </si>
  <si>
    <t>https://podminky.urs.cz/item/CS_URS_2024_01/998764192</t>
  </si>
  <si>
    <t>109</t>
  </si>
  <si>
    <t>766622131</t>
  </si>
  <si>
    <t>Montáž oken plastových včetně montáže rámu plochy přes 1 m2 otevíravých do zdiva, výšky do 1,5 m</t>
  </si>
  <si>
    <t>1405781509</t>
  </si>
  <si>
    <t>https://podminky.urs.cz/item/CS_URS_2024_01/766622131</t>
  </si>
  <si>
    <t>Poznámka k položce:_x000d_
Součástí dodávky je veškerý související kotvící materiál, pomocné konstrukce, napojení na stavební konstrukci</t>
  </si>
  <si>
    <t>110</t>
  </si>
  <si>
    <t>61140052</t>
  </si>
  <si>
    <t>okno plastové otevíravé/sklopné trojsklo přes plochu 1m2 do v 1,5m</t>
  </si>
  <si>
    <t>245022312</t>
  </si>
  <si>
    <t>Poznámka k položce:_x000d_
Dodržení ČSN 73 0540-2 a ČSN 73 0532._x000d_
Tepelně izolační vlastnosti: max UW = 0,9 W/m2K_x000d_
Třída zvukové izolace: TZI = 2_x000d_
Všechny prvky musí být dodány s atesty na požadované vlastnosti._x000d_
Materiál: plastový rám s dvoustupňovým těsněním, s přerušeným tepelným mostem, zasklení do plastových rámečků Standard např. Swisspacer._x000d_
Barva: bílá._x000d_
Zasklení: izolační trojsklo._x000d_
Kování: celoobvodové skryté, systémové s bezpečnostními prvky, čtyřpolohová klika s mikroventilací, barva bílá, pojistka proti svěšení křídla._x000d_
Osazení oken bude provedeno podle ČSN 74 6077.</t>
  </si>
  <si>
    <t>111</t>
  </si>
  <si>
    <t>766622132</t>
  </si>
  <si>
    <t>Montáž oken plastových včetně montáže rámu plochy přes 1 m2 otevíravých do zdiva, výšky přes 1,5 do 2,5 m</t>
  </si>
  <si>
    <t>-624495215</t>
  </si>
  <si>
    <t>https://podminky.urs.cz/item/CS_URS_2024_01/766622132</t>
  </si>
  <si>
    <t>112</t>
  </si>
  <si>
    <t>61140054</t>
  </si>
  <si>
    <t>okno plastové otevíravé/sklopné trojsklo přes plochu 1m2 v 1,5-2,5m</t>
  </si>
  <si>
    <t>1708666308</t>
  </si>
  <si>
    <t>113</t>
  </si>
  <si>
    <t>766660001</t>
  </si>
  <si>
    <t>Montáž dveřních křídel dřevěných nebo plastových otevíravých do ocelové zárubně povrchově upravených jednokřídlových, šířky do 800 mm</t>
  </si>
  <si>
    <t>-332286807</t>
  </si>
  <si>
    <t>https://podminky.urs.cz/item/CS_URS_2024_01/766660001</t>
  </si>
  <si>
    <t>"D01-700"1</t>
  </si>
  <si>
    <t>"D02-700"1</t>
  </si>
  <si>
    <t>"D03-700"1</t>
  </si>
  <si>
    <t>114</t>
  </si>
  <si>
    <t>61162085</t>
  </si>
  <si>
    <t>dveře jednokřídlé dřevotřískové povrch laminátový plné 700x1970-2100mm</t>
  </si>
  <si>
    <t>1605219679</t>
  </si>
  <si>
    <t>115</t>
  </si>
  <si>
    <t>61162085-D03</t>
  </si>
  <si>
    <t>1086068890</t>
  </si>
  <si>
    <t>Poznámka k položce:_x000d_
Neprůzvučnost - 37dB</t>
  </si>
  <si>
    <t>116</t>
  </si>
  <si>
    <t>766660002</t>
  </si>
  <si>
    <t>Montáž dveřních křídel dřevěných nebo plastových otevíravých do ocelové zárubně povrchově upravených jednokřídlových, šířky přes 800 mm</t>
  </si>
  <si>
    <t>1588707963</t>
  </si>
  <si>
    <t>https://podminky.urs.cz/item/CS_URS_2024_01/766660002</t>
  </si>
  <si>
    <t>"D08"1</t>
  </si>
  <si>
    <t>117</t>
  </si>
  <si>
    <t>61162087</t>
  </si>
  <si>
    <t>dveře jednokřídlé dřevotřískové povrch laminátový plné 900x1970-2100mm</t>
  </si>
  <si>
    <t>-115197546</t>
  </si>
  <si>
    <t>118</t>
  </si>
  <si>
    <t>766660021</t>
  </si>
  <si>
    <t>Montáž dveřních křídel dřevěných nebo plastových otevíravých do ocelové zárubně protipožárních jednokřídlových, šířky do 800 mm</t>
  </si>
  <si>
    <t>1597165362</t>
  </si>
  <si>
    <t>https://podminky.urs.cz/item/CS_URS_2024_01/766660021</t>
  </si>
  <si>
    <t>"D04-900"1</t>
  </si>
  <si>
    <t>119</t>
  </si>
  <si>
    <t>61162098</t>
  </si>
  <si>
    <t>dveře jednokřídlé dřevotřískové protipožární EI (EW) 30 D3 povrch laminátový plné 800x1970-2100mm</t>
  </si>
  <si>
    <t>2140809405</t>
  </si>
  <si>
    <t>120</t>
  </si>
  <si>
    <t>766660022</t>
  </si>
  <si>
    <t>Montáž dveřních křídel dřevěných nebo plastových otevíravých do ocelové zárubně protipožárních jednokřídlových, šířky přes 800 mm</t>
  </si>
  <si>
    <t>1006685873</t>
  </si>
  <si>
    <t>https://podminky.urs.cz/item/CS_URS_2024_01/766660022</t>
  </si>
  <si>
    <t>"D06-900"1</t>
  </si>
  <si>
    <t>"D07-900"3</t>
  </si>
  <si>
    <t>121</t>
  </si>
  <si>
    <t>61165314</t>
  </si>
  <si>
    <t>dveře jednokřídlé dřevotřískové protipožární EI (EW) 30 D3 povrch laminátový plné 900x1970-2100mm</t>
  </si>
  <si>
    <t>1831330879</t>
  </si>
  <si>
    <t>122</t>
  </si>
  <si>
    <t>766660421</t>
  </si>
  <si>
    <t>Montáž vchodových dveří včetně rámu do zdiva jednokřídlových s nadsvětlíkem</t>
  </si>
  <si>
    <t>-1363231608</t>
  </si>
  <si>
    <t>https://podminky.urs.cz/item/CS_URS_2024_01/766660421</t>
  </si>
  <si>
    <t>"D09"1</t>
  </si>
  <si>
    <t>"D10"1</t>
  </si>
  <si>
    <t>123</t>
  </si>
  <si>
    <t>61140512-D09</t>
  </si>
  <si>
    <t>dveře jednokřídlé plastové bílé plné s nadsvětlíkem max rozměru otvoru 3,3m2 bezpečnostní třídy</t>
  </si>
  <si>
    <t>R-položka</t>
  </si>
  <si>
    <t>285317162</t>
  </si>
  <si>
    <t>Poznámka k položce:_x000d_
rám/zárubeň, kování a zámek v ceně</t>
  </si>
  <si>
    <t>"D09"0,9*2,1</t>
  </si>
  <si>
    <t>124</t>
  </si>
  <si>
    <t>61140516-D10</t>
  </si>
  <si>
    <t>dveře jednokřídlé plastové bílé prosklené s nadsvětlíkem max rozměru otvoru 3,3m2 bezpečnostní třídy</t>
  </si>
  <si>
    <t>-343579766</t>
  </si>
  <si>
    <t>"D10"0,9*2,1</t>
  </si>
  <si>
    <t>125</t>
  </si>
  <si>
    <t>766660720</t>
  </si>
  <si>
    <t>Montáž dveřních doplňků větrací mřížky s vyříznutím otvoru</t>
  </si>
  <si>
    <t>-2061993258</t>
  </si>
  <si>
    <t>https://podminky.urs.cz/item/CS_URS_2024_01/766660720</t>
  </si>
  <si>
    <t>126</t>
  </si>
  <si>
    <t>-1522348557</t>
  </si>
  <si>
    <t>127</t>
  </si>
  <si>
    <t>42972112</t>
  </si>
  <si>
    <t>mřížka větrací do dřeva kovová 100x400mm</t>
  </si>
  <si>
    <t>-516278103</t>
  </si>
  <si>
    <t>4*2 'Přepočtené koeficientem množství</t>
  </si>
  <si>
    <t>128</t>
  </si>
  <si>
    <t>766660728</t>
  </si>
  <si>
    <t>Montáž dveřních doplňků dveřního kování interiérového zámku</t>
  </si>
  <si>
    <t>-696723467</t>
  </si>
  <si>
    <t>https://podminky.urs.cz/item/CS_URS_2024_01/766660728</t>
  </si>
  <si>
    <t>Poznámka k položce:_x000d_
Včetně dodávky Generálního klíče</t>
  </si>
  <si>
    <t>"D05-900"2</t>
  </si>
  <si>
    <t>129</t>
  </si>
  <si>
    <t>54924004</t>
  </si>
  <si>
    <t>zámek zadlabací mezipokojový levý pro cylindrickou vložku rozteč 72x55mm</t>
  </si>
  <si>
    <t>-291298880</t>
  </si>
  <si>
    <t>130</t>
  </si>
  <si>
    <t>54964125</t>
  </si>
  <si>
    <t>vložka cylindrická 35+70</t>
  </si>
  <si>
    <t>-1914945058</t>
  </si>
  <si>
    <t>131</t>
  </si>
  <si>
    <t>5496412G</t>
  </si>
  <si>
    <t>vložka cylindrická 35+70 - příplatek za generální klíč</t>
  </si>
  <si>
    <t>1695442946</t>
  </si>
  <si>
    <t>132</t>
  </si>
  <si>
    <t>766660729</t>
  </si>
  <si>
    <t>Montáž dveřních doplňků dveřního kování interiérového štítku s klikou</t>
  </si>
  <si>
    <t>1487971872</t>
  </si>
  <si>
    <t>https://podminky.urs.cz/item/CS_URS_2024_01/766660729</t>
  </si>
  <si>
    <t>133</t>
  </si>
  <si>
    <t>54914123</t>
  </si>
  <si>
    <t>kování rozetové klika/klika</t>
  </si>
  <si>
    <t>-1480088500</t>
  </si>
  <si>
    <t>134</t>
  </si>
  <si>
    <t>766660730</t>
  </si>
  <si>
    <t>Montáž dveřních doplňků dveřního kování interiérového WC kliky se zámkem</t>
  </si>
  <si>
    <t>945472599</t>
  </si>
  <si>
    <t>https://podminky.urs.cz/item/CS_URS_2024_01/766660730</t>
  </si>
  <si>
    <t>135</t>
  </si>
  <si>
    <t>54914128</t>
  </si>
  <si>
    <t>kování rozetové spodní pro WC</t>
  </si>
  <si>
    <t>1000818200</t>
  </si>
  <si>
    <t>136</t>
  </si>
  <si>
    <t>998766101</t>
  </si>
  <si>
    <t>Přesun hmot pro konstrukce truhlářské stanovený z hmotnosti přesunovaného materiálu vodorovná dopravní vzdálenost do 50 m základní v objektech výšky do 6 m</t>
  </si>
  <si>
    <t>1321189258</t>
  </si>
  <si>
    <t>https://podminky.urs.cz/item/CS_URS_2024_01/998766101</t>
  </si>
  <si>
    <t>137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</si>
  <si>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</si>
  <si>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</si>
  <si>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1264882865</t>
  </si>
  <si>
    <t>https://podminky.urs.cz/item/CS_URS_2024_01/998766181</t>
  </si>
  <si>
    <t>138</t>
  </si>
  <si>
    <t>998766192</t>
  </si>
  <si>
    <t>Přesun hmot pro konstrukce truhlářské stanovený z hmotnosti přesunovaného materiálu vodorovná dopravní vzdálenost do 50 m Příplatek k cenám za zvětšený přesun přes vymezenou vodorovnou dopravní vzdálenost do 100 m</t>
  </si>
  <si>
    <t>-1396989990</t>
  </si>
  <si>
    <t>https://podminky.urs.cz/item/CS_URS_2024_01/998766192</t>
  </si>
  <si>
    <t>139</t>
  </si>
  <si>
    <t>767163221</t>
  </si>
  <si>
    <t>Montáž kompletního kovového zábradlí přímého z dílců na schodišti kotveného do betonu</t>
  </si>
  <si>
    <t>227401340</t>
  </si>
  <si>
    <t>https://podminky.urs.cz/item/CS_URS_2024_01/767163221</t>
  </si>
  <si>
    <t>"Z01"0,82+1,31</t>
  </si>
  <si>
    <t>"Z02"0,82+0,3</t>
  </si>
  <si>
    <t>140</t>
  </si>
  <si>
    <t>55342281Z</t>
  </si>
  <si>
    <t>zábradlí, horní kotvení, kulatý sloupek</t>
  </si>
  <si>
    <t>-1051125427</t>
  </si>
  <si>
    <t>Poznámka k položce:_x000d_
Zábradlí / madlo vyrovnávacího schodiště hlavního vstupu_x000d_
tyčové dle _x000d_
ČSN 74 3305, výšky 0,9m_x000d_
ocelové svařované, z kulatiny D=40mm, žárově zinkované</t>
  </si>
  <si>
    <t>141</t>
  </si>
  <si>
    <t>767416411</t>
  </si>
  <si>
    <t>Montáž lehkých obvodových plášťů doplňky skleněná markýza nad vstupy bodově uchycená</t>
  </si>
  <si>
    <t>1272088119</t>
  </si>
  <si>
    <t>https://podminky.urs.cz/item/CS_URS_2024_01/767416411</t>
  </si>
  <si>
    <t>"Z04"2,1*1,05</t>
  </si>
  <si>
    <t>142</t>
  </si>
  <si>
    <t>28319025-Z04</t>
  </si>
  <si>
    <t>Markýza nad nový vstup do cvičné prodejny - pultová, šířka cca 2100mm / vyložení cca 1050mm</t>
  </si>
  <si>
    <t>180677279</t>
  </si>
  <si>
    <t>Poznámka k položce:_x000d_
Markýza nad nový vstup do cvičné prodejny_x000d_
pultová, šířka cca 2100mm / vyložení cca 1050mm_x000d_
Zastřešní: litý bezbarvý polykarbonát s UV vrstvou_x000d_
Nosníky: pozink_x000d_
okapnice, těsnící lišta ke stěně_x000d_
typový výrobek, systémové kotvení do fasády (ETICS)_x000d_
Ve vizuálním souladu se stáv. markýzou vedlejšího vstupu</t>
  </si>
  <si>
    <t>143</t>
  </si>
  <si>
    <t>767531111</t>
  </si>
  <si>
    <t>Montáž vstupních čisticích zón z rohoží kovových nebo plastových</t>
  </si>
  <si>
    <t>595567554</t>
  </si>
  <si>
    <t>https://podminky.urs.cz/item/CS_URS_2023_02/767531111</t>
  </si>
  <si>
    <t>Poznámka k položce:_x000d_
Ref.: GAPA Tenwell 10 Standard</t>
  </si>
  <si>
    <t>"Z05"1*1,85</t>
  </si>
  <si>
    <t>"Z06"0,7*1,05</t>
  </si>
  <si>
    <t>144</t>
  </si>
  <si>
    <t>69752002</t>
  </si>
  <si>
    <t>rohož vstupní provedení hliník extra 27 mm</t>
  </si>
  <si>
    <t>-987021269</t>
  </si>
  <si>
    <t>2,585*1,1 'Přepočtené koeficientem množství</t>
  </si>
  <si>
    <t>145</t>
  </si>
  <si>
    <t>767531121</t>
  </si>
  <si>
    <t>Montáž vstupních čisticích zón z rohoží osazení rámu mosazného nebo hliníkového zapuštěného z L profilů</t>
  </si>
  <si>
    <t>1606797703</t>
  </si>
  <si>
    <t>https://podminky.urs.cz/item/CS_URS_2024_01/767531121</t>
  </si>
  <si>
    <t>"Z05"2*1+2*1,85</t>
  </si>
  <si>
    <t>"Z06"2*0,7+2*1,05</t>
  </si>
  <si>
    <t>146</t>
  </si>
  <si>
    <t>69752160</t>
  </si>
  <si>
    <t>rám pro zapuštění profil L-30/30 25/25 20/30 15/30-Al</t>
  </si>
  <si>
    <t>519889692</t>
  </si>
  <si>
    <t>9,2*1,1 'Přepočtené koeficientem množství</t>
  </si>
  <si>
    <t>147</t>
  </si>
  <si>
    <t>767646411</t>
  </si>
  <si>
    <t>Montáž revizních dveří a dvířek hliníkových, ocelových nebo plastových s rámem jednokřídlových, plochy do 0,5 m2</t>
  </si>
  <si>
    <t>234819376</t>
  </si>
  <si>
    <t>https://podminky.urs.cz/item/CS_URS_2024_01/767646411</t>
  </si>
  <si>
    <t>"V03"2*(0,3*0,3)</t>
  </si>
  <si>
    <t>"V04"1*(0,3*0,3)</t>
  </si>
  <si>
    <t>148</t>
  </si>
  <si>
    <t>56245721</t>
  </si>
  <si>
    <t>dvířka vanová bílá 300x300mm</t>
  </si>
  <si>
    <t>239411256</t>
  </si>
  <si>
    <t>"V03"2</t>
  </si>
  <si>
    <t>"V04"1</t>
  </si>
  <si>
    <t>149</t>
  </si>
  <si>
    <t>998767101</t>
  </si>
  <si>
    <t>Přesun hmot pro zámečnické konstrukce stanovený z hmotnosti přesunovaného materiálu vodorovná dopravní vzdálenost do 50 m základní v objektech výšky do 6 m</t>
  </si>
  <si>
    <t>-1397827456</t>
  </si>
  <si>
    <t>https://podminky.urs.cz/item/CS_URS_2024_01/998767101</t>
  </si>
  <si>
    <t>150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</si>
  <si>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</si>
  <si>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</si>
  <si>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-1972210789</t>
  </si>
  <si>
    <t>https://podminky.urs.cz/item/CS_URS_2024_01/998767181</t>
  </si>
  <si>
    <t>151</t>
  </si>
  <si>
    <t>998767192</t>
  </si>
  <si>
    <t>Přesun hmot pro zámečnické konstrukce stanovený z hmotnosti přesunovaného materiálu vodorovná dopravní vzdálenost do 50 m Příplatek k cenám za zvětšený přesun přes vymezenou vodorovnou dopravní vzdálenost do 100 m</t>
  </si>
  <si>
    <t>-1696970429</t>
  </si>
  <si>
    <t>https://podminky.urs.cz/item/CS_URS_2024_01/998767192</t>
  </si>
  <si>
    <t>152</t>
  </si>
  <si>
    <t>771111011</t>
  </si>
  <si>
    <t>Příprava podkladu před provedením dlažby vysátí podlah</t>
  </si>
  <si>
    <t>-806538440</t>
  </si>
  <si>
    <t>https://podminky.urs.cz/item/CS_URS_2024_01/771111011</t>
  </si>
  <si>
    <t>153</t>
  </si>
  <si>
    <t>771121011</t>
  </si>
  <si>
    <t>Příprava podkladu před provedením dlažby nátěr penetrační na podlahu</t>
  </si>
  <si>
    <t>1491791153</t>
  </si>
  <si>
    <t>https://podminky.urs.cz/item/CS_URS_2024_01/771121011</t>
  </si>
  <si>
    <t>154</t>
  </si>
  <si>
    <t>771574419</t>
  </si>
  <si>
    <t>Montáž podlah z dlaždic keramických lepených cementovým flexibilním lepidlem hladkých, tloušťky do 10 mm přes 22 do 25 ks/m2</t>
  </si>
  <si>
    <t>815472851</t>
  </si>
  <si>
    <t>https://podminky.urs.cz/item/CS_URS_2024_01/771574419</t>
  </si>
  <si>
    <t>155</t>
  </si>
  <si>
    <t>59761133</t>
  </si>
  <si>
    <t>dlažba keramická slinutá nemrazuvzdorná povrch hladký/matný tl do 10mm přes 22 do 25ks/m2</t>
  </si>
  <si>
    <t>404053717</t>
  </si>
  <si>
    <t>Poznámka k položce:_x000d_
 keramická glazovaná dlažba 20x20 (ref. Rako color two)</t>
  </si>
  <si>
    <t>230,25*1,1 'Přepočtené koeficientem množství</t>
  </si>
  <si>
    <t>156</t>
  </si>
  <si>
    <t>771591115</t>
  </si>
  <si>
    <t>Podlahy - dokončovací práce spárování silikonem</t>
  </si>
  <si>
    <t>-1708959660</t>
  </si>
  <si>
    <t>https://podminky.urs.cz/item/CS_URS_2024_01/771591115</t>
  </si>
  <si>
    <t>157</t>
  </si>
  <si>
    <t>771592011</t>
  </si>
  <si>
    <t>Čištění vnitřních ploch po položení dlažby podlah nebo schodišť chemickými prostředky</t>
  </si>
  <si>
    <t>-174592700</t>
  </si>
  <si>
    <t>https://podminky.urs.cz/item/CS_URS_2024_01/771592011</t>
  </si>
  <si>
    <t>158</t>
  </si>
  <si>
    <t>998771101</t>
  </si>
  <si>
    <t>Přesun hmot pro podlahy z dlaždic stanovený z hmotnosti přesunovaného materiálu vodorovná dopravní vzdálenost do 50 m základní v objektech výšky do 6 m</t>
  </si>
  <si>
    <t>1304543790</t>
  </si>
  <si>
    <t>https://podminky.urs.cz/item/CS_URS_2024_01/998771101</t>
  </si>
  <si>
    <t>159</t>
  </si>
  <si>
    <t>998771181</t>
  </si>
  <si>
    <t>Přesun hmot pro podlahy z dlaždic stanovený z hmotnosti přesunovaného materiálu Příplatek k ceně za přesun prováděný bez použití mechanizace pro jakoukoliv výšku objektu</t>
  </si>
  <si>
    <t>-462245013</t>
  </si>
  <si>
    <t>https://podminky.urs.cz/item/CS_URS_2024_01/998771181</t>
  </si>
  <si>
    <t>160</t>
  </si>
  <si>
    <t>998771192</t>
  </si>
  <si>
    <t>Přesun hmot pro podlahy z dlaždic stanovený z hmotnosti přesunovaného materiálu vodorovná dopravní vzdálenost do 50 m Příplatek k cenám za zvětšený přesun přes vymezenou vodorovnou dopravní vzdálenost do 100 m</t>
  </si>
  <si>
    <t>983348721</t>
  </si>
  <si>
    <t>https://podminky.urs.cz/item/CS_URS_2024_01/998771192</t>
  </si>
  <si>
    <t>161</t>
  </si>
  <si>
    <t>776111112</t>
  </si>
  <si>
    <t>Příprava podkladu povlakových podlah a stěn broušení podlah nového podkladu betonového</t>
  </si>
  <si>
    <t>678078538</t>
  </si>
  <si>
    <t>https://podminky.urs.cz/item/CS_URS_2024_01/776111112</t>
  </si>
  <si>
    <t>162</t>
  </si>
  <si>
    <t>776111311</t>
  </si>
  <si>
    <t>Příprava podkladu povlakových podlah a stěn vysátí podlah</t>
  </si>
  <si>
    <t>-1220189500</t>
  </si>
  <si>
    <t>https://podminky.urs.cz/item/CS_URS_2024_01/776111311</t>
  </si>
  <si>
    <t>163</t>
  </si>
  <si>
    <t>776121112</t>
  </si>
  <si>
    <t>Příprava podkladu povlakových podlah a stěn penetrace vodou ředitelná podlah</t>
  </si>
  <si>
    <t>953221030</t>
  </si>
  <si>
    <t>https://podminky.urs.cz/item/CS_URS_2024_01/776121112</t>
  </si>
  <si>
    <t>164</t>
  </si>
  <si>
    <t>776141111</t>
  </si>
  <si>
    <t>Příprava podkladu povlakových podlah a stěn vyrovnání samonivelační stěrkou podlah min.pevnosti 20 MPa, tloušťky do 3 mm</t>
  </si>
  <si>
    <t>-528449850</t>
  </si>
  <si>
    <t>https://podminky.urs.cz/item/CS_URS_2024_01/776141111</t>
  </si>
  <si>
    <t>165</t>
  </si>
  <si>
    <t>776251111</t>
  </si>
  <si>
    <t>Montáž podlahovin z přírodního linolea (marmolea) lepením standardním lepidlem z pásů standardních</t>
  </si>
  <si>
    <t>-339846400</t>
  </si>
  <si>
    <t>https://podminky.urs.cz/item/CS_URS_2024_01/776251111</t>
  </si>
  <si>
    <t>166</t>
  </si>
  <si>
    <t>28411069</t>
  </si>
  <si>
    <t>linoleum přírodní ze 100% dřevité moučky tl 2,5mm, zátěž 34/43, R9, hořlavost Cfl S1</t>
  </si>
  <si>
    <t>-880655826</t>
  </si>
  <si>
    <t>18,7*1,1 'Přepočtené koeficientem množství</t>
  </si>
  <si>
    <t>167</t>
  </si>
  <si>
    <t>776411111</t>
  </si>
  <si>
    <t>Montáž soklíků lepením obvodových, výšky do 80 mm</t>
  </si>
  <si>
    <t>941968949</t>
  </si>
  <si>
    <t>https://podminky.urs.cz/item/CS_URS_2024_01/776411111</t>
  </si>
  <si>
    <t>"3.02"2*2,65+2*5,3</t>
  </si>
  <si>
    <t>168</t>
  </si>
  <si>
    <t>28411009</t>
  </si>
  <si>
    <t>lišta soklová PVC 18x80mm</t>
  </si>
  <si>
    <t>83709441</t>
  </si>
  <si>
    <t>15,9*1,02 'Přepočtené koeficientem množství</t>
  </si>
  <si>
    <t>169</t>
  </si>
  <si>
    <t>776991121</t>
  </si>
  <si>
    <t>Ostatní práce údržba nových podlahovin po pokládce čištění základní</t>
  </si>
  <si>
    <t>1954205764</t>
  </si>
  <si>
    <t>https://podminky.urs.cz/item/CS_URS_2024_01/776991121</t>
  </si>
  <si>
    <t>170</t>
  </si>
  <si>
    <t>998776101</t>
  </si>
  <si>
    <t>Přesun hmot pro podlahy povlakové stanovený z hmotnosti přesunovaného materiálu vodorovná dopravní vzdálenost do 50 m základní v objektech výšky do 6 m</t>
  </si>
  <si>
    <t>-8224557</t>
  </si>
  <si>
    <t>https://podminky.urs.cz/item/CS_URS_2024_01/998776101</t>
  </si>
  <si>
    <t>171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</si>
  <si>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</si>
  <si>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</si>
  <si>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-161846113</t>
  </si>
  <si>
    <t>https://podminky.urs.cz/item/CS_URS_2024_01/998776181</t>
  </si>
  <si>
    <t>172</t>
  </si>
  <si>
    <t>998776192</t>
  </si>
  <si>
    <t>Přesun hmot pro podlahy povlakové stanovený z hmotnosti přesunovaného materiálu vodorovná dopravní vzdálenost do 50 m Příplatek k cenám za zvětšený přesun přes vymezenou vodorovnou dopravní vzdálenost do 100 m</t>
  </si>
  <si>
    <t>1103289428</t>
  </si>
  <si>
    <t>https://podminky.urs.cz/item/CS_URS_2024_01/998776192</t>
  </si>
  <si>
    <t>173</t>
  </si>
  <si>
    <t>781111011</t>
  </si>
  <si>
    <t>Příprava podkladu před provedením obkladu oprášení (ometení) stěny</t>
  </si>
  <si>
    <t>655802613</t>
  </si>
  <si>
    <t>https://podminky.urs.cz/item/CS_URS_2024_01/781111011</t>
  </si>
  <si>
    <t>Obklad_m_par_1*0,2</t>
  </si>
  <si>
    <t>Rozpad figury: Obklad_m2_1_1</t>
  </si>
  <si>
    <t>"1.06"2*(0,32+2,475+0,4+1,55+0,4+2,12+0,4+1,59+0,4+1,465+1)</t>
  </si>
  <si>
    <t>"1.07"2*((7,85-0,9)+(0,217+0,875+2,158)+(0,783+1,075+1,105+1,065+0,73)+(1,31+1,65-0,9+0,5)+(1,275+0,073+0,5)+(0,125+2,715))+0,8*(6*1,275)</t>
  </si>
  <si>
    <t>"1.12"1,5*(0,35+0,9+0,35)</t>
  </si>
  <si>
    <t>"1.14"2*(4*1,22+2*1,1+2*1,55-(2*0,7+0,9))</t>
  </si>
  <si>
    <t>"1.15"2*(4*1,22-0,7)</t>
  </si>
  <si>
    <t>Rozpad figury: Obklad_m2_2</t>
  </si>
  <si>
    <t>Rozpad figury: Obklad_m_par_1</t>
  </si>
  <si>
    <t>174</t>
  </si>
  <si>
    <t>781474115</t>
  </si>
  <si>
    <t>Montáž keramických obkladů stěn lepených cementovým flexibilním lepidlem hladkých přes 22 do 25 ks/m2</t>
  </si>
  <si>
    <t>-43363917</t>
  </si>
  <si>
    <t>https://podminky.urs.cz/item/CS_URS_2024_01/781474115</t>
  </si>
  <si>
    <t>175</t>
  </si>
  <si>
    <t>59761039</t>
  </si>
  <si>
    <t>obklad keramický hladký přes 22 do 25ks/m2</t>
  </si>
  <si>
    <t>1726986540</t>
  </si>
  <si>
    <t>101,292*1,1 'Přepočtené koeficientem množství</t>
  </si>
  <si>
    <t>176</t>
  </si>
  <si>
    <t>781477111</t>
  </si>
  <si>
    <t>Montáž obkladů vnitřních stěn z dlaždic keramických Příplatek k cenám za plochu do 10 m2 jednotlivě</t>
  </si>
  <si>
    <t>1967211401</t>
  </si>
  <si>
    <t>https://podminky.urs.cz/item/CS_URS_2023_02/781477111</t>
  </si>
  <si>
    <t>177</t>
  </si>
  <si>
    <t>781492251</t>
  </si>
  <si>
    <t>Obklad - dokončující práce montáž profilu lepeného flexibilním cementovým lepidlem ukončovacího</t>
  </si>
  <si>
    <t>-621896823</t>
  </si>
  <si>
    <t>https://podminky.urs.cz/item/CS_URS_2024_01/781492251</t>
  </si>
  <si>
    <t>"1.06"2*4</t>
  </si>
  <si>
    <t>"1.07"2*2+1,2*2*6</t>
  </si>
  <si>
    <t>"1.12"1,5*2</t>
  </si>
  <si>
    <t>"1.14"1,22</t>
  </si>
  <si>
    <t>"1.15"2*2</t>
  </si>
  <si>
    <t>178</t>
  </si>
  <si>
    <t>19416007</t>
  </si>
  <si>
    <t>lišta ukončovací z eloxovaného hliníku 8mm</t>
  </si>
  <si>
    <t>-1432540016</t>
  </si>
  <si>
    <t>34,62*1,05 'Přepočtené koeficientem množství</t>
  </si>
  <si>
    <t>179</t>
  </si>
  <si>
    <t>781495115</t>
  </si>
  <si>
    <t>Obklad - dokončující práce ostatní práce spárování silikonem</t>
  </si>
  <si>
    <t>1877365826</t>
  </si>
  <si>
    <t>https://podminky.urs.cz/item/CS_URS_2024_01/781495115</t>
  </si>
  <si>
    <t>"Vnitřní kouty"</t>
  </si>
  <si>
    <t>"1.06"2*6</t>
  </si>
  <si>
    <t>"1.07"2*6</t>
  </si>
  <si>
    <t>"1.14"2*8</t>
  </si>
  <si>
    <t>"1.15"2*6</t>
  </si>
  <si>
    <t>180</t>
  </si>
  <si>
    <t>781495141</t>
  </si>
  <si>
    <t>Obklad - dokončující práce průnik obkladem kruhový, bez izolace do DN 30</t>
  </si>
  <si>
    <t>-230924424</t>
  </si>
  <si>
    <t>https://podminky.urs.cz/item/CS_URS_2024_01/781495141</t>
  </si>
  <si>
    <t>"ZTI"15</t>
  </si>
  <si>
    <t>181</t>
  </si>
  <si>
    <t>781495142</t>
  </si>
  <si>
    <t>Obklad - dokončující práce průnik obkladem kruhový, bez izolace přes DN 30 do DN 90</t>
  </si>
  <si>
    <t>1463691227</t>
  </si>
  <si>
    <t>https://podminky.urs.cz/item/CS_URS_2024_01/781495142</t>
  </si>
  <si>
    <t>182</t>
  </si>
  <si>
    <t>781495143</t>
  </si>
  <si>
    <t>Obklad - dokončující práce průnik obkladem kruhový, bez izolace přes DN 90</t>
  </si>
  <si>
    <t>417486462</t>
  </si>
  <si>
    <t>https://podminky.urs.cz/item/CS_URS_2024_01/781495143</t>
  </si>
  <si>
    <t>"EI"20</t>
  </si>
  <si>
    <t>183</t>
  </si>
  <si>
    <t>781495211</t>
  </si>
  <si>
    <t>Čištění vnitřních ploch po provedení obkladu stěn chemickými prostředky</t>
  </si>
  <si>
    <t>-1765306603</t>
  </si>
  <si>
    <t>https://podminky.urs.cz/item/CS_URS_2024_01/781495211</t>
  </si>
  <si>
    <t>Obklad_m_par*0,5</t>
  </si>
  <si>
    <t>Rozpad figury: Obklad_m_par</t>
  </si>
  <si>
    <t>184</t>
  </si>
  <si>
    <t>343395074</t>
  </si>
  <si>
    <t>185</t>
  </si>
  <si>
    <t>781674114R</t>
  </si>
  <si>
    <t>Montáž obkladů parapetů z dlaždic keramických lepených flexibilním lepidlem, šířky parapetu přes 200 mm</t>
  </si>
  <si>
    <t>-1357608377</t>
  </si>
  <si>
    <t>"O01"6*(1,025)</t>
  </si>
  <si>
    <t>"O02"8*(1,025)</t>
  </si>
  <si>
    <t>"O03"2*(1,075)</t>
  </si>
  <si>
    <t>"O04"4*(1,15)</t>
  </si>
  <si>
    <t>"O05"1*(0,7)</t>
  </si>
  <si>
    <t>"O06"1*(1)</t>
  </si>
  <si>
    <t>Obklad_m_par2</t>
  </si>
  <si>
    <t>186</t>
  </si>
  <si>
    <t>1805865343</t>
  </si>
  <si>
    <t>22,8*0,55 'Přepočtené koeficientem množství</t>
  </si>
  <si>
    <t>187</t>
  </si>
  <si>
    <t>998781101</t>
  </si>
  <si>
    <t>Přesun hmot pro obklady keramické stanovený z hmotnosti přesunovaného materiálu vodorovná dopravní vzdálenost do 50 m základní v objektech výšky do 6 m</t>
  </si>
  <si>
    <t>465151902</t>
  </si>
  <si>
    <t>https://podminky.urs.cz/item/CS_URS_2024_01/998781101</t>
  </si>
  <si>
    <t>188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</si>
  <si>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</si>
  <si>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</si>
  <si>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-1662100063</t>
  </si>
  <si>
    <t>https://podminky.urs.cz/item/CS_URS_2023_02/998781181</t>
  </si>
  <si>
    <t>189</t>
  </si>
  <si>
    <t>998781192</t>
  </si>
  <si>
    <t>Přesun hmot pro obklady keramické stanovený z hmotnosti přesunovaného materiálu vodorovná dopravní vzdálenost do 50 m Příplatek k cenám za zvětšený přesun přes vymezenou vodorovnou dopravní vzdálenost do 100 m</t>
  </si>
  <si>
    <t>-1304099368</t>
  </si>
  <si>
    <t>https://podminky.urs.cz/item/CS_URS_2024_01/998781192</t>
  </si>
  <si>
    <t>190</t>
  </si>
  <si>
    <t>783000121</t>
  </si>
  <si>
    <t>Zakrývání konstrukcí včetně pozdějšího odkrytí konstrukcí nebo prvků olepením páskou nebo fólií</t>
  </si>
  <si>
    <t>-337724795</t>
  </si>
  <si>
    <t>https://podminky.urs.cz/item/CS_URS_2024_01/783000121</t>
  </si>
  <si>
    <t>Zárubeně</t>
  </si>
  <si>
    <t>"700mm - 3x"3*(2*(0,7+2*2))</t>
  </si>
  <si>
    <t>"800mm - 1x"1*(2*(0,8+2*2))</t>
  </si>
  <si>
    <t>"900mm - 7x"7*(2*(0,9+2*2))</t>
  </si>
  <si>
    <t>191</t>
  </si>
  <si>
    <t>58124838</t>
  </si>
  <si>
    <t>páska maskovací krepová pro malířské potřeby š 50mm</t>
  </si>
  <si>
    <t>1559919617</t>
  </si>
  <si>
    <t>106,4*1,05 'Přepočtené koeficientem množství</t>
  </si>
  <si>
    <t>192</t>
  </si>
  <si>
    <t>1115836264</t>
  </si>
  <si>
    <t>"700mm - 3x"3*((0,15+0,05)*(0,7+2*2))</t>
  </si>
  <si>
    <t>"800mm - 1x"1*((0,15+0,05)*(0,8+2*2))</t>
  </si>
  <si>
    <t>"900mm - 7x"7*((0,15+0,05)*(0,9+2*2))</t>
  </si>
  <si>
    <t>193</t>
  </si>
  <si>
    <t>-2043944951</t>
  </si>
  <si>
    <t>Rozpad figury: m2_783</t>
  </si>
  <si>
    <t>194</t>
  </si>
  <si>
    <t>783315101</t>
  </si>
  <si>
    <t>Mezinátěr zámečnických konstrukcí jednonásobný syntetický standardní</t>
  </si>
  <si>
    <t>1102506785</t>
  </si>
  <si>
    <t>https://podminky.urs.cz/item/CS_URS_2024_01/783315101</t>
  </si>
  <si>
    <t>195</t>
  </si>
  <si>
    <t>-1009818608</t>
  </si>
  <si>
    <t>784</t>
  </si>
  <si>
    <t>Dokončovací práce - malby a tapety</t>
  </si>
  <si>
    <t>196</t>
  </si>
  <si>
    <t>784111001</t>
  </si>
  <si>
    <t>Oprášení (ometení) podkladu v místnostech výšky do 3,80 m</t>
  </si>
  <si>
    <t>1812199449</t>
  </si>
  <si>
    <t>https://podminky.urs.cz/item/CS_URS_2024_01/784111001</t>
  </si>
  <si>
    <t>-Obklad_m2_1_1</t>
  </si>
  <si>
    <t>"1.01"3,6*(2*(4,15+0,15+1,5+0,5+4,1+0,8)+2*2,95)</t>
  </si>
  <si>
    <t>Stropy</t>
  </si>
  <si>
    <t>"Ostatní přidružené plochy - předpoklad"50</t>
  </si>
  <si>
    <t>197</t>
  </si>
  <si>
    <t>784121001</t>
  </si>
  <si>
    <t>Oškrabání malby v místnostech výšky do 3,80 m</t>
  </si>
  <si>
    <t>1173601263</t>
  </si>
  <si>
    <t>https://podminky.urs.cz/item/CS_URS_2024_01/784121001</t>
  </si>
  <si>
    <t>198</t>
  </si>
  <si>
    <t>784121011</t>
  </si>
  <si>
    <t>Rozmývání podkladu po oškrabání malby v místnostech výšky do 3,80 m</t>
  </si>
  <si>
    <t>664558679</t>
  </si>
  <si>
    <t>https://podminky.urs.cz/item/CS_URS_2024_01/784121011</t>
  </si>
  <si>
    <t>199</t>
  </si>
  <si>
    <t>784161401</t>
  </si>
  <si>
    <t>Celoplošné vyrovnání podkladu sádrovou stěrkou, tloušťky do 3 mm vyhlazením v místnostech výšky do 3,80 m</t>
  </si>
  <si>
    <t>2137062181</t>
  </si>
  <si>
    <t>https://podminky.urs.cz/item/CS_URS_2024_01/784161401</t>
  </si>
  <si>
    <t>Rozpad figury: m2_784_Malba</t>
  </si>
  <si>
    <t>200</t>
  </si>
  <si>
    <t>784171101</t>
  </si>
  <si>
    <t>Zakrytí nemalovaných ploch (materiál ve specifikaci) včetně pozdějšího odkrytí podlah</t>
  </si>
  <si>
    <t>-1975209093</t>
  </si>
  <si>
    <t>https://podminky.urs.cz/item/CS_URS_2024_01/784171101</t>
  </si>
  <si>
    <t>201</t>
  </si>
  <si>
    <t>58124842</t>
  </si>
  <si>
    <t>fólie pro malířské potřeby zakrývací tl 7µ 4x5m</t>
  </si>
  <si>
    <t>363593931</t>
  </si>
  <si>
    <t>248,95*1,05 'Přepočtené koeficientem množství</t>
  </si>
  <si>
    <t>202</t>
  </si>
  <si>
    <t>784171111</t>
  </si>
  <si>
    <t>Zakrytí nemalovaných ploch (materiál ve specifikaci) včetně pozdějšího odkrytí svislých ploch např. stěn, oken, dveří v místnostech výšky do 3,80</t>
  </si>
  <si>
    <t>1622044434</t>
  </si>
  <si>
    <t>https://podminky.urs.cz/item/CS_URS_2024_01/784171111</t>
  </si>
  <si>
    <t>203</t>
  </si>
  <si>
    <t>-94729108</t>
  </si>
  <si>
    <t>204</t>
  </si>
  <si>
    <t>784181101</t>
  </si>
  <si>
    <t>Penetrace podkladu jednonásobná základní akrylátová bezbarvá v místnostech výšky do 3,80 m</t>
  </si>
  <si>
    <t>359651566</t>
  </si>
  <si>
    <t>https://podminky.urs.cz/item/CS_URS_2024_01/784181101</t>
  </si>
  <si>
    <t>205</t>
  </si>
  <si>
    <t>784191001</t>
  </si>
  <si>
    <t>Čištění vnitřních ploch hrubý úklid po provedení malířských prací omytím oken nebo balkonových dveří jednoduchých</t>
  </si>
  <si>
    <t>-425735104</t>
  </si>
  <si>
    <t>https://podminky.urs.cz/item/CS_URS_2024_01/784191001</t>
  </si>
  <si>
    <t>206</t>
  </si>
  <si>
    <t>784191005</t>
  </si>
  <si>
    <t>Čištění vnitřních ploch hrubý úklid po provedení malířských prací omytím dveří nebo vrat</t>
  </si>
  <si>
    <t>-1681480471</t>
  </si>
  <si>
    <t>https://podminky.urs.cz/item/CS_URS_2024_01/784191005</t>
  </si>
  <si>
    <t>"700mm - 3x"3*2*(0,7*2)</t>
  </si>
  <si>
    <t>"800mm - 1x"1*2*(0,8*2)</t>
  </si>
  <si>
    <t>"900mm - 7x"7*2*(0,9*2)</t>
  </si>
  <si>
    <t>207</t>
  </si>
  <si>
    <t>784191007</t>
  </si>
  <si>
    <t>Čištění vnitřních ploch hrubý úklid po provedení malířských prací omytím podlah</t>
  </si>
  <si>
    <t>-2090574905</t>
  </si>
  <si>
    <t>https://podminky.urs.cz/item/CS_URS_2024_01/784191007</t>
  </si>
  <si>
    <t>208</t>
  </si>
  <si>
    <t>784221101</t>
  </si>
  <si>
    <t>Malby z malířských směsí otěruvzdorných za sucha dvojnásobné, bílé za sucha otěruvzdorné dobře v místnostech výšky do 3,80 m</t>
  </si>
  <si>
    <t>577240529</t>
  </si>
  <si>
    <t>https://podminky.urs.cz/item/CS_URS_2024_01/784221101</t>
  </si>
  <si>
    <t>209</t>
  </si>
  <si>
    <t>784221141</t>
  </si>
  <si>
    <t>Malby z malířských směsí otěruvzdorných za sucha Příplatek k cenám dvojnásobných maleb za provádění barevné malby tónované tónovacími přípravky</t>
  </si>
  <si>
    <t>1631044424</t>
  </si>
  <si>
    <t>https://podminky.urs.cz/item/CS_URS_2024_01/784221141</t>
  </si>
  <si>
    <t>210</t>
  </si>
  <si>
    <t>784221151</t>
  </si>
  <si>
    <t>Malby z malířských směsí otěruvzdorných za sucha Příplatek k cenám dvojnásobných maleb na tónovacích automatech, v odstínu světlém</t>
  </si>
  <si>
    <t>1120330669</t>
  </si>
  <si>
    <t>https://podminky.urs.cz/item/CS_URS_2024_01/784221151</t>
  </si>
  <si>
    <t>786</t>
  </si>
  <si>
    <t>Dokončovací práce - čalounické úpravy</t>
  </si>
  <si>
    <t>211</t>
  </si>
  <si>
    <t>786624111</t>
  </si>
  <si>
    <t>Montáž zastiňujících žaluzií lamelových do oken zdvojených otevíravých, sklápěcích nebo vyklápěcích dřevěných</t>
  </si>
  <si>
    <t>-634866080</t>
  </si>
  <si>
    <t>https://podminky.urs.cz/item/CS_URS_2024_01/786624111</t>
  </si>
  <si>
    <t>212</t>
  </si>
  <si>
    <t>55346200</t>
  </si>
  <si>
    <t>žaluzie horizontální interiérové</t>
  </si>
  <si>
    <t>-1840091154</t>
  </si>
  <si>
    <t>213</t>
  </si>
  <si>
    <t>998786101</t>
  </si>
  <si>
    <t>Přesun hmot pro stínění a čalounické úpravy stanovený z hmotnosti přesunovaného materiálu vodorovná dopravní vzdálenost do 50 m základní v objektech výšky (hloubky) do 6 m</t>
  </si>
  <si>
    <t>-1004160568</t>
  </si>
  <si>
    <t>https://podminky.urs.cz/item/CS_URS_2024_01/998786101</t>
  </si>
  <si>
    <t>214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</si>
  <si>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</si>
  <si>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</si>
  <si>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231902437</t>
  </si>
  <si>
    <t>https://podminky.urs.cz/item/CS_URS_2024_01/998786181</t>
  </si>
  <si>
    <t>215</t>
  </si>
  <si>
    <t>998786192</t>
  </si>
  <si>
    <t>Přesun hmot pro stínění a čalounické úpravy stanovený z hmotnosti přesunovaného materiálu vodorovná dopravní vzdálenost do 50 m Příplatek k cenám za zvětšený přesun přes vymezenou vodorovnou dopravní vzdálenost do 100 m</t>
  </si>
  <si>
    <t>-1238475200</t>
  </si>
  <si>
    <t>https://podminky.urs.cz/item/CS_URS_2024_01/998786192</t>
  </si>
  <si>
    <t>216</t>
  </si>
  <si>
    <t>-295766925</t>
  </si>
  <si>
    <t>"Jinde nespecifikované práce"32</t>
  </si>
  <si>
    <t>217</t>
  </si>
  <si>
    <t>HZS2121</t>
  </si>
  <si>
    <t>Hodinové zúčtovací sazby profesí PSV provádění stavebních konstrukcí truhlář</t>
  </si>
  <si>
    <t>1461046360</t>
  </si>
  <si>
    <t>https://podminky.urs.cz/item/CS_URS_2024_01/HZS2121</t>
  </si>
  <si>
    <t>218</t>
  </si>
  <si>
    <t>HZS2151</t>
  </si>
  <si>
    <t>Hodinové zúčtovací sazby profesí PSV provádění stavebních konstrukcí klempíř</t>
  </si>
  <si>
    <t>73718425</t>
  </si>
  <si>
    <t>https://podminky.urs.cz/item/CS_URS_2024_01/HZS2151</t>
  </si>
  <si>
    <t>219</t>
  </si>
  <si>
    <t>HZS2171</t>
  </si>
  <si>
    <t>Hodinové zúčtovací sazby profesí PSV provádění stavebních konstrukcí sádrokartonář</t>
  </si>
  <si>
    <t>736622097</t>
  </si>
  <si>
    <t>https://podminky.urs.cz/item/CS_URS_2024_01/HZS2171</t>
  </si>
  <si>
    <t>220</t>
  </si>
  <si>
    <t>HZS2311</t>
  </si>
  <si>
    <t>Hodinové zúčtovací sazby profesí PSV úpravy povrchů a podlahy malíř, natěrač, lakýrník</t>
  </si>
  <si>
    <t>1609596766</t>
  </si>
  <si>
    <t>https://podminky.urs.cz/item/CS_URS_2024_01/HZS2311</t>
  </si>
  <si>
    <t>221</t>
  </si>
  <si>
    <t>HZS2321</t>
  </si>
  <si>
    <t>Hodinové zúčtovací sazby profesí PSV úpravy povrchů a podlahy obkladač</t>
  </si>
  <si>
    <t>2143100635</t>
  </si>
  <si>
    <t>https://podminky.urs.cz/item/CS_URS_2024_01/HZS2321</t>
  </si>
  <si>
    <t>222</t>
  </si>
  <si>
    <t>HZS2331</t>
  </si>
  <si>
    <t>Hodinové zúčtovací sazby profesí PSV úpravy povrchů a podlahy podlahář</t>
  </si>
  <si>
    <t>-652356204</t>
  </si>
  <si>
    <t>https://podminky.urs.cz/item/CS_URS_2024_01/HZS2331</t>
  </si>
  <si>
    <t>223</t>
  </si>
  <si>
    <t>322558043</t>
  </si>
  <si>
    <t>OST</t>
  </si>
  <si>
    <t>Ostatní</t>
  </si>
  <si>
    <t>224</t>
  </si>
  <si>
    <t>OST001-D1.1-19A</t>
  </si>
  <si>
    <t>Osazení nových vstupních dveří do cvičné cukrárny</t>
  </si>
  <si>
    <t>Soubor</t>
  </si>
  <si>
    <t>-1360730575</t>
  </si>
  <si>
    <t>Poznámka k položce:_x000d_
Provedení osazení dveří v souladu s detailem - D1.1-19A_x000d_
Včetně dodávky materiálu</t>
  </si>
  <si>
    <t>225</t>
  </si>
  <si>
    <t>OST001-D1.1-19B</t>
  </si>
  <si>
    <t>Zřízení nové revizní šachty</t>
  </si>
  <si>
    <t>271277799</t>
  </si>
  <si>
    <t>Poznámka k položce:_x000d_
Provedení Zřízení nové revizní šachty v souladu s detailem - D1.1-19B_x000d_
Včetně dodávky materiálu</t>
  </si>
  <si>
    <t>TI 01 -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</si>
  <si>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</si>
  <si>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</si>
  <si>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</si>
  <si>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</si>
  <si>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VRN9 - Ostatní náklady</t>
  </si>
  <si>
    <t>732</t>
  </si>
  <si>
    <t>Ústřední vytápění - strojovny</t>
  </si>
  <si>
    <t>732-R001</t>
  </si>
  <si>
    <t>Ekvitermní regulátor nadstavbový PROTHERM MiPro Sense SRC720</t>
  </si>
  <si>
    <t>ks</t>
  </si>
  <si>
    <t>-1583884945</t>
  </si>
  <si>
    <t>732-R002</t>
  </si>
  <si>
    <t>Rozšiřující modul RED5</t>
  </si>
  <si>
    <t>1675069539</t>
  </si>
  <si>
    <t>732-R003</t>
  </si>
  <si>
    <t>eBus kaskádový modul</t>
  </si>
  <si>
    <t>-1583025962</t>
  </si>
  <si>
    <t>732-R004</t>
  </si>
  <si>
    <t>Dálkové ovládání SR92</t>
  </si>
  <si>
    <t>306166628</t>
  </si>
  <si>
    <t>732-R005</t>
  </si>
  <si>
    <t>Modul pro vzdálenou správu VR921</t>
  </si>
  <si>
    <t>-662939792</t>
  </si>
  <si>
    <t>732-R006</t>
  </si>
  <si>
    <t>Venkovní čidlo teploty</t>
  </si>
  <si>
    <t>-35269052</t>
  </si>
  <si>
    <t>732-R007</t>
  </si>
  <si>
    <t>Jímkové čidlo teploty</t>
  </si>
  <si>
    <t>-1841276646</t>
  </si>
  <si>
    <t>732-R008</t>
  </si>
  <si>
    <t>Tlaková expanzní membránová nádoba 80 l / 0,4 Mpa - REFLEX N 80/4</t>
  </si>
  <si>
    <t>-1266131595</t>
  </si>
  <si>
    <t>732-R009</t>
  </si>
  <si>
    <t>Hydraulický vyrovnávač dynamických tlaků - FLAMCO FlexBalance EcoPlus C 5/4"</t>
  </si>
  <si>
    <t>1468474976</t>
  </si>
  <si>
    <t>732-R010</t>
  </si>
  <si>
    <t>Sdružený rozdělovač / sběrač pro 3 topné okruhy - FLAMCO MeiFlow S MF, vč. konzolí</t>
  </si>
  <si>
    <t>1661780457</t>
  </si>
  <si>
    <t>732-R011</t>
  </si>
  <si>
    <t>Oběhové čerpadlo Wilo Yonos Pico 25/1-4</t>
  </si>
  <si>
    <t>-486711635</t>
  </si>
  <si>
    <t>732-R012</t>
  </si>
  <si>
    <t>Čerpadlová skupina Flamco MeiFlow S UC DN25; oběhové čerpadlo WILO Yonos PICO 32/1-6</t>
  </si>
  <si>
    <t>346672232</t>
  </si>
  <si>
    <t>732-R013</t>
  </si>
  <si>
    <t>Čerpadlová skupina Flamco MeiFlow S UC DN25; oběhové čerpadlo WILO Yonos PICO 25/1-6</t>
  </si>
  <si>
    <t>-1746036425</t>
  </si>
  <si>
    <t>732-R014</t>
  </si>
  <si>
    <t>Čerpadlová skupina Flamco MeiFlow S UC DN25; oběhové čerpadlo WILO Yonos PICO 25/1-4</t>
  </si>
  <si>
    <t>650954377</t>
  </si>
  <si>
    <t>733</t>
  </si>
  <si>
    <t>Ústřední vytápění - rozvodné potrubí</t>
  </si>
  <si>
    <t>42390144</t>
  </si>
  <si>
    <t>objímka potrubí dvoušroubová M8 31-38 1"</t>
  </si>
  <si>
    <t>194844627</t>
  </si>
  <si>
    <t>42390145</t>
  </si>
  <si>
    <t>objímka potrubí dvoušroubová M8 40-46 5/4"</t>
  </si>
  <si>
    <t>518064010</t>
  </si>
  <si>
    <t>733223102</t>
  </si>
  <si>
    <t>Potrubí z trubek měděných tvrdých spojovaných měkkým pájením Ø 15/1</t>
  </si>
  <si>
    <t>843720444</t>
  </si>
  <si>
    <t>https://podminky.urs.cz/item/CS_URS_2024_01/733223102</t>
  </si>
  <si>
    <t>28654649</t>
  </si>
  <si>
    <t>příchytka plastová 16mm</t>
  </si>
  <si>
    <t>1079544489</t>
  </si>
  <si>
    <t>733223103</t>
  </si>
  <si>
    <t>Potrubí z trubek měděných tvrdých spojovaných měkkým pájením Ø 18/1</t>
  </si>
  <si>
    <t>1472347500</t>
  </si>
  <si>
    <t>https://podminky.urs.cz/item/CS_URS_2024_01/733223103</t>
  </si>
  <si>
    <t>28654651</t>
  </si>
  <si>
    <t>příchytka plastová PPR 20mm</t>
  </si>
  <si>
    <t>-2017668630</t>
  </si>
  <si>
    <t>733223104</t>
  </si>
  <si>
    <t>Potrubí z trubek měděných tvrdých spojovaných měkkým pájením Ø 22/1</t>
  </si>
  <si>
    <t>769598762</t>
  </si>
  <si>
    <t>https://podminky.urs.cz/item/CS_URS_2024_01/733223104</t>
  </si>
  <si>
    <t>28654656</t>
  </si>
  <si>
    <t>příchytka plastová PPR 25mm</t>
  </si>
  <si>
    <t>-864042463</t>
  </si>
  <si>
    <t>42390142</t>
  </si>
  <si>
    <t>objímka potrubí dvoušroubová M8 20-23 1/2"</t>
  </si>
  <si>
    <t>-441763521</t>
  </si>
  <si>
    <t>733223105</t>
  </si>
  <si>
    <t>Potrubí z trubek měděných tvrdých spojovaných měkkým pájením Ø 28/1,5</t>
  </si>
  <si>
    <t>-626843806</t>
  </si>
  <si>
    <t>https://podminky.urs.cz/item/CS_URS_2024_01/733223105</t>
  </si>
  <si>
    <t>42390143</t>
  </si>
  <si>
    <t>objímka potrubí dvoušroubová M8 25-30 3/4"</t>
  </si>
  <si>
    <t>-951228714</t>
  </si>
  <si>
    <t>733223106</t>
  </si>
  <si>
    <t>Potrubí z trubek měděných tvrdých spojovaných měkkým pájením Ø 35/1,5</t>
  </si>
  <si>
    <t>-601269918</t>
  </si>
  <si>
    <t>https://podminky.urs.cz/item/CS_URS_2024_01/733223106</t>
  </si>
  <si>
    <t>28654663</t>
  </si>
  <si>
    <t>příchytka plastová PPR 40mm s páskem</t>
  </si>
  <si>
    <t>1599935791</t>
  </si>
  <si>
    <t>733223107</t>
  </si>
  <si>
    <t>Potrubí z trubek měděných tvrdých spojovaných měkkým pájením Ø 42/1,5</t>
  </si>
  <si>
    <t>-2042184992</t>
  </si>
  <si>
    <t>https://podminky.urs.cz/item/CS_URS_2024_01/733223107</t>
  </si>
  <si>
    <t>733291101</t>
  </si>
  <si>
    <t>Zkoušky těsnosti potrubí z trubek měděných Ø do 35/1,5</t>
  </si>
  <si>
    <t>1708774688</t>
  </si>
  <si>
    <t>https://podminky.urs.cz/item/CS_URS_2024_01/733291101</t>
  </si>
  <si>
    <t>"Cu trubka 35*1,5"20</t>
  </si>
  <si>
    <t>"Cu trubka 28*1"30</t>
  </si>
  <si>
    <t>"Cu trubka 22*1"30</t>
  </si>
  <si>
    <t>"Cu trubka 18*1"42</t>
  </si>
  <si>
    <t>"Cu trubka 15*1"50</t>
  </si>
  <si>
    <t>733291102</t>
  </si>
  <si>
    <t>Zkoušky těsnosti potrubí z trubek měděných Ø přes 35/1,5 do 64/2,0</t>
  </si>
  <si>
    <t>-615309021</t>
  </si>
  <si>
    <t>https://podminky.urs.cz/item/CS_URS_2024_01/733291102</t>
  </si>
  <si>
    <t>"Cu trubka 42*1,5"22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</si>
  <si>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</si>
  <si>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</si>
  <si>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-1207199173</t>
  </si>
  <si>
    <t>https://podminky.urs.cz/item/CS_URS_2024_01/733811231</t>
  </si>
  <si>
    <t>"Tepelná izolace PE 15*13"50</t>
  </si>
  <si>
    <t>"Tepelná izolace PE 18*13"42</t>
  </si>
  <si>
    <t>"Tepelná izolace PE 22*13"30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</si>
  <si>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</si>
  <si>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</si>
  <si>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-1781947041</t>
  </si>
  <si>
    <t>https://podminky.urs.cz/item/CS_URS_2024_01/733811242</t>
  </si>
  <si>
    <t>"Tepelná izolace PE 28*20"30</t>
  </si>
  <si>
    <t>"Tepelná izolace PE 35*20"20</t>
  </si>
  <si>
    <t>"Tepelná izolace PE 40*20"22</t>
  </si>
  <si>
    <t>998733101</t>
  </si>
  <si>
    <t>Přesun hmot pro rozvody potrubí stanovený z hmotnosti přesunovaného materiálu vodorovná dopravní vzdálenost do 50 m základní v objektech výšky do 6 m</t>
  </si>
  <si>
    <t>888769972</t>
  </si>
  <si>
    <t>https://podminky.urs.cz/item/CS_URS_2024_01/998733101</t>
  </si>
  <si>
    <t>998733181</t>
  </si>
  <si>
    <t>Přesun hmot pro rozvody potrubí stanovený z hmotnosti přesunovaného materiálu Příplatek k cenám za přesun prováděný bez použití mechanizace pro jakoukoliv výšku objektu</t>
  </si>
  <si>
    <t>-1874169032</t>
  </si>
  <si>
    <t>https://podminky.urs.cz/item/CS_URS_2024_01/998733181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</si>
  <si>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</si>
  <si>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</si>
  <si>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280394876</t>
  </si>
  <si>
    <t>https://podminky.urs.cz/item/CS_URS_2024_01/998733193</t>
  </si>
  <si>
    <t>734</t>
  </si>
  <si>
    <t>Ústřední vytápění - armatury</t>
  </si>
  <si>
    <t>734209104</t>
  </si>
  <si>
    <t>Montáž závitových armatur s 1 závitem G 3/4 (DN 20)</t>
  </si>
  <si>
    <t>-1408403561</t>
  </si>
  <si>
    <t>https://podminky.urs.cz/item/CS_URS_2024_01/734209104</t>
  </si>
  <si>
    <t>28616241</t>
  </si>
  <si>
    <t>šroubení svěrné připojovací se závitem EK 3/4" na potrubí 20x2mm</t>
  </si>
  <si>
    <t>-1381114867</t>
  </si>
  <si>
    <t>734211119</t>
  </si>
  <si>
    <t>Ventily odvzdušňovací závitové automatické PN 14 do 120°C G 3/8</t>
  </si>
  <si>
    <t>768226535</t>
  </si>
  <si>
    <t>https://podminky.urs.cz/item/CS_URS_2024_01/734211119</t>
  </si>
  <si>
    <t>734221682</t>
  </si>
  <si>
    <t>Ventily regulační závitové hlavice termostatické pro ovládání ventilů PN 10 do 110°C kapalinové otopných těles VK</t>
  </si>
  <si>
    <t>-1960426165</t>
  </si>
  <si>
    <t>https://podminky.urs.cz/item/CS_URS_2024_01/734221682</t>
  </si>
  <si>
    <t>734251212</t>
  </si>
  <si>
    <t>Ventily pojistné závitové a čepové rohové provozní tlak od 2,5 do 6 bar G 3/4</t>
  </si>
  <si>
    <t>1912721223</t>
  </si>
  <si>
    <t>https://podminky.urs.cz/item/CS_URS_2024_01/734251212</t>
  </si>
  <si>
    <t>734261403</t>
  </si>
  <si>
    <t>Šroubení připojovací armatury radiátorů VK PN 10 do 110°C, regulační uzavíratelné rohové G 3/4 x 18</t>
  </si>
  <si>
    <t>1949916289</t>
  </si>
  <si>
    <t>https://podminky.urs.cz/item/CS_URS_2024_01/734261403</t>
  </si>
  <si>
    <t>734291124</t>
  </si>
  <si>
    <t>Ostatní armatury kohouty plnicí a vypouštěcí PN 10 do 90°C G 3/4</t>
  </si>
  <si>
    <t>567726080</t>
  </si>
  <si>
    <t>https://podminky.urs.cz/item/CS_URS_2024_01/734291124</t>
  </si>
  <si>
    <t>734292715</t>
  </si>
  <si>
    <t>Ostatní armatury kulové kohouty PN 42 do 185°C přímé vnitřní závit G 1</t>
  </si>
  <si>
    <t>-1797901186</t>
  </si>
  <si>
    <t>https://podminky.urs.cz/item/CS_URS_2024_01/734292715</t>
  </si>
  <si>
    <t>734292717</t>
  </si>
  <si>
    <t>Ostatní armatury kulové kohouty PN 42 do 185°C přímé vnitřní závit G 1 1/2</t>
  </si>
  <si>
    <t>1424922029</t>
  </si>
  <si>
    <t>https://podminky.urs.cz/item/CS_URS_2024_01/734292717</t>
  </si>
  <si>
    <t>734-R001</t>
  </si>
  <si>
    <t>Kulový kohot s filtrem FILTRBALL DN25</t>
  </si>
  <si>
    <t>-1363300561</t>
  </si>
  <si>
    <t>734-R002</t>
  </si>
  <si>
    <t>Zpětná klapka DN25</t>
  </si>
  <si>
    <t>-570089498</t>
  </si>
  <si>
    <t>734-R003</t>
  </si>
  <si>
    <t>Manometr 0-0,8MPa</t>
  </si>
  <si>
    <t>-898112412</t>
  </si>
  <si>
    <t>998734101</t>
  </si>
  <si>
    <t>Přesun hmot pro armatury stanovený z hmotnosti přesunovaného materiálu vodorovná dopravní vzdálenost do 50 m základní v objektech výšky do 6 m</t>
  </si>
  <si>
    <t>1185575099</t>
  </si>
  <si>
    <t>https://podminky.urs.cz/item/CS_URS_2024_01/998734101</t>
  </si>
  <si>
    <t>998734181</t>
  </si>
  <si>
    <t>Přesun hmot pro armatury stanovený z hmotnosti přesunovaného materiálu Příplatek k cenám za přesun prováděný bez použití mechanizace pro jakoukoliv výšku objektu</t>
  </si>
  <si>
    <t>-1033772481</t>
  </si>
  <si>
    <t>https://podminky.urs.cz/item/CS_URS_2024_01/998734181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</si>
  <si>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</si>
  <si>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</si>
  <si>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1837257482</t>
  </si>
  <si>
    <t>https://podminky.urs.cz/item/CS_URS_2024_01/998734193</t>
  </si>
  <si>
    <t>735</t>
  </si>
  <si>
    <t>Ústřední vytápění - otopná tělesa</t>
  </si>
  <si>
    <t>735152274</t>
  </si>
  <si>
    <t>Otopná tělesa panelová VK jednodesková PN 1,0 MPa, T do 110°C s jednou přídavnou přestupní plochou výšky tělesa 600 mm stavební délky / výkonu 700 mm / 701 W</t>
  </si>
  <si>
    <t>1633105641</t>
  </si>
  <si>
    <t>https://podminky.urs.cz/item/CS_URS_2024_01/735152274</t>
  </si>
  <si>
    <t>735152275</t>
  </si>
  <si>
    <t>Otopná tělesa panelová VK jednodesková PN 1,0 MPa, T do 110°C s jednou přídavnou přestupní plochou výšky tělesa 600 mm stavební délky / výkonu 800 mm / 802 W</t>
  </si>
  <si>
    <t>-881151826</t>
  </si>
  <si>
    <t>https://podminky.urs.cz/item/CS_URS_2024_01/735152275</t>
  </si>
  <si>
    <t>735152493</t>
  </si>
  <si>
    <t>Otopná tělesa panelová VK dvoudesková PN 1,0 MPa, T do 110°C s jednou přídavnou přestupní plochou výšky tělesa 900 mm stavební délky / výkonu 600 mm / 1052 W</t>
  </si>
  <si>
    <t>497311257</t>
  </si>
  <si>
    <t>https://podminky.urs.cz/item/CS_URS_2024_01/735152493</t>
  </si>
  <si>
    <t>735152556</t>
  </si>
  <si>
    <t>Otopná tělesa panelová VK dvoudesková PN 1,0 MPa, T do 110°C se dvěma přídavnými přestupními plochami výšky tělesa 500 mm stavební délky / výkonu 900 mm / 1307 W</t>
  </si>
  <si>
    <t>-566867533</t>
  </si>
  <si>
    <t>https://podminky.urs.cz/item/CS_URS_2024_01/735152556</t>
  </si>
  <si>
    <t>735152557</t>
  </si>
  <si>
    <t>Otopná tělesa panelová VK dvoudesková PN 1,0 MPa, T do 110°C se dvěma přídavnými přestupními plochami výšky tělesa 500 mm stavební délky / výkonu 1000 mm / 1452 W</t>
  </si>
  <si>
    <t>2119281242</t>
  </si>
  <si>
    <t>https://podminky.urs.cz/item/CS_URS_2024_01/735152557</t>
  </si>
  <si>
    <t>735152577</t>
  </si>
  <si>
    <t>Otopná tělesa panelová VK dvoudesková PN 1,0 MPa, T do 110°C se dvěma přídavnými přestupními plochami výšky tělesa 600 mm stavební délky / výkonu 1000 mm / 1679 W</t>
  </si>
  <si>
    <t>653900142</t>
  </si>
  <si>
    <t>https://podminky.urs.cz/item/CS_URS_2024_01/735152577</t>
  </si>
  <si>
    <t>998735101</t>
  </si>
  <si>
    <t>Přesun hmot pro otopná tělesa stanovený z hmotnosti přesunovaného materiálu vodorovná dopravní vzdálenost do 50 m základní v objektech výšky do 6 m</t>
  </si>
  <si>
    <t>-845199766</t>
  </si>
  <si>
    <t>https://podminky.urs.cz/item/CS_URS_2024_01/998735101</t>
  </si>
  <si>
    <t>998735181</t>
  </si>
  <si>
    <t>Přesun hmot pro otopná tělesa stanovený z hmotnosti přesunovaného materiálu Příplatek k cenám za přesun prováděný bez použití mechanizace pro jakoukoliv výšku objektu</t>
  </si>
  <si>
    <t>-941658971</t>
  </si>
  <si>
    <t>https://podminky.urs.cz/item/CS_URS_2024_01/998735181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</si>
  <si>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</si>
  <si>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</si>
  <si>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473181399</t>
  </si>
  <si>
    <t>https://podminky.urs.cz/item/CS_URS_2024_01/998735193</t>
  </si>
  <si>
    <t>HZS2221</t>
  </si>
  <si>
    <t>Hodinové zúčtovací sazby profesí PSV provádění stavebních instalací topenář</t>
  </si>
  <si>
    <t>1446492526</t>
  </si>
  <si>
    <t>https://podminky.urs.cz/item/CS_URS_2024_01/HZS2221</t>
  </si>
  <si>
    <t>"Jiné jinde nespecifikované prace"24</t>
  </si>
  <si>
    <t>HZS2222</t>
  </si>
  <si>
    <t>Hodinové zúčtovací sazby profesí PSV provádění stavebních instalací topenář odborný</t>
  </si>
  <si>
    <t>-66332749</t>
  </si>
  <si>
    <t>https://podminky.urs.cz/item/CS_URS_2024_01/HZS2222</t>
  </si>
  <si>
    <t>Demontáž stávajících otopných těles a rozvodů v rekonstruovaných prostorách</t>
  </si>
  <si>
    <t>"2 osoby / 5 dní / á 8hod"2*5*8</t>
  </si>
  <si>
    <t>HZS2491</t>
  </si>
  <si>
    <t>Hodinové zúčtovací sazby profesí PSV zednické výpomoci a pomocné práce PSV dělník zednických výpomocí</t>
  </si>
  <si>
    <t>-1310381658</t>
  </si>
  <si>
    <t>https://podminky.urs.cz/item/CS_URS_2024_01/HZS2491</t>
  </si>
  <si>
    <t>"stavební přípomoce - bourání, průrazy prostupy atd."32</t>
  </si>
  <si>
    <t>198701567</t>
  </si>
  <si>
    <t>"pomocné práce"16</t>
  </si>
  <si>
    <t>OST-UT-003</t>
  </si>
  <si>
    <t xml:space="preserve">Ostatní spojovací, pomocný , přidružený...  materiál </t>
  </si>
  <si>
    <t>1957214501</t>
  </si>
  <si>
    <t>043002000</t>
  </si>
  <si>
    <t>Zkoušky a ostatní měření</t>
  </si>
  <si>
    <t>1249783527</t>
  </si>
  <si>
    <t>https://podminky.urs.cz/item/CS_URS_2023_02/043002000</t>
  </si>
  <si>
    <t>043194000</t>
  </si>
  <si>
    <t>Ostatní zkoušky - seřízení a regulace</t>
  </si>
  <si>
    <t>1598585967</t>
  </si>
  <si>
    <t>https://podminky.urs.cz/item/CS_URS_2023_02/043194000</t>
  </si>
  <si>
    <t>044002000</t>
  </si>
  <si>
    <t>Revize</t>
  </si>
  <si>
    <t>2048342008</t>
  </si>
  <si>
    <t>https://podminky.urs.cz/item/CS_URS_2023_02/044002000</t>
  </si>
  <si>
    <t>081103000</t>
  </si>
  <si>
    <t>Denní doprava pracovníků na pracoviště</t>
  </si>
  <si>
    <t>1621986449</t>
  </si>
  <si>
    <t>https://podminky.urs.cz/item/CS_URS_2024_01/081103000</t>
  </si>
  <si>
    <t>VRN9</t>
  </si>
  <si>
    <t>Ostatní náklady</t>
  </si>
  <si>
    <t>092103001</t>
  </si>
  <si>
    <t>Náklady na zkušební provoz</t>
  </si>
  <si>
    <t>661830423</t>
  </si>
  <si>
    <t>https://podminky.urs.cz/item/CS_URS_2024_01/092103001</t>
  </si>
  <si>
    <t>092203000</t>
  </si>
  <si>
    <t>Náklady na zaškolení</t>
  </si>
  <si>
    <t>1736987989</t>
  </si>
  <si>
    <t>https://podminky.urs.cz/item/CS_URS_2024_01/092203000</t>
  </si>
  <si>
    <t>TI 02 -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</si>
  <si>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</si>
  <si>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</si>
  <si>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</si>
  <si>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</si>
  <si>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VRN6 - Územní vlivy</t>
  </si>
  <si>
    <t>971042241</t>
  </si>
  <si>
    <t>Vybourání otvorů v betonových příčkách a zdech základových nebo nadzákladových plochy do 0,0225 m2, tl. do 300 mm</t>
  </si>
  <si>
    <t>-605270695</t>
  </si>
  <si>
    <t>https://podminky.urs.cz/item/CS_URS_2024_01/971042241</t>
  </si>
  <si>
    <t>62851018</t>
  </si>
  <si>
    <t>prostupová tvarovka do spodní stavby s manžetou z asfaltového pásu DN 125</t>
  </si>
  <si>
    <t>-567515032</t>
  </si>
  <si>
    <t>62851017</t>
  </si>
  <si>
    <t>prostupová tvarovka do spodní stavby s manžetou z asfaltového pásu DN 110</t>
  </si>
  <si>
    <t>827213329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</si>
  <si>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</si>
  <si>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</si>
  <si>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-2074996176</t>
  </si>
  <si>
    <t>https://podminky.urs.cz/item/CS_URS_2024_01/713411111</t>
  </si>
  <si>
    <t>"Tepel. izolace pro pr. 32, tl. 30 mm"10*0,15</t>
  </si>
  <si>
    <t>RKW.32038</t>
  </si>
  <si>
    <t>Potrubní pouzdra ROCKWOOL 800 vnitřní D 35mm, délka 1000mm, tloušťka izolace 30mm</t>
  </si>
  <si>
    <t>678333744</t>
  </si>
  <si>
    <t>Poznámka k položce:_x000d_
λD= 0,033 (W·m-1·K-1)</t>
  </si>
  <si>
    <t>10,4545454545455*1,1 'Přepočtené koeficientem množství</t>
  </si>
  <si>
    <t>721</t>
  </si>
  <si>
    <t>Zdravotechnika - vnitřní kanalizace</t>
  </si>
  <si>
    <t>721173401</t>
  </si>
  <si>
    <t>Potrubí z trub PVC SN4 svodné (ležaté) DN 110</t>
  </si>
  <si>
    <t>481107010</t>
  </si>
  <si>
    <t>https://podminky.urs.cz/item/CS_URS_2024_01/721173401</t>
  </si>
  <si>
    <t>721173402</t>
  </si>
  <si>
    <t>Potrubí z trub PVC SN4 svodné (ležaté) DN 125</t>
  </si>
  <si>
    <t>-1071308324</t>
  </si>
  <si>
    <t>https://podminky.urs.cz/item/CS_URS_2024_01/721173402</t>
  </si>
  <si>
    <t>28611946</t>
  </si>
  <si>
    <t>čistící kus kanalizační PVC DN 125</t>
  </si>
  <si>
    <t>365252979</t>
  </si>
  <si>
    <t>721173403</t>
  </si>
  <si>
    <t>Potrubí z trub PVC SN4 svodné (ležaté) DN 160</t>
  </si>
  <si>
    <t>-628638885</t>
  </si>
  <si>
    <t>https://podminky.urs.cz/item/CS_URS_2024_01/721173403</t>
  </si>
  <si>
    <t>721174024</t>
  </si>
  <si>
    <t>Potrubí z trub polypropylenových odpadní (svislé) DN 75</t>
  </si>
  <si>
    <t>1278778957</t>
  </si>
  <si>
    <t>https://podminky.urs.cz/item/CS_URS_2024_01/721174024</t>
  </si>
  <si>
    <t>28615602</t>
  </si>
  <si>
    <t>čistící tvarovka odpadní pro vysoké teploty HTRE DN 75</t>
  </si>
  <si>
    <t>-1095851691</t>
  </si>
  <si>
    <t>721174025</t>
  </si>
  <si>
    <t>Potrubí z trub polypropylenových odpadní (svislé) DN 110</t>
  </si>
  <si>
    <t>105574152</t>
  </si>
  <si>
    <t>https://podminky.urs.cz/item/CS_URS_2024_01/721174025</t>
  </si>
  <si>
    <t>28615603</t>
  </si>
  <si>
    <t>čistící tvarovka odpadní pro vysoké teploty HTRE DN 110</t>
  </si>
  <si>
    <t>240609768</t>
  </si>
  <si>
    <t>721174042</t>
  </si>
  <si>
    <t>Potrubí z trub polypropylenových připojovací DN 40</t>
  </si>
  <si>
    <t>1235777854</t>
  </si>
  <si>
    <t>https://podminky.urs.cz/item/CS_URS_2024_01/721174042</t>
  </si>
  <si>
    <t>721174043</t>
  </si>
  <si>
    <t>Potrubí z trub polypropylenových připojovací DN 50</t>
  </si>
  <si>
    <t>2051491486</t>
  </si>
  <si>
    <t>https://podminky.urs.cz/item/CS_URS_2024_01/721174043</t>
  </si>
  <si>
    <t>721219128</t>
  </si>
  <si>
    <t>Odtokové sprchové žlaby montáž odtokových sprchových žlabů ostatních typů délky do 1050 mm</t>
  </si>
  <si>
    <t>1833485771</t>
  </si>
  <si>
    <t>https://podminky.urs.cz/item/CS_URS_2024_01/721219128</t>
  </si>
  <si>
    <t>Poznámka k položce:_x000d_
Dodávka GASTRO</t>
  </si>
  <si>
    <t>"Odtokový žlab nerezový 300x800 mm, svislý odtok DN 110, včetně ZU"5</t>
  </si>
  <si>
    <t>721274125</t>
  </si>
  <si>
    <t>Ventily přivzdušňovací odpadních potrubí vnitřní DN 75</t>
  </si>
  <si>
    <t>-991831152</t>
  </si>
  <si>
    <t>https://podminky.urs.cz/item/CS_URS_2024_01/721274125</t>
  </si>
  <si>
    <t>721274126</t>
  </si>
  <si>
    <t>Ventily přivzdušňovací odpadních potrubí vnitřní DN 110</t>
  </si>
  <si>
    <t>1235464538</t>
  </si>
  <si>
    <t>https://podminky.urs.cz/item/CS_URS_2024_01/721274126</t>
  </si>
  <si>
    <t>721290111</t>
  </si>
  <si>
    <t>Zkouška těsnosti kanalizace v objektech vodou do DN 125</t>
  </si>
  <si>
    <t>1510539854</t>
  </si>
  <si>
    <t>https://podminky.urs.cz/item/CS_URS_2024_01/721290111</t>
  </si>
  <si>
    <t>38+30+6+5+25+5</t>
  </si>
  <si>
    <t>721290112</t>
  </si>
  <si>
    <t>Zkouška těsnosti kanalizace v objektech vodou DN 150 nebo DN 200</t>
  </si>
  <si>
    <t>1725006711</t>
  </si>
  <si>
    <t>https://podminky.urs.cz/item/CS_URS_2024_01/721290112</t>
  </si>
  <si>
    <t>998721101</t>
  </si>
  <si>
    <t>Přesun hmot pro vnitřní kanalizaci stanovený z hmotnosti přesunovaného materiálu vodorovná dopravní vzdálenost do 50 m základní v objektech výšky do 6 m</t>
  </si>
  <si>
    <t>-1637092110</t>
  </si>
  <si>
    <t>https://podminky.urs.cz/item/CS_URS_2024_01/998721101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</si>
  <si>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</si>
  <si>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</si>
  <si>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-1450828877</t>
  </si>
  <si>
    <t>https://podminky.urs.cz/item/CS_URS_2024_01/998721181</t>
  </si>
  <si>
    <t>998721192</t>
  </si>
  <si>
    <t>Přesun hmot pro vnitřní kanalizaci stanovený z hmotnosti přesunovaného materiálu vodorovná dopravní vzdálenost do 50 m Příplatek k cenám za zvětšený přesun přes vymezenou vodorovnou dopravní vzdálenost do 100 m</t>
  </si>
  <si>
    <t>-463864777</t>
  </si>
  <si>
    <t>https://podminky.urs.cz/item/CS_URS_2024_01/998721192</t>
  </si>
  <si>
    <t>722</t>
  </si>
  <si>
    <t>Zdravotechnika - vnitřní vodovod</t>
  </si>
  <si>
    <t>722175002</t>
  </si>
  <si>
    <t>Potrubí z plastových trubek z polypropylenu PP-RCT svařovaných polyfúzně D 20 x 2,8</t>
  </si>
  <si>
    <t>-1804284239</t>
  </si>
  <si>
    <t>https://podminky.urs.cz/item/CS_URS_2024_01/722175002</t>
  </si>
  <si>
    <t>"teplá"44</t>
  </si>
  <si>
    <t>"studená"24</t>
  </si>
  <si>
    <t>722175003</t>
  </si>
  <si>
    <t>Potrubí z plastových trubek z polypropylenu PP-RCT svařovaných polyfúzně D 25 x 3,5</t>
  </si>
  <si>
    <t>-1314309591</t>
  </si>
  <si>
    <t>https://podminky.urs.cz/item/CS_URS_2024_01/722175003</t>
  </si>
  <si>
    <t>"Teplá"29</t>
  </si>
  <si>
    <t>"Studená"25</t>
  </si>
  <si>
    <t>722175004</t>
  </si>
  <si>
    <t>Potrubí z plastových trubek z polypropylenu PP-RCT svařovaných polyfúzně D 32 x 4,4</t>
  </si>
  <si>
    <t>-610190595</t>
  </si>
  <si>
    <t>https://podminky.urs.cz/item/CS_URS_2024_01/722175004</t>
  </si>
  <si>
    <t>"Teplá"10</t>
  </si>
  <si>
    <t>"studená"11</t>
  </si>
  <si>
    <t>722175005</t>
  </si>
  <si>
    <t>Potrubí z plastových trubek z polypropylenu PP-RCT svařovaných polyfúzně D 40 x 5,5</t>
  </si>
  <si>
    <t>1551945069</t>
  </si>
  <si>
    <t>https://podminky.urs.cz/item/CS_URS_2024_01/722175005</t>
  </si>
  <si>
    <t>"Studená"10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</si>
  <si>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</si>
  <si>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</si>
  <si>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1027310743</t>
  </si>
  <si>
    <t>https://podminky.urs.cz/item/CS_URS_2024_01/722181221</t>
  </si>
  <si>
    <t>"Tepel. izolace pro pr. 20, tl. 9 mm"24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</si>
  <si>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</si>
  <si>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</si>
  <si>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-983034847</t>
  </si>
  <si>
    <t>https://podminky.urs.cz/item/CS_URS_2024_01/722181222</t>
  </si>
  <si>
    <t>"Tepel. izolace pro pr. 25, tl. 9 mm"25</t>
  </si>
  <si>
    <t>"Tepel. izolace pro pr. 32, tl. 9 mm"11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</si>
  <si>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</si>
  <si>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</si>
  <si>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-10382014</t>
  </si>
  <si>
    <t>https://podminky.urs.cz/item/CS_URS_2024_01/722181232</t>
  </si>
  <si>
    <t>"Tepel. izolace pro pr. 40, tl. 13 mm"10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</si>
  <si>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</si>
  <si>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</si>
  <si>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1725141010</t>
  </si>
  <si>
    <t>https://podminky.urs.cz/item/CS_URS_2024_01/722181241</t>
  </si>
  <si>
    <t>"Tepel. izolace pro pr. 20, tl. 20 mm"44</t>
  </si>
  <si>
    <t>722181242</t>
  </si>
  <si>
    <t>-633404620</t>
  </si>
  <si>
    <t>https://podminky.urs.cz/item/CS_URS_2024_01/722181242</t>
  </si>
  <si>
    <t>"Tepel. izolace pro pr. 25, tl. 20 mm"29</t>
  </si>
  <si>
    <t>722231141</t>
  </si>
  <si>
    <t>Armatury se dvěma závity ventily pojistné rohové G 1/2"</t>
  </si>
  <si>
    <t>52182288</t>
  </si>
  <si>
    <t>https://podminky.urs.cz/item/CS_URS_2024_01/722231141</t>
  </si>
  <si>
    <t>722232043</t>
  </si>
  <si>
    <t>Armatury se dvěma závity kulové kohouty PN 42 do 185 °C přímé vnitřní závit G 1/2"</t>
  </si>
  <si>
    <t>719082283</t>
  </si>
  <si>
    <t>https://podminky.urs.cz/item/CS_URS_2024_01/722232043</t>
  </si>
  <si>
    <t>722232044</t>
  </si>
  <si>
    <t>Armatury se dvěma závity kulové kohouty PN 42 do 185 °C přímé vnitřní závit G 3/4"</t>
  </si>
  <si>
    <t>-1607807987</t>
  </si>
  <si>
    <t>https://podminky.urs.cz/item/CS_URS_2024_01/722232044</t>
  </si>
  <si>
    <t>722232045</t>
  </si>
  <si>
    <t>Armatury se dvěma závity kulové kohouty PN 42 do 185 °C přímé vnitřní závit G 1"</t>
  </si>
  <si>
    <t>-847287578</t>
  </si>
  <si>
    <t>https://podminky.urs.cz/item/CS_URS_2024_01/722232045</t>
  </si>
  <si>
    <t>722232046</t>
  </si>
  <si>
    <t>Armatury se dvěma závity kulové kohouty PN 42 do 185 °C přímé vnitřní závit G 5/4"</t>
  </si>
  <si>
    <t>-295443340</t>
  </si>
  <si>
    <t>https://podminky.urs.cz/item/CS_URS_2024_01/722232046</t>
  </si>
  <si>
    <t>722239101</t>
  </si>
  <si>
    <t>Armatury se dvěma závity montáž vodovodních armatur se dvěma závity ostatních typů G 1/2"</t>
  </si>
  <si>
    <t>-1014428740</t>
  </si>
  <si>
    <t>https://podminky.urs.cz/item/CS_URS_2024_01/722239101</t>
  </si>
  <si>
    <t>42241001</t>
  </si>
  <si>
    <t>ventil vyvažovací a regulační vnější závit tlakově nezávislý PN 16 T 90°C 1/2"</t>
  </si>
  <si>
    <t>-568722394</t>
  </si>
  <si>
    <t>998722101</t>
  </si>
  <si>
    <t>Přesun hmot pro vnitřní vodovod stanovený z hmotnosti přesunovaného materiálu vodorovná dopravní vzdálenost do 50 m základní v objektech výšky do 6 m</t>
  </si>
  <si>
    <t>-2135268961</t>
  </si>
  <si>
    <t>https://podminky.urs.cz/item/CS_URS_2024_01/998722101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</si>
  <si>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</si>
  <si>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</si>
  <si>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1158950298</t>
  </si>
  <si>
    <t>https://podminky.urs.cz/item/CS_URS_2024_01/998722181</t>
  </si>
  <si>
    <t>998722192</t>
  </si>
  <si>
    <t>Přesun hmot pro vnitřní vodovod stanovený z hmotnosti přesunovaného materiálu vodorovná dopravní vzdálenost do 50 m Příplatek k cenám za zvětšený přesun přes vymezenou vodorovnou dopravní vzdálenost do 100 m</t>
  </si>
  <si>
    <t>2046245816</t>
  </si>
  <si>
    <t>https://podminky.urs.cz/item/CS_URS_2024_01/998722192</t>
  </si>
  <si>
    <t>725</t>
  </si>
  <si>
    <t>Zdravotechnika - zařizovací předměty</t>
  </si>
  <si>
    <t>725219102</t>
  </si>
  <si>
    <t>Umyvadla montáž umyvadel ostatních typů na šrouby</t>
  </si>
  <si>
    <t>-1275840921</t>
  </si>
  <si>
    <t>https://podminky.urs.cz/item/CS_URS_2024_01/725219102</t>
  </si>
  <si>
    <t>64211046</t>
  </si>
  <si>
    <t>umyvadlo keramické závěsné bílé š 600mm</t>
  </si>
  <si>
    <t>-1496663787</t>
  </si>
  <si>
    <t>725319111</t>
  </si>
  <si>
    <t>Dřezy bez výtokových armatur montáž dřezů ostatních typů</t>
  </si>
  <si>
    <t>-50254037</t>
  </si>
  <si>
    <t>https://podminky.urs.cz/item/CS_URS_2024_01/725319111</t>
  </si>
  <si>
    <t>"dodávka GASTRO"8</t>
  </si>
  <si>
    <t>725339111</t>
  </si>
  <si>
    <t>Výlevky montáž výlevky</t>
  </si>
  <si>
    <t>-2026955815</t>
  </si>
  <si>
    <t>https://podminky.urs.cz/item/CS_URS_2024_01/725339111</t>
  </si>
  <si>
    <t>64271101</t>
  </si>
  <si>
    <t>výlevka keramická bílá</t>
  </si>
  <si>
    <t>1449270451</t>
  </si>
  <si>
    <t>725813111</t>
  </si>
  <si>
    <t>Ventily rohové bez připojovací trubičky nebo flexi hadičky G 1/2"</t>
  </si>
  <si>
    <t>1780711959</t>
  </si>
  <si>
    <t>https://podminky.urs.cz/item/CS_URS_2024_01/725813111</t>
  </si>
  <si>
    <t>725829101</t>
  </si>
  <si>
    <t>Baterie dřezové montáž ostatních typů nástěnných pákových nebo klasických</t>
  </si>
  <si>
    <t>985456121</t>
  </si>
  <si>
    <t>https://podminky.urs.cz/item/CS_URS_2024_01/725829101</t>
  </si>
  <si>
    <t>55143975</t>
  </si>
  <si>
    <t>baterie dřezová páková nástěnná s plochým ústím 200mm</t>
  </si>
  <si>
    <t>2086419501</t>
  </si>
  <si>
    <t>725829111</t>
  </si>
  <si>
    <t>Baterie dřezové montáž ostatních typů stojánkových G 1/2"</t>
  </si>
  <si>
    <t>-1602187281</t>
  </si>
  <si>
    <t>https://podminky.urs.cz/item/CS_URS_2024_01/725829111</t>
  </si>
  <si>
    <t>55143974</t>
  </si>
  <si>
    <t>baterie dřezová páková stojánková s otáčivým ústím dl ramínka 220mm</t>
  </si>
  <si>
    <t>-386120822</t>
  </si>
  <si>
    <t>Poznámka k položce:_x000d_
dle Gastro</t>
  </si>
  <si>
    <t>725829131</t>
  </si>
  <si>
    <t>Baterie umyvadlové montáž ostatních typů stojánkových G 1/2"</t>
  </si>
  <si>
    <t>914175398</t>
  </si>
  <si>
    <t>https://podminky.urs.cz/item/CS_URS_2024_01/725829131</t>
  </si>
  <si>
    <t>55144006</t>
  </si>
  <si>
    <t>baterie umyvadlová stojánková páková nízkotlaká otáčivé ústí</t>
  </si>
  <si>
    <t>-363846313</t>
  </si>
  <si>
    <t>725861102</t>
  </si>
  <si>
    <t>Zápachové uzávěrky zařizovacích předmětů pro umyvadla DN 40</t>
  </si>
  <si>
    <t>99022603</t>
  </si>
  <si>
    <t>https://podminky.urs.cz/item/CS_URS_2024_01/725861102</t>
  </si>
  <si>
    <t>725862103</t>
  </si>
  <si>
    <t>Zápachové uzávěrky zařizovacích předmětů pro dřezy DN 40/50</t>
  </si>
  <si>
    <t>1173258504</t>
  </si>
  <si>
    <t>https://podminky.urs.cz/item/CS_URS_2024_01/725862103</t>
  </si>
  <si>
    <t>"Sifon dřezový + vtok"8</t>
  </si>
  <si>
    <t>725865501</t>
  </si>
  <si>
    <t>Zápachové uzávěrky zařizovacích předmětů odpadní soupravy se zápachovou uzávěrkou DN 40/50</t>
  </si>
  <si>
    <t>-2100698120</t>
  </si>
  <si>
    <t>https://podminky.urs.cz/item/CS_URS_2024_01/725865501</t>
  </si>
  <si>
    <t>"Sifon pro myčku, konvektomat, změkčovač vody"7</t>
  </si>
  <si>
    <t>"Sifon pro výlevku + vtok"1</t>
  </si>
  <si>
    <t>998725101</t>
  </si>
  <si>
    <t>Přesun hmot pro zařizovací předměty stanovený z hmotnosti přesunovaného materiálu vodorovná dopravní vzdálenost do 50 m základní v objektech výšky do 6 m</t>
  </si>
  <si>
    <t>-1313812945</t>
  </si>
  <si>
    <t>https://podminky.urs.cz/item/CS_URS_2024_01/998725101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</si>
  <si>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</si>
  <si>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</si>
  <si>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-1385299927</t>
  </si>
  <si>
    <t>https://podminky.urs.cz/item/CS_URS_2024_01/998725181</t>
  </si>
  <si>
    <t>998725192</t>
  </si>
  <si>
    <t>Přesun hmot pro zařizovací předměty stanovený z hmotnosti přesunovaného materiálu vodorovná dopravní vzdálenost do 50 m Příplatek k cenám za zvětšený přesun přes vymezenou vodorovnou dopravní vzdálenost do 100 m</t>
  </si>
  <si>
    <t>428729339</t>
  </si>
  <si>
    <t>https://podminky.urs.cz/item/CS_URS_2024_01/998725192</t>
  </si>
  <si>
    <t>726</t>
  </si>
  <si>
    <t>Zdravotechnika - předstěnové instalace</t>
  </si>
  <si>
    <t>726131043</t>
  </si>
  <si>
    <t>Předstěnové instalační systémy do lehkých stěn s kovovou konstrukcí pro závěsné klozety ovládání zepředu, stavební výšky 1120 mm pro tělesně postižené</t>
  </si>
  <si>
    <t>-614387488</t>
  </si>
  <si>
    <t>https://podminky.urs.cz/item/CS_URS_2024_01/726131043</t>
  </si>
  <si>
    <t>998726111</t>
  </si>
  <si>
    <t>Přesun hmot pro instalační prefabrikáty stanovený z hmotnosti přesunovaného materiálu vodorovná dopravní vzdálenost do 50 m základní v objektech výšky do 6 m</t>
  </si>
  <si>
    <t>-1023687186</t>
  </si>
  <si>
    <t>https://podminky.urs.cz/item/CS_URS_2024_01/998726111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</si>
  <si>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</si>
  <si>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</si>
  <si>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667254314</t>
  </si>
  <si>
    <t>https://podminky.urs.cz/item/CS_URS_2024_01/998726181</t>
  </si>
  <si>
    <t>998726192</t>
  </si>
  <si>
    <t>Přesun hmot pro instalační prefabrikáty stanovený z hmotnosti přesunovaného materiálu vodorovná dopravní vzdálenost do 50 m Příplatek k cenám za zvětšený přesun přes vymezenou vodorovnou dopravní vzdálenost do 100 m</t>
  </si>
  <si>
    <t>1327339352</t>
  </si>
  <si>
    <t>https://podminky.urs.cz/item/CS_URS_2024_01/998726192</t>
  </si>
  <si>
    <t>HZS2211</t>
  </si>
  <si>
    <t>Hodinové zúčtovací sazby profesí PSV provádění stavebních instalací instalatér</t>
  </si>
  <si>
    <t>-527701625</t>
  </si>
  <si>
    <t>https://podminky.urs.cz/item/CS_URS_2024_01/HZS2211</t>
  </si>
  <si>
    <t>"Jinde nespecifikované práce ZTI - rozvody vody"8</t>
  </si>
  <si>
    <t>"Jinde nespecifikované práce ZTI - rozvody Kanalizace"8</t>
  </si>
  <si>
    <t>10227687</t>
  </si>
  <si>
    <t>"stavební a zednícké připomoce - např. vysekání rýh, záhozy rýh, zřízení prostupů a průrazů atd."3*8</t>
  </si>
  <si>
    <t>-1287372630</t>
  </si>
  <si>
    <t>"Demontáž ostatních rozvodů ZTI - rozvody vody"1*8</t>
  </si>
  <si>
    <t>"Demontáž ostatních rozvodů ZTI - rozvody Kanalizace"1*8</t>
  </si>
  <si>
    <t>OST-721-001</t>
  </si>
  <si>
    <t>Drobný montážní a spojovací materiál</t>
  </si>
  <si>
    <t>%</t>
  </si>
  <si>
    <t>-384630277</t>
  </si>
  <si>
    <t>Poznámka k položce:_x000d_
Celkový rozsah 5% z dodávky materiálů</t>
  </si>
  <si>
    <t>-628890455</t>
  </si>
  <si>
    <t>043203003R</t>
  </si>
  <si>
    <t>Rozbory celkem - Rozbor pitné vody</t>
  </si>
  <si>
    <t>1574889337</t>
  </si>
  <si>
    <t>Poznámka k položce:_x000d_
Rozbor pitné vody akreditovanou laboratoří včetně protokolu.</t>
  </si>
  <si>
    <t>-1843378620</t>
  </si>
  <si>
    <t>VRN6</t>
  </si>
  <si>
    <t>Územní vlivy</t>
  </si>
  <si>
    <t>065002000</t>
  </si>
  <si>
    <t>Mimostaveništní doprava materiálů</t>
  </si>
  <si>
    <t>-1459034433</t>
  </si>
  <si>
    <t>https://podminky.urs.cz/item/CS_URS_2024_01/065002000</t>
  </si>
  <si>
    <t>TI 03 - Elektroinstalace</t>
  </si>
  <si>
    <t>D1 - KABEL SILOVÝ, IZOLACE PVC, KABEL SDĚLOVACÍ</t>
  </si>
  <si>
    <t>D14 - UZEMNĚNÍ A POSPOJOVÁNÍ</t>
  </si>
  <si>
    <t xml:space="preserve">    D16 - STAVEBNÍ  A ZEMNÍ PRÁCE</t>
  </si>
  <si>
    <t xml:space="preserve">    741 - Elektroinstalace - silnoproud</t>
  </si>
  <si>
    <t xml:space="preserve">      D2 - SPÍNAČE, PŘEPÍNAČE, ZAPUŠTĚNÉ – barva slonová kost</t>
  </si>
  <si>
    <t xml:space="preserve">      D3 - ZÁSUVKY NN ZAPUŠTĚNÉ, ZÁSUVKY SDĚLOVACÍ – barva sl. kost</t>
  </si>
  <si>
    <t xml:space="preserve">      D4 - RÁMEČKY PRO PŘÍSTROJE – barva sl. kost</t>
  </si>
  <si>
    <t xml:space="preserve">      D5 - ZÁSUVKY PODLAHOVÉ </t>
  </si>
  <si>
    <t xml:space="preserve">      D6 - KRABICE, TRUBKY, PŘÍCHYTKY</t>
  </si>
  <si>
    <t xml:space="preserve">      D7 - UKONČENÍ KABELŮ A VODIČŮ</t>
  </si>
  <si>
    <t xml:space="preserve">      D8 - VZDUCHOTECHNIKA</t>
  </si>
  <si>
    <t xml:space="preserve">      D9 - SVÍTIDLA</t>
  </si>
  <si>
    <t xml:space="preserve">      D10 - ROZVÁDĚČE</t>
  </si>
  <si>
    <t xml:space="preserve">        D11 - Rozváděč RH ROZVÁDĚČ ZAPUŠTĚNÝ PRO MIN. 130 MODULŮ</t>
  </si>
  <si>
    <t xml:space="preserve">        D12 - Úprava rozváděče ER</t>
  </si>
  <si>
    <t xml:space="preserve">      D13 - EZS</t>
  </si>
  <si>
    <t xml:space="preserve">      D15 - OSTATNÍ ÚPRAVY</t>
  </si>
  <si>
    <t>D1</t>
  </si>
  <si>
    <t>KABEL SILOVÝ, IZOLACE PVC, KABEL SDĚLOVACÍ</t>
  </si>
  <si>
    <t>Pol1</t>
  </si>
  <si>
    <t>CYKY-J 3x1.5, pevně</t>
  </si>
  <si>
    <t>-625591115</t>
  </si>
  <si>
    <t>Pol2</t>
  </si>
  <si>
    <t>CYKY-J 3x1.5, volně</t>
  </si>
  <si>
    <t>2098805901</t>
  </si>
  <si>
    <t>Pol3</t>
  </si>
  <si>
    <t>CYKY-J 3x2.5, volně</t>
  </si>
  <si>
    <t>359886447</t>
  </si>
  <si>
    <t>Pol4</t>
  </si>
  <si>
    <t>CYKY-O 3x1.5, pod omítkou</t>
  </si>
  <si>
    <t>2043910490</t>
  </si>
  <si>
    <t>Pol5</t>
  </si>
  <si>
    <t>CYKY-J 3x1.5, pod omítkou</t>
  </si>
  <si>
    <t>295282303</t>
  </si>
  <si>
    <t>Pol6</t>
  </si>
  <si>
    <t>CYKY-J 3x2.5, pod omítkou</t>
  </si>
  <si>
    <t>97790491</t>
  </si>
  <si>
    <t>Pol7</t>
  </si>
  <si>
    <t>CYKY-J 5x1.5, pod omítkou</t>
  </si>
  <si>
    <t>-1318732432</t>
  </si>
  <si>
    <t>Pol8</t>
  </si>
  <si>
    <t>CYKY-J 5x2.5, pod omítkou</t>
  </si>
  <si>
    <t>-1364094878</t>
  </si>
  <si>
    <t>Pol9</t>
  </si>
  <si>
    <t>CYKY-J 5x25, pod omítkou</t>
  </si>
  <si>
    <t>813991093</t>
  </si>
  <si>
    <t>Pol10</t>
  </si>
  <si>
    <t>KABEL SYKFY 3x2x0,5 (SBĚRNICE)</t>
  </si>
  <si>
    <t>449294314</t>
  </si>
  <si>
    <t>Pol11</t>
  </si>
  <si>
    <t>UTP CAT6 PVC</t>
  </si>
  <si>
    <t>-408486474</t>
  </si>
  <si>
    <t>D14</t>
  </si>
  <si>
    <t>UZEMNĚNÍ A POSPOJOVÁNÍ</t>
  </si>
  <si>
    <t>D16</t>
  </si>
  <si>
    <t xml:space="preserve">STAVEBNÍ  A ZEMNÍ PRÁCE</t>
  </si>
  <si>
    <t>Pol75</t>
  </si>
  <si>
    <t>Příprava kapes pro krabice</t>
  </si>
  <si>
    <t>-1134571888</t>
  </si>
  <si>
    <t>Pol76</t>
  </si>
  <si>
    <t>Příprava kapes pro skříně 0,65m2, hl. 30 cm</t>
  </si>
  <si>
    <t>1633295665</t>
  </si>
  <si>
    <t>Pol77</t>
  </si>
  <si>
    <t>Vysekání rýh pro vodiče v omítce stěn šíře 30mm, hl. 50mm</t>
  </si>
  <si>
    <t>-1899333976</t>
  </si>
  <si>
    <t>Pol78</t>
  </si>
  <si>
    <t>Vysekání rýh pro vodiče v omítce stěn šíře 50mm, hl. 50mm</t>
  </si>
  <si>
    <t>-1419594530</t>
  </si>
  <si>
    <t>Pol79</t>
  </si>
  <si>
    <t>Vysekání rýh pro vodiče v omítce stěn šíře 70mm, hl. 50mm</t>
  </si>
  <si>
    <t>1455723732</t>
  </si>
  <si>
    <t>Pol80</t>
  </si>
  <si>
    <t>Vyplnění a zaomítnutí rýh ve stěnách šíře 30mm, hl. 50mm</t>
  </si>
  <si>
    <t>-1034264589</t>
  </si>
  <si>
    <t>Pol81</t>
  </si>
  <si>
    <t>Vyplnění a zaomítnutí rýh ve stěnách šíře 50mm, hl. 50mm</t>
  </si>
  <si>
    <t>2105251105</t>
  </si>
  <si>
    <t>Pol82</t>
  </si>
  <si>
    <t>Vyplnění a zaomítnutí rýh ve stěnách šíře 70mm, hl. 50mm</t>
  </si>
  <si>
    <t>-394329078</t>
  </si>
  <si>
    <t>Pol83</t>
  </si>
  <si>
    <t>Odvoz suti do 1 km</t>
  </si>
  <si>
    <t>190949376</t>
  </si>
  <si>
    <t>Pol84</t>
  </si>
  <si>
    <t>Příplatek za každý další 1 km odvozu suti (odvoz 20km)</t>
  </si>
  <si>
    <t>1643826705</t>
  </si>
  <si>
    <t>Pol85</t>
  </si>
  <si>
    <t>Protipožární ucpávky kabelových tras</t>
  </si>
  <si>
    <t>900282326</t>
  </si>
  <si>
    <t>Pol86</t>
  </si>
  <si>
    <t>Vícepráce způsobené neočekávanými skutečnostmi - rekonstrukce objektu s částí původní instalace bez dodání dokumentace původního stavu. Odchylky od skutečnosti prověří a vyřeší realizační firma, případně ve spolupráci s projektantem.</t>
  </si>
  <si>
    <t>-60779989</t>
  </si>
  <si>
    <t>741</t>
  </si>
  <si>
    <t>Elektroinstalace - silnoproud</t>
  </si>
  <si>
    <t>D2</t>
  </si>
  <si>
    <t>SPÍNAČE, PŘEPÍNAČE, ZAPUŠTĚNÉ – barva slonová kost</t>
  </si>
  <si>
    <t>Pol12</t>
  </si>
  <si>
    <t>Spínač kolébkový bezšroubový, řazení 1, 1So, pro vodiče 1-2,5 mm²</t>
  </si>
  <si>
    <t>-570591232</t>
  </si>
  <si>
    <t>Pol13</t>
  </si>
  <si>
    <t>Spínač kolébkový bezšroubový, řazení 5, pro vodiče 1-2,5 mm²</t>
  </si>
  <si>
    <t>-1277379751</t>
  </si>
  <si>
    <t>Pol14</t>
  </si>
  <si>
    <t>Spínač kolébkový bezšroubový, řazení 6, pro vodiče 1-2,5 mm²</t>
  </si>
  <si>
    <t>1399363303</t>
  </si>
  <si>
    <t>Pol15</t>
  </si>
  <si>
    <t>Spínač kolébkový bezšroubový, řazení 7, pro vodiče 1-2,5 mm²</t>
  </si>
  <si>
    <t>-620943166</t>
  </si>
  <si>
    <t>Pol16</t>
  </si>
  <si>
    <t>Spínač stiskací, zapuštěný, se signalizační doutnavkou, s propojovacími svorkami N a PE, Stupeň krytí: IP 55; 25 (10) A, 400 V AC; Šroubové svorky; Řazení: 3</t>
  </si>
  <si>
    <t>-1055060919</t>
  </si>
  <si>
    <t>Pol17</t>
  </si>
  <si>
    <t>Kryt spínače kolébkového, pro spínače řazení 1, 6, 7. pro ovládače řazení 1/0, cena montáže krytu je zahrnuta v montážní ceně příslušného spínače</t>
  </si>
  <si>
    <t>968877424</t>
  </si>
  <si>
    <t>Pol18</t>
  </si>
  <si>
    <t>Kryt spínače kolébkového dělený, pro přístroj spínače řazení 5, 6+6 (6+1), 1/0+1/0, cena montáže krytu je zahrnuta v montážní ceně příslušného spínače</t>
  </si>
  <si>
    <t>1472191053</t>
  </si>
  <si>
    <t>D3</t>
  </si>
  <si>
    <t>ZÁSUVKY NN ZAPUŠTĚNÉ, ZÁSUVKY SDĚLOVACÍ – barva sl. kost</t>
  </si>
  <si>
    <t>Pol19</t>
  </si>
  <si>
    <t>Zásuvka jednonásobná bezšroubová, s clonkami, pro vodiče 1,5-2,5 mm² Cu, rozměr 81x81mm. Přístroj je určen pro montáž do elektroinstalačních krabic o vnitřním průměru 68 mm, koncová</t>
  </si>
  <si>
    <t>2048017648</t>
  </si>
  <si>
    <t>Pol20</t>
  </si>
  <si>
    <t>Zásuvka dvojnásobná bezšroubová, s clonkami, s natočenou dutinou, pro vodiče 1,5-2,5 mm² Cu, rozměr 105x81mm. Přístroj je určen pro montáž do elektroinstalačních krabic o vnitřním průměru 68 mm, koncová</t>
  </si>
  <si>
    <t>888634732</t>
  </si>
  <si>
    <t>Pol21</t>
  </si>
  <si>
    <t>Zásuvka dvojnásobná bezšroubová, s clonkami, s natočenou dutinou, pro vodiče 1,5-2,5 mm² Cu, rozměr 105x81mm. Přístroj je určen pro montáž do elektroinstalačních krabic o vnitřním průměru 68 mm, průběžná</t>
  </si>
  <si>
    <t>-865415530</t>
  </si>
  <si>
    <t>Pol22</t>
  </si>
  <si>
    <t>Zásuvka jednonásobná IP 44, s ochranným kolíkem, s clonkami, s víčkem, 16 A, 250 V AC; Upevnění šrouby nebo drápky.; Šroubové svorky (pro vodiče 1,5-2,5 mm²). ; Přístroj splňuje stupeň krytí IP 44 při montáži na svislou, hladkou a neporézní stěnu</t>
  </si>
  <si>
    <t>364371340</t>
  </si>
  <si>
    <t>Pol23</t>
  </si>
  <si>
    <t>Přístroj zásuvky datové;součástí dodávky je vázací páska, krytka a pojistka proti vytlačení z nosné masky;Upevnění zacvaknutím; samozařezávací svorky., Cat. 6E/u</t>
  </si>
  <si>
    <t>1440027047</t>
  </si>
  <si>
    <t>Pol24</t>
  </si>
  <si>
    <t>Kryt zásuvky datové s popisovým polem, s kovovým upevňovacím třmenem. cena montáže zahrnuta v ceně montáže přístroje datové zásuvky</t>
  </si>
  <si>
    <t>24082863</t>
  </si>
  <si>
    <t>Pol25</t>
  </si>
  <si>
    <t>Maska nosná s 1 otvorem pro dva přístroje zásuvky datové, cena montáže zahrnuta v ceně montáže přístroje datové zásuvky</t>
  </si>
  <si>
    <t>1766060972</t>
  </si>
  <si>
    <t>D4</t>
  </si>
  <si>
    <t>RÁMEČKY PRO PŘÍSTROJE – barva sl. kost</t>
  </si>
  <si>
    <t>Pol26</t>
  </si>
  <si>
    <t>Rámeček pro elektroinstalační přístroje, jednonásobný, rozměr 81x81mm, cena montáže krytu je zahrnuta v montážní ceně příslušného přístroje</t>
  </si>
  <si>
    <t>1434610178</t>
  </si>
  <si>
    <t>D5</t>
  </si>
  <si>
    <t xml:space="preserve">ZÁSUVKY PODLAHOVÉ </t>
  </si>
  <si>
    <t>Pol27</t>
  </si>
  <si>
    <t>Krabice pro 6 modulů, 3x2 modulů, nerezový kryt, barva šedá</t>
  </si>
  <si>
    <t>-1690668858</t>
  </si>
  <si>
    <t>Pol28</t>
  </si>
  <si>
    <t>Zásuvka 2P + T 16 A – 250 V, bílá, např. 0 787 01</t>
  </si>
  <si>
    <t>1072923973</t>
  </si>
  <si>
    <t>Pol29</t>
  </si>
  <si>
    <t>Zásuvka 2P + T s PO bílá, např. S 771 40</t>
  </si>
  <si>
    <t>-1366321061</t>
  </si>
  <si>
    <t>Pol30</t>
  </si>
  <si>
    <t>Zásuvka RJ 45, Cat. 6 UTP, např. Zásuvka Mosaic 76561 1xRJ45 CAT6 UTP 1M IP20 bílá</t>
  </si>
  <si>
    <t>-467014172</t>
  </si>
  <si>
    <t>D6</t>
  </si>
  <si>
    <t>KRABICE, TRUBKY, PŘÍCHYTKY</t>
  </si>
  <si>
    <t>Pol31</t>
  </si>
  <si>
    <t>Krabice přístrojová pod omítku, materiál: tvrdý samozhášivý polyvinylchlorid (PVC),Vyhovují pro montáž na a do hmot třídy reakce na oheň A1 - D, průměr:73 mm, hloubka:42 mm</t>
  </si>
  <si>
    <t>-1542290785</t>
  </si>
  <si>
    <t>Pol32</t>
  </si>
  <si>
    <t>krabice odbočná pod omítku s víčkem, materiál: tvrdý samozhášivý polyvinylchlorid (PVC),Vyhovují pro montáž na a do hmot třídy reakce na oheň A1 - D, průměr:73 mm, hloubka:42 mm</t>
  </si>
  <si>
    <t>-1306160217</t>
  </si>
  <si>
    <t>Pol33</t>
  </si>
  <si>
    <t>Krabice přístrojová pod omítku, materiál: tvrdý samozhášivý polyvinylchlorid (PVC),Vyhovují pro montáž na a do hmot třídy reakce na oheň A1 - D, průměr:73 mm, hloubka:66 mm</t>
  </si>
  <si>
    <t>1831323135</t>
  </si>
  <si>
    <t>Pol34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</si>
  <si>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21,2 mm; vnitřní průměr min.: 16 mm; barva:šedobílá RAL 9002; odpovídá normám: EN 61 386-1121; volně</t>
  </si>
  <si>
    <t>-190941514</t>
  </si>
  <si>
    <t>Pol35</t>
  </si>
  <si>
    <t>Ohebná trubka s velmi nízkou mechanickou odolností (ČSN); materiál: samozhášivý polyvinylchlorid (PVC); mechanická pevnost: 125N/5cm; trubka je samozhášivá a je možné ji pokládat na a do hořlavých hmot všech tříd reakce na oheň (A1 - F); vnější průměr trubky: 18,7 mm; vnitřní průměr min.: 13,5 mm; barva:šedobílá RAL 9002; odpovídá normám: EN 61 386-1121; pod omítku</t>
  </si>
  <si>
    <t>-712090566</t>
  </si>
  <si>
    <t>Pol36</t>
  </si>
  <si>
    <t>trubka ohebná, do betonu, 2325</t>
  </si>
  <si>
    <t>2066584449</t>
  </si>
  <si>
    <t>Pol37</t>
  </si>
  <si>
    <t>Příchytka oboustranná kabelová 10mm</t>
  </si>
  <si>
    <t>-1731680303</t>
  </si>
  <si>
    <t>Pol38</t>
  </si>
  <si>
    <t>Hmoždinka PE + vrut</t>
  </si>
  <si>
    <t>-2129797143</t>
  </si>
  <si>
    <t>Pol39</t>
  </si>
  <si>
    <t>Svorka kabelová, 5x1-2,5mm2</t>
  </si>
  <si>
    <t>-685197242</t>
  </si>
  <si>
    <t>D7</t>
  </si>
  <si>
    <t>UKONČENÍ KABELŮ A VODIČŮ</t>
  </si>
  <si>
    <t>Pol40</t>
  </si>
  <si>
    <t>3x1,5 až 4 mm2</t>
  </si>
  <si>
    <t>698551615</t>
  </si>
  <si>
    <t>Pol41</t>
  </si>
  <si>
    <t>5x1,5 až 4 mm2</t>
  </si>
  <si>
    <t>-735404463</t>
  </si>
  <si>
    <t>Pol42</t>
  </si>
  <si>
    <t>4x25 mm2</t>
  </si>
  <si>
    <t>1081639687</t>
  </si>
  <si>
    <t>Pol43</t>
  </si>
  <si>
    <t>4 mm2</t>
  </si>
  <si>
    <t>1042218685</t>
  </si>
  <si>
    <t>D8</t>
  </si>
  <si>
    <t>VZDUCHOTECHNIKA</t>
  </si>
  <si>
    <t>Pol44</t>
  </si>
  <si>
    <t>Ventilátor - zapojení</t>
  </si>
  <si>
    <t>1705966483</t>
  </si>
  <si>
    <t>D9</t>
  </si>
  <si>
    <t>SVÍTIDLA</t>
  </si>
  <si>
    <t>Pol45</t>
  </si>
  <si>
    <t>sv- svítidlo dle výběru investora projektu</t>
  </si>
  <si>
    <t>-1443846565</t>
  </si>
  <si>
    <t>Pol46</t>
  </si>
  <si>
    <t>A – Sinclair Corporation Ltd. PL 595940NW IP54</t>
  </si>
  <si>
    <t>627332898</t>
  </si>
  <si>
    <t>Pol47</t>
  </si>
  <si>
    <t>G - SVÍTIDLO PŘISAZENÉ cca 20W</t>
  </si>
  <si>
    <t>-843812272</t>
  </si>
  <si>
    <t>Pol48</t>
  </si>
  <si>
    <t>B –Sinclair Corporation Ltd. DLTJ 18CCT 3000K</t>
  </si>
  <si>
    <t>1381027026</t>
  </si>
  <si>
    <t>Pol49</t>
  </si>
  <si>
    <t>C –Sinclair Corporation Ltd. DLTJ 18CCT 4000K</t>
  </si>
  <si>
    <t>1388570060</t>
  </si>
  <si>
    <t>Pol50</t>
  </si>
  <si>
    <t>D – SINCLAIR Global Group s.r.o. PL 595936NWBL UGR &lt;19</t>
  </si>
  <si>
    <t>-1357914546</t>
  </si>
  <si>
    <t>Pol51</t>
  </si>
  <si>
    <t>E –SVÍTIDLO ZAVĚŠENÉ cca 20W</t>
  </si>
  <si>
    <t>-967405064</t>
  </si>
  <si>
    <t>Pol52</t>
  </si>
  <si>
    <t>F – SVÍTIDLO S ČIDLEm POHYBU cca 11W</t>
  </si>
  <si>
    <t>-1197570575</t>
  </si>
  <si>
    <t>Pol53</t>
  </si>
  <si>
    <t>Nouzové svítidlo přisazené LED, autonomnost 1hod,</t>
  </si>
  <si>
    <t>-809385072</t>
  </si>
  <si>
    <t>D10</t>
  </si>
  <si>
    <t>ROZVÁDĚČE</t>
  </si>
  <si>
    <t>D11</t>
  </si>
  <si>
    <t>Rozváděč RH ROZVÁDĚČ ZAPUŠTĚNÝ PRO MIN. 130 MODULŮ</t>
  </si>
  <si>
    <t>Pol54</t>
  </si>
  <si>
    <t>např. Schrack CSIL129221 Konstrukce instalační 2-21</t>
  </si>
  <si>
    <t>-898317887</t>
  </si>
  <si>
    <t>Pol55</t>
  </si>
  <si>
    <t>např. Schrack IL008221-F Rám+dveře 2U-21</t>
  </si>
  <si>
    <t>730022604</t>
  </si>
  <si>
    <t>Pol56</t>
  </si>
  <si>
    <t>CSEI2U21-E Protipožární úprava EI30 pro M2000 Eko, 2U21</t>
  </si>
  <si>
    <t>1721763366</t>
  </si>
  <si>
    <t>Pol57</t>
  </si>
  <si>
    <t>10B-1 Jistič</t>
  </si>
  <si>
    <t>-1593506292</t>
  </si>
  <si>
    <t>Pol58</t>
  </si>
  <si>
    <t>16B-1 Jistič</t>
  </si>
  <si>
    <t>482004240</t>
  </si>
  <si>
    <t>Pol59</t>
  </si>
  <si>
    <t>10B-3 Jistič</t>
  </si>
  <si>
    <t>-1406445784</t>
  </si>
  <si>
    <t>Pol60</t>
  </si>
  <si>
    <t>10C-3 Jistič</t>
  </si>
  <si>
    <t>-2097297876</t>
  </si>
  <si>
    <t>Pol61</t>
  </si>
  <si>
    <t>16B-3 Jistič</t>
  </si>
  <si>
    <t>-1327980856</t>
  </si>
  <si>
    <t>Pol62</t>
  </si>
  <si>
    <t>32B-3 Jistič</t>
  </si>
  <si>
    <t>-983361143</t>
  </si>
  <si>
    <t>Pol63</t>
  </si>
  <si>
    <t>Proudový chránič 4-pólový, 40-4-030</t>
  </si>
  <si>
    <t>213322221</t>
  </si>
  <si>
    <t>Pol64</t>
  </si>
  <si>
    <t>Proudový chránič s nadproudovou ochranou 16B-1N-030AC</t>
  </si>
  <si>
    <t>-987028256</t>
  </si>
  <si>
    <t>Pol65</t>
  </si>
  <si>
    <t>Vícepólový kombinovaný svodič s optimalizovaným použitím DEHNshield, typ 1 + typ 2 podle ČSN EN 61643-11 na bázi jiskřiště. Technologie jiskřiště o šířce jednoho modulu/pól umožňuje prostorově úspornou instalaci. Chrání zařízení a spotřebiče připojené k síti nízkého napětí proti přepětí i při přímých úderech blesku. Instaluje se na rozhraní zón ochrany před bleskem LPZ 0A– 2.</t>
  </si>
  <si>
    <t>-1625672350</t>
  </si>
  <si>
    <t>Pol66</t>
  </si>
  <si>
    <t>Vypínač 3 pól. 125A</t>
  </si>
  <si>
    <t>862567402</t>
  </si>
  <si>
    <t>Pol67</t>
  </si>
  <si>
    <t>Podružný materiál</t>
  </si>
  <si>
    <t>1875303850</t>
  </si>
  <si>
    <t>D12</t>
  </si>
  <si>
    <t>Úprava rozváděče ER</t>
  </si>
  <si>
    <t>Pol68</t>
  </si>
  <si>
    <t>LST-80B-3 Jistič</t>
  </si>
  <si>
    <t>1539658401</t>
  </si>
  <si>
    <t>1423144161</t>
  </si>
  <si>
    <t>D13</t>
  </si>
  <si>
    <t>EZS</t>
  </si>
  <si>
    <t>Pol69</t>
  </si>
  <si>
    <t>211867569</t>
  </si>
  <si>
    <t>Poznámka k položce:_x000d_
Předpoklad - _x000d_
Přesné Množství bude určeno při realizaci</t>
  </si>
  <si>
    <t>Pol70</t>
  </si>
  <si>
    <t>INFRAPASIVNÍ DETEKTOR POHYBU, NAPŘ. JABLOTRON JA-110P</t>
  </si>
  <si>
    <t>1732395788</t>
  </si>
  <si>
    <t>Pol71</t>
  </si>
  <si>
    <t>Pospojování vodičem CYA 4 žl/z (H07V-K)</t>
  </si>
  <si>
    <t>-442575337</t>
  </si>
  <si>
    <t>Pol72</t>
  </si>
  <si>
    <t>Pospojování vodičem CYA 25 žl/z (H07V-K)</t>
  </si>
  <si>
    <t>831805796</t>
  </si>
  <si>
    <t>Pol73</t>
  </si>
  <si>
    <t>Ekvipotencionální svorkovnice MET, včetně vodičů, svorek a instalace</t>
  </si>
  <si>
    <t>643735854</t>
  </si>
  <si>
    <t>D15</t>
  </si>
  <si>
    <t>OSTATNÍ ÚPRAVY</t>
  </si>
  <si>
    <t>Pol74</t>
  </si>
  <si>
    <t>ÚPRAVA STÁVAJÍCÍHO ROZVODU</t>
  </si>
  <si>
    <t>kpl</t>
  </si>
  <si>
    <t>1352299223</t>
  </si>
  <si>
    <t xml:space="preserve">Poznámka k položce:_x000d_
STÁVAJÍCÍ ROZVÁDĚČ RH1 (NA CHODBĚ V 1.NP U SCHODŮ) BUDE ODPOJEN OD ELEKTROMĚROVÉHO ROZVÁDĚČE A KABELOVÉ VEDENÍ SE VYUŽIJE K PŘEPOJENÍ MEZI NOVÝM ROZVÁDĚČEM RH (V 1.NP U VSTUPU) A ROZVÁDĚČEM RH1. ROZVÁDĚČ RH BUDE NOVĚ NAPOJEN Z ELEKTROMĚROVÉHO ROZVÁDĚČ ER </t>
  </si>
  <si>
    <t>HZS2231</t>
  </si>
  <si>
    <t>Hodinové zúčtovací sazby profesí PSV provádění stavebních instalací elektrikář</t>
  </si>
  <si>
    <t>-39133043</t>
  </si>
  <si>
    <t>https://podminky.urs.cz/item/CS_URS_2024_01/HZS2231</t>
  </si>
  <si>
    <t>"Spolupráce s ostatními profesemi"5</t>
  </si>
  <si>
    <t>"Jinde nespecifikované práce - EI"5*8</t>
  </si>
  <si>
    <t>HZS2232</t>
  </si>
  <si>
    <t>Hodinové zúčtovací sazby profesí PSV provádění stavebních instalací elektrikář odborný</t>
  </si>
  <si>
    <t>-1820034927</t>
  </si>
  <si>
    <t>https://podminky.urs.cz/item/CS_URS_2024_01/HZS2232</t>
  </si>
  <si>
    <t>Demontáž stávající elektroinstalace v rekonstruovaných prostorách</t>
  </si>
  <si>
    <t>-1677457117</t>
  </si>
  <si>
    <t>"stavební a zednícké připomoce - např. záhozy rýh, zřízení prostupů a průrazů atd."5*8</t>
  </si>
  <si>
    <t>HZS4211</t>
  </si>
  <si>
    <t>Hodinové zúčtovací sazby ostatních profesí revizní a kontrolní činnost revizní technik</t>
  </si>
  <si>
    <t>1886850227</t>
  </si>
  <si>
    <t>https://podminky.urs.cz/item/CS_URS_2024_01/HZS4211</t>
  </si>
  <si>
    <t>"Odhad"30</t>
  </si>
  <si>
    <t>OST-741-001</t>
  </si>
  <si>
    <t>1296032590</t>
  </si>
  <si>
    <t>-1286980550</t>
  </si>
  <si>
    <t>-297915266</t>
  </si>
  <si>
    <t>-552100995</t>
  </si>
  <si>
    <t>TI 04 - Vzduchotechnika</t>
  </si>
  <si>
    <t xml:space="preserve">    751 - Vzduchotechnika</t>
  </si>
  <si>
    <t>751</t>
  </si>
  <si>
    <t>713411112R00</t>
  </si>
  <si>
    <t>Montáž tepelné izolace potrubí</t>
  </si>
  <si>
    <t>-445935560</t>
  </si>
  <si>
    <t>283753182</t>
  </si>
  <si>
    <t>Tepelná izolace samolepící, tl. 20 mm, š=1m, vnější hliníková vrstva</t>
  </si>
  <si>
    <t>-558012198</t>
  </si>
  <si>
    <t>728112112R00</t>
  </si>
  <si>
    <t>Montáž potrubí plechového kruhového do d 200 mm</t>
  </si>
  <si>
    <t>1145188773</t>
  </si>
  <si>
    <t>42981162</t>
  </si>
  <si>
    <t>Potrubí SPIRO, 125 mm, vč. tvarovek</t>
  </si>
  <si>
    <t>-1734586980</t>
  </si>
  <si>
    <t>42981164</t>
  </si>
  <si>
    <t>Potrubí SPIRO, 160 mm, vč. tvarovek</t>
  </si>
  <si>
    <t>-1414085003</t>
  </si>
  <si>
    <t>42981166</t>
  </si>
  <si>
    <t>Potrubí SPIRO, 200 mm, vč. tvarovek</t>
  </si>
  <si>
    <t>-1055059975</t>
  </si>
  <si>
    <t>728112113R00</t>
  </si>
  <si>
    <t>Montáž potrubí plechového kruhového do d 300 mm</t>
  </si>
  <si>
    <t>89263683</t>
  </si>
  <si>
    <t>42981168</t>
  </si>
  <si>
    <t>Potrubí SPIRO, 250 mm, vč. tvarovek</t>
  </si>
  <si>
    <t>2109928940</t>
  </si>
  <si>
    <t>728112114R00</t>
  </si>
  <si>
    <t>Montáž potrubí plechového kruhového do d 400 mm</t>
  </si>
  <si>
    <t>327687976</t>
  </si>
  <si>
    <t>42981170</t>
  </si>
  <si>
    <t>Potrubí SPIRO, 315 mm, vč. tvarovek</t>
  </si>
  <si>
    <t>-112351760</t>
  </si>
  <si>
    <t>42981172</t>
  </si>
  <si>
    <t>Potrubí SPIRO, 400 mm, vč. tvarovek</t>
  </si>
  <si>
    <t>-1008170882</t>
  </si>
  <si>
    <t>728415111R00</t>
  </si>
  <si>
    <t>Montáž mřížky větrací nebo ventilační do 0,04 m2</t>
  </si>
  <si>
    <t>-1583907303</t>
  </si>
  <si>
    <t>4297311011</t>
  </si>
  <si>
    <t>Mřížka stěnová (dveřní), 300 x 100 mm</t>
  </si>
  <si>
    <t>-390308539</t>
  </si>
  <si>
    <t>4297311012</t>
  </si>
  <si>
    <t>Mřížka stěnová (dveřní), 400 x 100 mm</t>
  </si>
  <si>
    <t>-1812613878</t>
  </si>
  <si>
    <t>728314121R00</t>
  </si>
  <si>
    <t>Montáž protidešťové žaluzie kruhové do d 300 mm</t>
  </si>
  <si>
    <t>1075656087</t>
  </si>
  <si>
    <t>SP475100040IM</t>
  </si>
  <si>
    <t>Samotížná plastová žaluziová klapka d125</t>
  </si>
  <si>
    <t>-1998091895</t>
  </si>
  <si>
    <t>SP475100050IM</t>
  </si>
  <si>
    <t>Samotížná plastová žaluziová klapka, d160</t>
  </si>
  <si>
    <t>-867643927</t>
  </si>
  <si>
    <t>728314122R00</t>
  </si>
  <si>
    <t>Montáž protidešťové žaluzie kruhové do d 400 mm</t>
  </si>
  <si>
    <t>-509761403</t>
  </si>
  <si>
    <t>SP485100050IM</t>
  </si>
  <si>
    <t>Protidešťová žaluzie, pevné lamely, d400</t>
  </si>
  <si>
    <t>-338253282</t>
  </si>
  <si>
    <t>728616212R00</t>
  </si>
  <si>
    <t>Montáž ventilátoru diagonálního nízkotlakého potrubního do d 200 mm</t>
  </si>
  <si>
    <t>80661221</t>
  </si>
  <si>
    <t>SP200100630IM</t>
  </si>
  <si>
    <t>pozice 2.1 - Tichý diagonální ventilátor 330m3/h (0Pa)</t>
  </si>
  <si>
    <t>941582377</t>
  </si>
  <si>
    <t>SP200103010IM</t>
  </si>
  <si>
    <t>pozice 2.2 - Tichý diagonální ventilátor 550m3/h (0Pa)</t>
  </si>
  <si>
    <t>-1119555837</t>
  </si>
  <si>
    <t>728413522R00</t>
  </si>
  <si>
    <t>Montáž talířového ventilu kruhového do d 200 mm</t>
  </si>
  <si>
    <t>-789095699</t>
  </si>
  <si>
    <t>UCK500200342IM</t>
  </si>
  <si>
    <t>Talířový ventil odvodní, nerezový, d125</t>
  </si>
  <si>
    <t>1004504363</t>
  </si>
  <si>
    <t>UCK500200341IM</t>
  </si>
  <si>
    <t>Talířový ventil odvodní, nerezový, d160</t>
  </si>
  <si>
    <t>707525459</t>
  </si>
  <si>
    <t>728412121R00</t>
  </si>
  <si>
    <t>Montáž anemostatu kruhového do d 300 mm</t>
  </si>
  <si>
    <t>302692974</t>
  </si>
  <si>
    <t>BR302111050IM</t>
  </si>
  <si>
    <t>Kruhový anemostat s výřivým efektem, pevné lamely, d250, vč. plenum boxu</t>
  </si>
  <si>
    <t>1213569488</t>
  </si>
  <si>
    <t>728312124R00</t>
  </si>
  <si>
    <t>Montáž tlumiče kruhového do d 400 mm</t>
  </si>
  <si>
    <t>-752284270</t>
  </si>
  <si>
    <t>PR460100160IM</t>
  </si>
  <si>
    <t>Tlumič hluku pro kruhová potrubí, d400mm, l=600mm</t>
  </si>
  <si>
    <t>-1744041339</t>
  </si>
  <si>
    <t>728414711R00</t>
  </si>
  <si>
    <t>Montáž zákrytu průmyslového odsávacího do 1,0 m2</t>
  </si>
  <si>
    <t>547747214</t>
  </si>
  <si>
    <t>AI100100140IM</t>
  </si>
  <si>
    <t>Kuchyňská digestoř nástěnná nerezová 90x45x100</t>
  </si>
  <si>
    <t>-419997943</t>
  </si>
  <si>
    <t>AI100100120IM</t>
  </si>
  <si>
    <t>Kuchyňská digestoř nástěnná nerezová, 90x45x90</t>
  </si>
  <si>
    <t>976640258</t>
  </si>
  <si>
    <t>728414712R00</t>
  </si>
  <si>
    <t>Montáž zákrytu průmyslového odsávacího do 1,5 m2</t>
  </si>
  <si>
    <t>611402440</t>
  </si>
  <si>
    <t>AI100100150IM</t>
  </si>
  <si>
    <t>Kuchyňská digestoř nástěnná nerezová 110x45x100</t>
  </si>
  <si>
    <t>-1878813291</t>
  </si>
  <si>
    <t>728414713R00</t>
  </si>
  <si>
    <t>Montáž zákrytu průmyslového odsávacího do 2,0 m2</t>
  </si>
  <si>
    <t>-541943363</t>
  </si>
  <si>
    <t>AI100100380IM</t>
  </si>
  <si>
    <t>Kuchyňská digestoř nástěnná nerezová 90x45x200</t>
  </si>
  <si>
    <t>1188239697</t>
  </si>
  <si>
    <t>728414720R00</t>
  </si>
  <si>
    <t>Montáž zákrytu průmyslového odsávacího do 5,5 m2</t>
  </si>
  <si>
    <t>-1024092722</t>
  </si>
  <si>
    <t>AI270000330IM</t>
  </si>
  <si>
    <t>Kuchyňská digestoř závěsná nerezová 180x45x300cm</t>
  </si>
  <si>
    <t>-862926074</t>
  </si>
  <si>
    <t>RF728611124R00</t>
  </si>
  <si>
    <t>Montáž kompkatní VZT jednotky ve vnitřním provedení</t>
  </si>
  <si>
    <t>-351309834</t>
  </si>
  <si>
    <t>4284210223</t>
  </si>
  <si>
    <t>Vzduchotechnická jednotka, kompaktní, vnitřní provedení, podrobnosti viz TZ</t>
  </si>
  <si>
    <t>-1143196451</t>
  </si>
  <si>
    <t>728212412R00</t>
  </si>
  <si>
    <t>Montáž klapky plechové kruhové do d 200 mm</t>
  </si>
  <si>
    <t>608258251</t>
  </si>
  <si>
    <t>PR420100080IM</t>
  </si>
  <si>
    <t>Regulační klapka, d200</t>
  </si>
  <si>
    <t>614269900</t>
  </si>
  <si>
    <t>728212413R00</t>
  </si>
  <si>
    <t>Montáž klapky plechové kruhové do d 300 mm</t>
  </si>
  <si>
    <t>884714595</t>
  </si>
  <si>
    <t>PR420100100IM</t>
  </si>
  <si>
    <t>Regulační klapka d250</t>
  </si>
  <si>
    <t>-844475327</t>
  </si>
  <si>
    <t>998724101R00</t>
  </si>
  <si>
    <t>Přesun hmot pro vzduchotechniku, výšky do 6 m</t>
  </si>
  <si>
    <t>1389209067</t>
  </si>
  <si>
    <t xml:space="preserve">904      R00</t>
  </si>
  <si>
    <t>Hzs-zaškolení obsluhy</t>
  </si>
  <si>
    <t>h</t>
  </si>
  <si>
    <t>1553121021</t>
  </si>
  <si>
    <t xml:space="preserve">904      R01</t>
  </si>
  <si>
    <t>Hzs-zaregulování vzduchotechnického systému</t>
  </si>
  <si>
    <t>2035618114</t>
  </si>
  <si>
    <t>Poznámka k položce:_x000d_
Komplexni vyzkouseni</t>
  </si>
  <si>
    <t xml:space="preserve">905      R01</t>
  </si>
  <si>
    <t>Hzs-vypracování protokolu o zaregulování</t>
  </si>
  <si>
    <t>-358989644</t>
  </si>
  <si>
    <t>949941101R00</t>
  </si>
  <si>
    <t>Pronájem - Výsuvná plošina, motorický zdvih, H 80 m</t>
  </si>
  <si>
    <t>den</t>
  </si>
  <si>
    <t>1605739218</t>
  </si>
  <si>
    <t>-1722151879</t>
  </si>
  <si>
    <t>SEZNAM FIGUR</t>
  </si>
  <si>
    <t>Výměra</t>
  </si>
  <si>
    <t>SO 01/ ASŘ 01</t>
  </si>
  <si>
    <t>Plochy demontovaných podlah - PVC - učebny</t>
  </si>
  <si>
    <t>SO 01/ ASŘ 02</t>
  </si>
  <si>
    <t>m2_776_2NP</t>
  </si>
  <si>
    <t>podlaha 2.NP</t>
  </si>
  <si>
    <t>Použití figury:</t>
  </si>
  <si>
    <t>Bezoplachové odrezivění zámečnických konstrukcí</t>
  </si>
  <si>
    <t>Odmaštění zámečnických konstrukcí vodou ředitelným odmašťovačem</t>
  </si>
  <si>
    <t>Základní antikorozní jednonásobný syntetický samozákladující nátěr zámečnických konstrukcí</t>
  </si>
  <si>
    <t>Krycí jednonásobný syntetický standardní nátěr zámečnických konstrukcí</t>
  </si>
  <si>
    <t>SO 01/ ASŘ 03</t>
  </si>
  <si>
    <t>m2_133</t>
  </si>
  <si>
    <t>Plocha 133</t>
  </si>
  <si>
    <t>m2_771</t>
  </si>
  <si>
    <t>plocha dlažby</t>
  </si>
  <si>
    <t>Mezinátěr jednonásobný syntetický standardní zámečnických konstrukcí</t>
  </si>
  <si>
    <t>Oprášení (ometení ) podkladu v místnostech v do 3,80 m</t>
  </si>
  <si>
    <t>Celoplošné vyhlazení podkladu sádrovou stěrkou v místnostech v do 3,80 m</t>
  </si>
  <si>
    <t>Základní akrylátová jednonásobná bezbarvá penetrace podkladu v místnostech v do 3,80 m</t>
  </si>
  <si>
    <t>Dvojnásobné bílé malby ze směsí za sucha dobře otěruvzdorných v místnostech do 3,80 m</t>
  </si>
  <si>
    <t>Příplatek k cenám 2x maleb za sucha otěruvzdorných za barevnou malbu tónovanou tónovacími přípravky</t>
  </si>
  <si>
    <t>Příplatek k cenám 2x maleb za sucha otěruvzdorných za barevnou malbu v odstínu světlém</t>
  </si>
  <si>
    <t>Vysátí podkladu před pokládkou dlažby</t>
  </si>
  <si>
    <t>Základové desky ze ŽB bez zvýšených nároků na prostředí tř. C 20/25</t>
  </si>
  <si>
    <t>Výztuž základových desek svařovanými sítěmi Kari</t>
  </si>
  <si>
    <t>Potěr cementový samonivelační litý C25 tl přes 45 do 50 mm</t>
  </si>
  <si>
    <t>Příplatek k cementovému samonivelačnímu litému potěru C25 ZKD 5 mm tl přes 50 mm</t>
  </si>
  <si>
    <t>Nástřik betonových podlah proti odpařování vody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</si>
  <si>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</si>
  <si>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</si>
  <si>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</si>
  <si>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Montáž izolace tepelné podlah, stropů vrchem nebo střech překrytí separační fólií z PE</t>
  </si>
  <si>
    <t>Nátěr penetrační na podlahu</t>
  </si>
  <si>
    <t>Montáž podlah keramických hladkých lepených cementovým flexibilním lepidlem přes 22 do 25 ks/m2</t>
  </si>
  <si>
    <t>Čištění vnitřních ploch podlah nebo schodišť po položení dlažby chemickými prostředky</t>
  </si>
  <si>
    <t>Broušení betonového podkladu povlakových podlah</t>
  </si>
  <si>
    <t>Zakrytí vnitřních podlah včetně pozdějšího odkrytí</t>
  </si>
  <si>
    <t>Čištění vnitřních ploch podlah po provedení malířských prací</t>
  </si>
  <si>
    <t>Lešení pomocné pro objekty pozemních staveb s lešeňovou podlahou v do 1,9 m zatížení do 150 kg/m2</t>
  </si>
  <si>
    <t>Vyčištění budov bytové a občanské výstavby při výšce podlaží do 4 m</t>
  </si>
  <si>
    <t>Podsyp pod základové konstrukce se zhutněním z netříděného štěrkopísku</t>
  </si>
  <si>
    <t>Mazanina tl přes 80 do 120 mm z betonu prostého bez zvýšených nároků na prostředí tř. C 20/25</t>
  </si>
  <si>
    <t>Příplatek k mazanině tl přes 80 do 120 mm za přehlazení povrchu</t>
  </si>
  <si>
    <t>Příplatek k mazanině tl přes 80 do 120 mm za stržení povrchu spodní vrstvy před vložením výztuže</t>
  </si>
  <si>
    <t>Výztuž mazanin svařovanými sítěmi Kari</t>
  </si>
  <si>
    <t>SDK podlaha suchý podsyp tl. 10 mm</t>
  </si>
  <si>
    <t>Montáž dřevostaveb podlah z panelů tl do 240 mm pl do 3 m2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</si>
  <si>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</si>
  <si>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</si>
  <si>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</si>
  <si>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přírodního linolea (marmolea) standardním lepidlem</t>
  </si>
  <si>
    <t>Základní čištění nově položených podlahovin vysátím a setřením vlhkým mopem</t>
  </si>
  <si>
    <t>Cementový postřik vnitřních stěn nanášený síťovitě ručně</t>
  </si>
  <si>
    <t>Vápenocementová omítka hladká jednovrstvá vnitřních stěn nanášená ručně</t>
  </si>
  <si>
    <t>Otlučení (osekání) vnitřní vápenné nebo vápenocementové omítky stěn v rozsahu přes 10 do 30 %</t>
  </si>
  <si>
    <t>Penetrační disperzní nátěr vnitřních stěn nanášený ručně</t>
  </si>
  <si>
    <t>Vyrovnání podkladu vnitřních stěn tmelem tl do 2 mm</t>
  </si>
  <si>
    <t>Oprava vnitřní vápenocementové hladké omítky stěn v rozsahu plochy přes 10 do 30 % s celoplošným přeštukováním</t>
  </si>
  <si>
    <t>Oškrabání malby v místnostech v do 3,80 m</t>
  </si>
  <si>
    <t>Rozmývání podkladu po oškrabání malby v místnostech v do 3,80 m</t>
  </si>
  <si>
    <t>m2_strop_1NP</t>
  </si>
  <si>
    <t>Čištění vnitřních ploch stěn po provedení obkladu chemickými prostředky</t>
  </si>
  <si>
    <t>Ometení (oprášení) stěny při přípravě podkladu</t>
  </si>
  <si>
    <t>Obklad_m_par2_1</t>
  </si>
  <si>
    <t>Obklad_m2_1</t>
  </si>
  <si>
    <t>Montáž obkladů keramických hladkých lepených cementovým flexibilním lepidlem přes 22 do 25 ks/m2</t>
  </si>
  <si>
    <t>Příplatek k montáži obkladů vnitřních keramických hladkých za plochu do 10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</si>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</sst>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indent="1"/>
    </xf>
    <xf numFmtId="0" fontId="23" fillId="0" borderId="0" xfId="0" applyFont="1" applyAlignment="1" applyProtection="1">
      <alignment horizontal="left" vertical="center" indent="1"/>
    </xf>
    <xf numFmtId="167" fontId="23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left" vertical="center" indent="2"/>
    </xf>
    <xf numFmtId="0" fontId="23" fillId="0" borderId="0" xfId="0" applyFont="1" applyAlignment="1" applyProtection="1">
      <alignment horizontal="left" vertical="center" indent="2"/>
    </xf>
    <xf numFmtId="167" fontId="42" fillId="2" borderId="2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64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13284000" TargetMode="External" /><Relationship Id="rId4" Type="http://schemas.openxmlformats.org/officeDocument/2006/relationships/hyperlink" Target="https://podminky.urs.cz/item/CS_URS_2024_01/013294000" TargetMode="External" /><Relationship Id="rId5" Type="http://schemas.openxmlformats.org/officeDocument/2006/relationships/hyperlink" Target="https://podminky.urs.cz/item/CS_URS_2024_01/032103000" TargetMode="External" /><Relationship Id="rId6" Type="http://schemas.openxmlformats.org/officeDocument/2006/relationships/hyperlink" Target="https://podminky.urs.cz/item/CS_URS_2024_01/032803000" TargetMode="External" /><Relationship Id="rId7" Type="http://schemas.openxmlformats.org/officeDocument/2006/relationships/hyperlink" Target="https://podminky.urs.cz/item/CS_URS_2024_01/034103000" TargetMode="External" /><Relationship Id="rId8" Type="http://schemas.openxmlformats.org/officeDocument/2006/relationships/hyperlink" Target="https://podminky.urs.cz/item/CS_URS_2024_01/034503000" TargetMode="External" /><Relationship Id="rId9" Type="http://schemas.openxmlformats.org/officeDocument/2006/relationships/hyperlink" Target="https://podminky.urs.cz/item/CS_URS_2024_01/039103000" TargetMode="External" /><Relationship Id="rId10" Type="http://schemas.openxmlformats.org/officeDocument/2006/relationships/hyperlink" Target="https://podminky.urs.cz/item/CS_URS_2024_01/039203000" TargetMode="External" /><Relationship Id="rId11" Type="http://schemas.openxmlformats.org/officeDocument/2006/relationships/hyperlink" Target="https://podminky.urs.cz/item/CS_URS_2024_01/045002000" TargetMode="External" /><Relationship Id="rId12" Type="http://schemas.openxmlformats.org/officeDocument/2006/relationships/hyperlink" Target="https://podminky.urs.cz/item/CS_URS_2024_01/071002000" TargetMode="External" /><Relationship Id="rId13" Type="http://schemas.openxmlformats.org/officeDocument/2006/relationships/hyperlink" Target="https://podminky.urs.cz/item/CS_URS_2024_01/071103000" TargetMode="External" /><Relationship Id="rId14" Type="http://schemas.openxmlformats.org/officeDocument/2006/relationships/hyperlink" Target="https://podminky.urs.cz/item/CS_URS_2024_01/079002000" TargetMode="External" /><Relationship Id="rId15" Type="http://schemas.openxmlformats.org/officeDocument/2006/relationships/hyperlink" Target="https://podminky.urs.cz/item/CS_URS_2024_01/081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9711111" TargetMode="External" /><Relationship Id="rId2" Type="http://schemas.openxmlformats.org/officeDocument/2006/relationships/hyperlink" Target="https://podminky.urs.cz/item/CS_URS_2024_01/162211201" TargetMode="External" /><Relationship Id="rId3" Type="http://schemas.openxmlformats.org/officeDocument/2006/relationships/hyperlink" Target="https://podminky.urs.cz/item/CS_URS_2024_01/162211209" TargetMode="External" /><Relationship Id="rId4" Type="http://schemas.openxmlformats.org/officeDocument/2006/relationships/hyperlink" Target="https://podminky.urs.cz/item/CS_URS_2024_01/162211311" TargetMode="External" /><Relationship Id="rId5" Type="http://schemas.openxmlformats.org/officeDocument/2006/relationships/hyperlink" Target="https://podminky.urs.cz/item/CS_URS_2024_01/162211319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961044111" TargetMode="External" /><Relationship Id="rId10" Type="http://schemas.openxmlformats.org/officeDocument/2006/relationships/hyperlink" Target="https://podminky.urs.cz/item/CS_URS_2024_01/962031132" TargetMode="External" /><Relationship Id="rId11" Type="http://schemas.openxmlformats.org/officeDocument/2006/relationships/hyperlink" Target="https://podminky.urs.cz/item/CS_URS_2024_01/962031133" TargetMode="External" /><Relationship Id="rId12" Type="http://schemas.openxmlformats.org/officeDocument/2006/relationships/hyperlink" Target="https://podminky.urs.cz/item/CS_URS_2024_01/962032230" TargetMode="External" /><Relationship Id="rId13" Type="http://schemas.openxmlformats.org/officeDocument/2006/relationships/hyperlink" Target="https://podminky.urs.cz/item/CS_URS_2024_01/965043341" TargetMode="External" /><Relationship Id="rId14" Type="http://schemas.openxmlformats.org/officeDocument/2006/relationships/hyperlink" Target="https://podminky.urs.cz/item/CS_URS_2024_01/965049111" TargetMode="External" /><Relationship Id="rId15" Type="http://schemas.openxmlformats.org/officeDocument/2006/relationships/hyperlink" Target="https://podminky.urs.cz/item/CS_URS_2024_01/968072455" TargetMode="External" /><Relationship Id="rId16" Type="http://schemas.openxmlformats.org/officeDocument/2006/relationships/hyperlink" Target="https://podminky.urs.cz/item/CS_URS_2024_01/968072456" TargetMode="External" /><Relationship Id="rId17" Type="http://schemas.openxmlformats.org/officeDocument/2006/relationships/hyperlink" Target="https://podminky.urs.cz/item/CS_URS_2024_01/968082016" TargetMode="External" /><Relationship Id="rId18" Type="http://schemas.openxmlformats.org/officeDocument/2006/relationships/hyperlink" Target="https://podminky.urs.cz/item/CS_URS_2024_01/968082017" TargetMode="External" /><Relationship Id="rId19" Type="http://schemas.openxmlformats.org/officeDocument/2006/relationships/hyperlink" Target="https://podminky.urs.cz/item/CS_URS_2024_01/971024681" TargetMode="External" /><Relationship Id="rId20" Type="http://schemas.openxmlformats.org/officeDocument/2006/relationships/hyperlink" Target="https://podminky.urs.cz/item/CS_URS_2024_01/971033651" TargetMode="External" /><Relationship Id="rId21" Type="http://schemas.openxmlformats.org/officeDocument/2006/relationships/hyperlink" Target="https://podminky.urs.cz/item/CS_URS_2024_01/977211133" TargetMode="External" /><Relationship Id="rId22" Type="http://schemas.openxmlformats.org/officeDocument/2006/relationships/hyperlink" Target="https://podminky.urs.cz/item/CS_URS_2024_01/997006012" TargetMode="External" /><Relationship Id="rId23" Type="http://schemas.openxmlformats.org/officeDocument/2006/relationships/hyperlink" Target="https://podminky.urs.cz/item/CS_URS_2024_01/997013151" TargetMode="External" /><Relationship Id="rId24" Type="http://schemas.openxmlformats.org/officeDocument/2006/relationships/hyperlink" Target="https://podminky.urs.cz/item/CS_URS_2024_01/997013211" TargetMode="External" /><Relationship Id="rId25" Type="http://schemas.openxmlformats.org/officeDocument/2006/relationships/hyperlink" Target="https://podminky.urs.cz/item/CS_URS_2024_01/997013219" TargetMode="External" /><Relationship Id="rId26" Type="http://schemas.openxmlformats.org/officeDocument/2006/relationships/hyperlink" Target="https://podminky.urs.cz/item/CS_URS_2024_01/997013311" TargetMode="External" /><Relationship Id="rId27" Type="http://schemas.openxmlformats.org/officeDocument/2006/relationships/hyperlink" Target="https://podminky.urs.cz/item/CS_URS_2024_01/997013321" TargetMode="External" /><Relationship Id="rId28" Type="http://schemas.openxmlformats.org/officeDocument/2006/relationships/hyperlink" Target="https://podminky.urs.cz/item/CS_URS_2024_01/997013501" TargetMode="External" /><Relationship Id="rId29" Type="http://schemas.openxmlformats.org/officeDocument/2006/relationships/hyperlink" Target="https://podminky.urs.cz/item/CS_URS_2024_01/997013509" TargetMode="External" /><Relationship Id="rId30" Type="http://schemas.openxmlformats.org/officeDocument/2006/relationships/hyperlink" Target="https://podminky.urs.cz/item/CS_URS_2024_01/997013804" TargetMode="External" /><Relationship Id="rId31" Type="http://schemas.openxmlformats.org/officeDocument/2006/relationships/hyperlink" Target="https://podminky.urs.cz/item/CS_URS_2024_01/997013811" TargetMode="External" /><Relationship Id="rId32" Type="http://schemas.openxmlformats.org/officeDocument/2006/relationships/hyperlink" Target="https://podminky.urs.cz/item/CS_URS_2024_01/997013812" TargetMode="External" /><Relationship Id="rId33" Type="http://schemas.openxmlformats.org/officeDocument/2006/relationships/hyperlink" Target="https://podminky.urs.cz/item/CS_URS_2024_01/997013813" TargetMode="External" /><Relationship Id="rId34" Type="http://schemas.openxmlformats.org/officeDocument/2006/relationships/hyperlink" Target="https://podminky.urs.cz/item/CS_URS_2024_01/997013861" TargetMode="External" /><Relationship Id="rId35" Type="http://schemas.openxmlformats.org/officeDocument/2006/relationships/hyperlink" Target="https://podminky.urs.cz/item/CS_URS_2024_01/997013863" TargetMode="External" /><Relationship Id="rId36" Type="http://schemas.openxmlformats.org/officeDocument/2006/relationships/hyperlink" Target="https://podminky.urs.cz/item/CS_URS_2024_01/997013871" TargetMode="External" /><Relationship Id="rId37" Type="http://schemas.openxmlformats.org/officeDocument/2006/relationships/hyperlink" Target="https://podminky.urs.cz/item/CS_URS_2024_01/711131811" TargetMode="External" /><Relationship Id="rId38" Type="http://schemas.openxmlformats.org/officeDocument/2006/relationships/hyperlink" Target="https://podminky.urs.cz/item/CS_URS_2024_01/713120811" TargetMode="External" /><Relationship Id="rId39" Type="http://schemas.openxmlformats.org/officeDocument/2006/relationships/hyperlink" Target="https://podminky.urs.cz/item/CS_URS_2024_01/763131821" TargetMode="External" /><Relationship Id="rId40" Type="http://schemas.openxmlformats.org/officeDocument/2006/relationships/hyperlink" Target="https://podminky.urs.cz/item/CS_URS_2024_01/764002851" TargetMode="External" /><Relationship Id="rId41" Type="http://schemas.openxmlformats.org/officeDocument/2006/relationships/hyperlink" Target="https://podminky.urs.cz/item/CS_URS_2023_02/766441811" TargetMode="External" /><Relationship Id="rId42" Type="http://schemas.openxmlformats.org/officeDocument/2006/relationships/hyperlink" Target="https://podminky.urs.cz/item/CS_URS_2023_02/766441821" TargetMode="External" /><Relationship Id="rId43" Type="http://schemas.openxmlformats.org/officeDocument/2006/relationships/hyperlink" Target="https://podminky.urs.cz/item/CS_URS_2024_01/766691914" TargetMode="External" /><Relationship Id="rId44" Type="http://schemas.openxmlformats.org/officeDocument/2006/relationships/hyperlink" Target="https://podminky.urs.cz/item/CS_URS_2024_01/767661811" TargetMode="External" /><Relationship Id="rId45" Type="http://schemas.openxmlformats.org/officeDocument/2006/relationships/hyperlink" Target="https://podminky.urs.cz/item/CS_URS_2024_01/771573810" TargetMode="External" /><Relationship Id="rId46" Type="http://schemas.openxmlformats.org/officeDocument/2006/relationships/hyperlink" Target="https://podminky.urs.cz/item/CS_URS_2024_01/776201811" TargetMode="External" /><Relationship Id="rId47" Type="http://schemas.openxmlformats.org/officeDocument/2006/relationships/hyperlink" Target="https://podminky.urs.cz/item/CS_URS_2024_01/776410811" TargetMode="External" /><Relationship Id="rId48" Type="http://schemas.openxmlformats.org/officeDocument/2006/relationships/hyperlink" Target="https://podminky.urs.cz/item/CS_URS_2024_01/781473810" TargetMode="External" /><Relationship Id="rId49" Type="http://schemas.openxmlformats.org/officeDocument/2006/relationships/hyperlink" Target="https://podminky.urs.cz/item/CS_URS_2024_01/HZS1291" TargetMode="External" /><Relationship Id="rId50" Type="http://schemas.openxmlformats.org/officeDocument/2006/relationships/hyperlink" Target="https://podminky.urs.cz/item/CS_URS_2024_01/HZS1292" TargetMode="External" /><Relationship Id="rId5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3352115" TargetMode="External" /><Relationship Id="rId2" Type="http://schemas.openxmlformats.org/officeDocument/2006/relationships/hyperlink" Target="https://podminky.urs.cz/item/CS_URS_2024_01/413352116" TargetMode="External" /><Relationship Id="rId3" Type="http://schemas.openxmlformats.org/officeDocument/2006/relationships/hyperlink" Target="https://podminky.urs.cz/item/CS_URS_2024_01/413941121" TargetMode="External" /><Relationship Id="rId4" Type="http://schemas.openxmlformats.org/officeDocument/2006/relationships/hyperlink" Target="https://podminky.urs.cz/item/CS_URS_2024_01/949101111" TargetMode="External" /><Relationship Id="rId5" Type="http://schemas.openxmlformats.org/officeDocument/2006/relationships/hyperlink" Target="https://podminky.urs.cz/item/CS_URS_2024_01/998017001" TargetMode="External" /><Relationship Id="rId6" Type="http://schemas.openxmlformats.org/officeDocument/2006/relationships/hyperlink" Target="https://podminky.urs.cz/item/CS_URS_2024_01/998018001" TargetMode="External" /><Relationship Id="rId7" Type="http://schemas.openxmlformats.org/officeDocument/2006/relationships/hyperlink" Target="https://podminky.urs.cz/item/CS_URS_2024_01/783301303" TargetMode="External" /><Relationship Id="rId8" Type="http://schemas.openxmlformats.org/officeDocument/2006/relationships/hyperlink" Target="https://podminky.urs.cz/item/CS_URS_2024_01/783301311" TargetMode="External" /><Relationship Id="rId9" Type="http://schemas.openxmlformats.org/officeDocument/2006/relationships/hyperlink" Target="https://podminky.urs.cz/item/CS_URS_2024_01/783314203" TargetMode="External" /><Relationship Id="rId10" Type="http://schemas.openxmlformats.org/officeDocument/2006/relationships/hyperlink" Target="https://podminky.urs.cz/item/CS_URS_2024_01/783317101" TargetMode="External" /><Relationship Id="rId11" Type="http://schemas.openxmlformats.org/officeDocument/2006/relationships/hyperlink" Target="https://podminky.urs.cz/item/CS_URS_2024_01/HZS2131" TargetMode="External" /><Relationship Id="rId12" Type="http://schemas.openxmlformats.org/officeDocument/2006/relationships/hyperlink" Target="https://podminky.urs.cz/item/CS_URS_2024_01/HZS2492" TargetMode="External" /><Relationship Id="rId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1572211" TargetMode="External" /><Relationship Id="rId2" Type="http://schemas.openxmlformats.org/officeDocument/2006/relationships/hyperlink" Target="https://podminky.urs.cz/item/CS_URS_2024_01/273321411" TargetMode="External" /><Relationship Id="rId3" Type="http://schemas.openxmlformats.org/officeDocument/2006/relationships/hyperlink" Target="https://podminky.urs.cz/item/CS_URS_2024_01/273362021" TargetMode="External" /><Relationship Id="rId4" Type="http://schemas.openxmlformats.org/officeDocument/2006/relationships/hyperlink" Target="https://podminky.urs.cz/item/CS_URS_2024_01/310271061" TargetMode="External" /><Relationship Id="rId5" Type="http://schemas.openxmlformats.org/officeDocument/2006/relationships/hyperlink" Target="https://podminky.urs.cz/item/CS_URS_2024_01/310271071" TargetMode="External" /><Relationship Id="rId6" Type="http://schemas.openxmlformats.org/officeDocument/2006/relationships/hyperlink" Target="https://podminky.urs.cz/item/CS_URS_2024_01/310271081" TargetMode="External" /><Relationship Id="rId7" Type="http://schemas.openxmlformats.org/officeDocument/2006/relationships/hyperlink" Target="https://podminky.urs.cz/item/CS_URS_2024_01/317168011" TargetMode="External" /><Relationship Id="rId8" Type="http://schemas.openxmlformats.org/officeDocument/2006/relationships/hyperlink" Target="https://podminky.urs.cz/item/CS_URS_2024_01/317168012" TargetMode="External" /><Relationship Id="rId9" Type="http://schemas.openxmlformats.org/officeDocument/2006/relationships/hyperlink" Target="https://podminky.urs.cz/item/CS_URS_2024_01/317168022" TargetMode="External" /><Relationship Id="rId10" Type="http://schemas.openxmlformats.org/officeDocument/2006/relationships/hyperlink" Target="https://podminky.urs.cz/item/CS_URS_2024_01/317168052" TargetMode="External" /><Relationship Id="rId11" Type="http://schemas.openxmlformats.org/officeDocument/2006/relationships/hyperlink" Target="https://podminky.urs.cz/item/CS_URS_2024_01/317168053" TargetMode="External" /><Relationship Id="rId12" Type="http://schemas.openxmlformats.org/officeDocument/2006/relationships/hyperlink" Target="https://podminky.urs.cz/item/CS_URS_2024_01/317168054" TargetMode="External" /><Relationship Id="rId13" Type="http://schemas.openxmlformats.org/officeDocument/2006/relationships/hyperlink" Target="https://podminky.urs.cz/item/CS_URS_2024_01/340271021" TargetMode="External" /><Relationship Id="rId14" Type="http://schemas.openxmlformats.org/officeDocument/2006/relationships/hyperlink" Target="https://podminky.urs.cz/item/CS_URS_2024_01/340271025" TargetMode="External" /><Relationship Id="rId15" Type="http://schemas.openxmlformats.org/officeDocument/2006/relationships/hyperlink" Target="https://podminky.urs.cz/item/CS_URS_2024_01/340271041" TargetMode="External" /><Relationship Id="rId16" Type="http://schemas.openxmlformats.org/officeDocument/2006/relationships/hyperlink" Target="https://podminky.urs.cz/item/CS_URS_2024_01/340271045" TargetMode="External" /><Relationship Id="rId17" Type="http://schemas.openxmlformats.org/officeDocument/2006/relationships/hyperlink" Target="https://podminky.urs.cz/item/CS_URS_2024_01/342244121" TargetMode="External" /><Relationship Id="rId18" Type="http://schemas.openxmlformats.org/officeDocument/2006/relationships/hyperlink" Target="https://podminky.urs.cz/item/CS_URS_2024_01/342291121" TargetMode="External" /><Relationship Id="rId19" Type="http://schemas.openxmlformats.org/officeDocument/2006/relationships/hyperlink" Target="https://podminky.urs.cz/item/CS_URS_2024_01/417321313" TargetMode="External" /><Relationship Id="rId20" Type="http://schemas.openxmlformats.org/officeDocument/2006/relationships/hyperlink" Target="https://podminky.urs.cz/item/CS_URS_2024_01/417351115" TargetMode="External" /><Relationship Id="rId21" Type="http://schemas.openxmlformats.org/officeDocument/2006/relationships/hyperlink" Target="https://podminky.urs.cz/item/CS_URS_2024_01/417351116" TargetMode="External" /><Relationship Id="rId22" Type="http://schemas.openxmlformats.org/officeDocument/2006/relationships/hyperlink" Target="https://podminky.urs.cz/item/CS_URS_2024_01/417361821" TargetMode="External" /><Relationship Id="rId23" Type="http://schemas.openxmlformats.org/officeDocument/2006/relationships/hyperlink" Target="https://podminky.urs.cz/item/CS_URS_2024_01/612131102" TargetMode="External" /><Relationship Id="rId24" Type="http://schemas.openxmlformats.org/officeDocument/2006/relationships/hyperlink" Target="https://podminky.urs.cz/item/CS_URS_2024_01/612131121" TargetMode="External" /><Relationship Id="rId25" Type="http://schemas.openxmlformats.org/officeDocument/2006/relationships/hyperlink" Target="https://podminky.urs.cz/item/CS_URS_2024_01/612135011" TargetMode="External" /><Relationship Id="rId26" Type="http://schemas.openxmlformats.org/officeDocument/2006/relationships/hyperlink" Target="https://podminky.urs.cz/item/CS_URS_2024_01/612321121" TargetMode="External" /><Relationship Id="rId27" Type="http://schemas.openxmlformats.org/officeDocument/2006/relationships/hyperlink" Target="https://podminky.urs.cz/item/CS_URS_2024_01/612321131" TargetMode="External" /><Relationship Id="rId28" Type="http://schemas.openxmlformats.org/officeDocument/2006/relationships/hyperlink" Target="https://podminky.urs.cz/item/CS_URS_2024_01/612325417" TargetMode="External" /><Relationship Id="rId29" Type="http://schemas.openxmlformats.org/officeDocument/2006/relationships/hyperlink" Target="https://podminky.urs.cz/item/CS_URS_2024_01/619995001" TargetMode="External" /><Relationship Id="rId30" Type="http://schemas.openxmlformats.org/officeDocument/2006/relationships/hyperlink" Target="https://podminky.urs.cz/item/CS_URS_2024_01/622143004" TargetMode="External" /><Relationship Id="rId31" Type="http://schemas.openxmlformats.org/officeDocument/2006/relationships/hyperlink" Target="https://podminky.urs.cz/item/CS_URS_2024_01/631311125" TargetMode="External" /><Relationship Id="rId32" Type="http://schemas.openxmlformats.org/officeDocument/2006/relationships/hyperlink" Target="https://podminky.urs.cz/item/CS_URS_2024_01/631319012" TargetMode="External" /><Relationship Id="rId33" Type="http://schemas.openxmlformats.org/officeDocument/2006/relationships/hyperlink" Target="https://podminky.urs.cz/item/CS_URS_2024_01/631319173" TargetMode="External" /><Relationship Id="rId34" Type="http://schemas.openxmlformats.org/officeDocument/2006/relationships/hyperlink" Target="https://podminky.urs.cz/item/CS_URS_2024_01/631362021" TargetMode="External" /><Relationship Id="rId35" Type="http://schemas.openxmlformats.org/officeDocument/2006/relationships/hyperlink" Target="https://podminky.urs.cz/item/CS_URS_2024_01/632451234" TargetMode="External" /><Relationship Id="rId36" Type="http://schemas.openxmlformats.org/officeDocument/2006/relationships/hyperlink" Target="https://podminky.urs.cz/item/CS_URS_2024_01/632451292" TargetMode="External" /><Relationship Id="rId37" Type="http://schemas.openxmlformats.org/officeDocument/2006/relationships/hyperlink" Target="https://podminky.urs.cz/item/CS_URS_2024_01/632683111" TargetMode="External" /><Relationship Id="rId38" Type="http://schemas.openxmlformats.org/officeDocument/2006/relationships/hyperlink" Target="https://podminky.urs.cz/item/CS_URS_2024_01/633991111" TargetMode="External" /><Relationship Id="rId39" Type="http://schemas.openxmlformats.org/officeDocument/2006/relationships/hyperlink" Target="https://podminky.urs.cz/item/CS_URS_2024_01/634112113" TargetMode="External" /><Relationship Id="rId40" Type="http://schemas.openxmlformats.org/officeDocument/2006/relationships/hyperlink" Target="https://podminky.urs.cz/item/CS_URS_2024_01/634663111" TargetMode="External" /><Relationship Id="rId41" Type="http://schemas.openxmlformats.org/officeDocument/2006/relationships/hyperlink" Target="https://podminky.urs.cz/item/CS_URS_2024_01/634911123" TargetMode="External" /><Relationship Id="rId42" Type="http://schemas.openxmlformats.org/officeDocument/2006/relationships/hyperlink" Target="https://podminky.urs.cz/item/CS_URS_2024_01/642944121" TargetMode="External" /><Relationship Id="rId43" Type="http://schemas.openxmlformats.org/officeDocument/2006/relationships/hyperlink" Target="https://podminky.urs.cz/item/CS_URS_2024_01/949101111" TargetMode="External" /><Relationship Id="rId44" Type="http://schemas.openxmlformats.org/officeDocument/2006/relationships/hyperlink" Target="https://podminky.urs.cz/item/CS_URS_2024_01/952901111" TargetMode="External" /><Relationship Id="rId45" Type="http://schemas.openxmlformats.org/officeDocument/2006/relationships/hyperlink" Target="https://podminky.urs.cz/item/CS_URS_2024_01/953942121" TargetMode="External" /><Relationship Id="rId46" Type="http://schemas.openxmlformats.org/officeDocument/2006/relationships/hyperlink" Target="https://podminky.urs.cz/item/CS_URS_2024_01/953942421" TargetMode="External" /><Relationship Id="rId47" Type="http://schemas.openxmlformats.org/officeDocument/2006/relationships/hyperlink" Target="https://podminky.urs.cz/item/CS_URS_2024_01/953965115" TargetMode="External" /><Relationship Id="rId48" Type="http://schemas.openxmlformats.org/officeDocument/2006/relationships/hyperlink" Target="https://podminky.urs.cz/item/CS_URS_2024_01/978013141" TargetMode="External" /><Relationship Id="rId49" Type="http://schemas.openxmlformats.org/officeDocument/2006/relationships/hyperlink" Target="https://podminky.urs.cz/item/CS_URS_2024_01/997013211" TargetMode="External" /><Relationship Id="rId50" Type="http://schemas.openxmlformats.org/officeDocument/2006/relationships/hyperlink" Target="https://podminky.urs.cz/item/CS_URS_2024_01/997013219" TargetMode="External" /><Relationship Id="rId51" Type="http://schemas.openxmlformats.org/officeDocument/2006/relationships/hyperlink" Target="https://podminky.urs.cz/item/CS_URS_2024_01/997013501" TargetMode="External" /><Relationship Id="rId52" Type="http://schemas.openxmlformats.org/officeDocument/2006/relationships/hyperlink" Target="https://podminky.urs.cz/item/CS_URS_2024_01/997013509" TargetMode="External" /><Relationship Id="rId53" Type="http://schemas.openxmlformats.org/officeDocument/2006/relationships/hyperlink" Target="https://podminky.urs.cz/item/CS_URS_2024_01/997013871" TargetMode="External" /><Relationship Id="rId54" Type="http://schemas.openxmlformats.org/officeDocument/2006/relationships/hyperlink" Target="https://podminky.urs.cz/item/CS_URS_2024_01/998017001" TargetMode="External" /><Relationship Id="rId55" Type="http://schemas.openxmlformats.org/officeDocument/2006/relationships/hyperlink" Target="https://podminky.urs.cz/item/CS_URS_2024_01/998018001" TargetMode="External" /><Relationship Id="rId56" Type="http://schemas.openxmlformats.org/officeDocument/2006/relationships/hyperlink" Target="https://podminky.urs.cz/item/CS_URS_2024_01/711111001" TargetMode="External" /><Relationship Id="rId57" Type="http://schemas.openxmlformats.org/officeDocument/2006/relationships/hyperlink" Target="https://podminky.urs.cz/item/CS_URS_2024_01/711141559" TargetMode="External" /><Relationship Id="rId58" Type="http://schemas.openxmlformats.org/officeDocument/2006/relationships/hyperlink" Target="https://podminky.urs.cz/item/CS_URS_2024_01/998711101" TargetMode="External" /><Relationship Id="rId59" Type="http://schemas.openxmlformats.org/officeDocument/2006/relationships/hyperlink" Target="https://podminky.urs.cz/item/CS_URS_2024_01/998711181" TargetMode="External" /><Relationship Id="rId60" Type="http://schemas.openxmlformats.org/officeDocument/2006/relationships/hyperlink" Target="https://podminky.urs.cz/item/CS_URS_2024_01/998711192" TargetMode="External" /><Relationship Id="rId61" Type="http://schemas.openxmlformats.org/officeDocument/2006/relationships/hyperlink" Target="https://podminky.urs.cz/item/CS_URS_2024_01/713121111" TargetMode="External" /><Relationship Id="rId62" Type="http://schemas.openxmlformats.org/officeDocument/2006/relationships/hyperlink" Target="https://podminky.urs.cz/item/CS_URS_2024_01/713191132" TargetMode="External" /><Relationship Id="rId63" Type="http://schemas.openxmlformats.org/officeDocument/2006/relationships/hyperlink" Target="https://podminky.urs.cz/item/CS_URS_2024_01/998713101" TargetMode="External" /><Relationship Id="rId64" Type="http://schemas.openxmlformats.org/officeDocument/2006/relationships/hyperlink" Target="https://podminky.urs.cz/item/CS_URS_2024_01/998713181" TargetMode="External" /><Relationship Id="rId65" Type="http://schemas.openxmlformats.org/officeDocument/2006/relationships/hyperlink" Target="https://podminky.urs.cz/item/CS_URS_2024_01/998713192" TargetMode="External" /><Relationship Id="rId66" Type="http://schemas.openxmlformats.org/officeDocument/2006/relationships/hyperlink" Target="https://podminky.urs.cz/item/CS_URS_2024_01/763111433" TargetMode="External" /><Relationship Id="rId67" Type="http://schemas.openxmlformats.org/officeDocument/2006/relationships/hyperlink" Target="https://podminky.urs.cz/item/CS_URS_2024_01/763111717" TargetMode="External" /><Relationship Id="rId68" Type="http://schemas.openxmlformats.org/officeDocument/2006/relationships/hyperlink" Target="https://podminky.urs.cz/item/CS_URS_2024_01/763111742" TargetMode="External" /><Relationship Id="rId69" Type="http://schemas.openxmlformats.org/officeDocument/2006/relationships/hyperlink" Target="https://podminky.urs.cz/item/CS_URS_2024_01/763111751" TargetMode="External" /><Relationship Id="rId70" Type="http://schemas.openxmlformats.org/officeDocument/2006/relationships/hyperlink" Target="https://podminky.urs.cz/item/CS_URS_2024_01/763121426" TargetMode="External" /><Relationship Id="rId71" Type="http://schemas.openxmlformats.org/officeDocument/2006/relationships/hyperlink" Target="https://podminky.urs.cz/item/CS_URS_2024_01/763121751" TargetMode="External" /><Relationship Id="rId72" Type="http://schemas.openxmlformats.org/officeDocument/2006/relationships/hyperlink" Target="https://podminky.urs.cz/item/CS_URS_2024_01/763132111" TargetMode="External" /><Relationship Id="rId73" Type="http://schemas.openxmlformats.org/officeDocument/2006/relationships/hyperlink" Target="https://podminky.urs.cz/item/CS_URS_2024_01/763158115" TargetMode="External" /><Relationship Id="rId74" Type="http://schemas.openxmlformats.org/officeDocument/2006/relationships/hyperlink" Target="https://podminky.urs.cz/item/CS_URS_2024_01/763158118" TargetMode="External" /><Relationship Id="rId75" Type="http://schemas.openxmlformats.org/officeDocument/2006/relationships/hyperlink" Target="https://podminky.urs.cz/item/CS_URS_2024_01/763172321" TargetMode="External" /><Relationship Id="rId76" Type="http://schemas.openxmlformats.org/officeDocument/2006/relationships/hyperlink" Target="https://podminky.urs.cz/item/CS_URS_2024_01/763172322" TargetMode="External" /><Relationship Id="rId77" Type="http://schemas.openxmlformats.org/officeDocument/2006/relationships/hyperlink" Target="https://podminky.urs.cz/item/CS_URS_2024_01/763181311" TargetMode="External" /><Relationship Id="rId78" Type="http://schemas.openxmlformats.org/officeDocument/2006/relationships/hyperlink" Target="https://podminky.urs.cz/item/CS_URS_2024_01/763431001" TargetMode="External" /><Relationship Id="rId79" Type="http://schemas.openxmlformats.org/officeDocument/2006/relationships/hyperlink" Target="https://podminky.urs.cz/item/CS_URS_2024_01/763751211" TargetMode="External" /><Relationship Id="rId80" Type="http://schemas.openxmlformats.org/officeDocument/2006/relationships/hyperlink" Target="https://podminky.urs.cz/item/CS_URS_2024_01/998763301" TargetMode="External" /><Relationship Id="rId81" Type="http://schemas.openxmlformats.org/officeDocument/2006/relationships/hyperlink" Target="https://podminky.urs.cz/item/CS_URS_2024_01/998763381" TargetMode="External" /><Relationship Id="rId82" Type="http://schemas.openxmlformats.org/officeDocument/2006/relationships/hyperlink" Target="https://podminky.urs.cz/item/CS_URS_2024_01/998763391" TargetMode="External" /><Relationship Id="rId83" Type="http://schemas.openxmlformats.org/officeDocument/2006/relationships/hyperlink" Target="https://podminky.urs.cz/item/CS_URS_2024_01/764226443" TargetMode="External" /><Relationship Id="rId84" Type="http://schemas.openxmlformats.org/officeDocument/2006/relationships/hyperlink" Target="https://podminky.urs.cz/item/CS_URS_2024_01/764226444" TargetMode="External" /><Relationship Id="rId85" Type="http://schemas.openxmlformats.org/officeDocument/2006/relationships/hyperlink" Target="https://podminky.urs.cz/item/CS_URS_2024_01/764226465" TargetMode="External" /><Relationship Id="rId86" Type="http://schemas.openxmlformats.org/officeDocument/2006/relationships/hyperlink" Target="https://podminky.urs.cz/item/CS_URS_2024_01/998764101" TargetMode="External" /><Relationship Id="rId87" Type="http://schemas.openxmlformats.org/officeDocument/2006/relationships/hyperlink" Target="https://podminky.urs.cz/item/CS_URS_2024_01/998764181" TargetMode="External" /><Relationship Id="rId88" Type="http://schemas.openxmlformats.org/officeDocument/2006/relationships/hyperlink" Target="https://podminky.urs.cz/item/CS_URS_2024_01/998764192" TargetMode="External" /><Relationship Id="rId89" Type="http://schemas.openxmlformats.org/officeDocument/2006/relationships/hyperlink" Target="https://podminky.urs.cz/item/CS_URS_2024_01/766622131" TargetMode="External" /><Relationship Id="rId90" Type="http://schemas.openxmlformats.org/officeDocument/2006/relationships/hyperlink" Target="https://podminky.urs.cz/item/CS_URS_2024_01/766622132" TargetMode="External" /><Relationship Id="rId91" Type="http://schemas.openxmlformats.org/officeDocument/2006/relationships/hyperlink" Target="https://podminky.urs.cz/item/CS_URS_2024_01/766660001" TargetMode="External" /><Relationship Id="rId92" Type="http://schemas.openxmlformats.org/officeDocument/2006/relationships/hyperlink" Target="https://podminky.urs.cz/item/CS_URS_2024_01/766660002" TargetMode="External" /><Relationship Id="rId93" Type="http://schemas.openxmlformats.org/officeDocument/2006/relationships/hyperlink" Target="https://podminky.urs.cz/item/CS_URS_2024_01/766660021" TargetMode="External" /><Relationship Id="rId94" Type="http://schemas.openxmlformats.org/officeDocument/2006/relationships/hyperlink" Target="https://podminky.urs.cz/item/CS_URS_2024_01/766660022" TargetMode="External" /><Relationship Id="rId95" Type="http://schemas.openxmlformats.org/officeDocument/2006/relationships/hyperlink" Target="https://podminky.urs.cz/item/CS_URS_2024_01/766660421" TargetMode="External" /><Relationship Id="rId96" Type="http://schemas.openxmlformats.org/officeDocument/2006/relationships/hyperlink" Target="https://podminky.urs.cz/item/CS_URS_2024_01/766660720" TargetMode="External" /><Relationship Id="rId97" Type="http://schemas.openxmlformats.org/officeDocument/2006/relationships/hyperlink" Target="https://podminky.urs.cz/item/CS_URS_2024_01/766660720" TargetMode="External" /><Relationship Id="rId98" Type="http://schemas.openxmlformats.org/officeDocument/2006/relationships/hyperlink" Target="https://podminky.urs.cz/item/CS_URS_2024_01/766660728" TargetMode="External" /><Relationship Id="rId99" Type="http://schemas.openxmlformats.org/officeDocument/2006/relationships/hyperlink" Target="https://podminky.urs.cz/item/CS_URS_2024_01/766660729" TargetMode="External" /><Relationship Id="rId100" Type="http://schemas.openxmlformats.org/officeDocument/2006/relationships/hyperlink" Target="https://podminky.urs.cz/item/CS_URS_2024_01/766660730" TargetMode="External" /><Relationship Id="rId101" Type="http://schemas.openxmlformats.org/officeDocument/2006/relationships/hyperlink" Target="https://podminky.urs.cz/item/CS_URS_2024_01/998766101" TargetMode="External" /><Relationship Id="rId102" Type="http://schemas.openxmlformats.org/officeDocument/2006/relationships/hyperlink" Target="https://podminky.urs.cz/item/CS_URS_2024_01/998766181" TargetMode="External" /><Relationship Id="rId103" Type="http://schemas.openxmlformats.org/officeDocument/2006/relationships/hyperlink" Target="https://podminky.urs.cz/item/CS_URS_2024_01/998766192" TargetMode="External" /><Relationship Id="rId104" Type="http://schemas.openxmlformats.org/officeDocument/2006/relationships/hyperlink" Target="https://podminky.urs.cz/item/CS_URS_2024_01/767163221" TargetMode="External" /><Relationship Id="rId105" Type="http://schemas.openxmlformats.org/officeDocument/2006/relationships/hyperlink" Target="https://podminky.urs.cz/item/CS_URS_2024_01/767416411" TargetMode="External" /><Relationship Id="rId106" Type="http://schemas.openxmlformats.org/officeDocument/2006/relationships/hyperlink" Target="https://podminky.urs.cz/item/CS_URS_2023_02/767531111" TargetMode="External" /><Relationship Id="rId107" Type="http://schemas.openxmlformats.org/officeDocument/2006/relationships/hyperlink" Target="https://podminky.urs.cz/item/CS_URS_2024_01/767531121" TargetMode="External" /><Relationship Id="rId108" Type="http://schemas.openxmlformats.org/officeDocument/2006/relationships/hyperlink" Target="https://podminky.urs.cz/item/CS_URS_2024_01/767646411" TargetMode="External" /><Relationship Id="rId109" Type="http://schemas.openxmlformats.org/officeDocument/2006/relationships/hyperlink" Target="https://podminky.urs.cz/item/CS_URS_2024_01/998767101" TargetMode="External" /><Relationship Id="rId110" Type="http://schemas.openxmlformats.org/officeDocument/2006/relationships/hyperlink" Target="https://podminky.urs.cz/item/CS_URS_2024_01/998767181" TargetMode="External" /><Relationship Id="rId111" Type="http://schemas.openxmlformats.org/officeDocument/2006/relationships/hyperlink" Target="https://podminky.urs.cz/item/CS_URS_2024_01/998767192" TargetMode="External" /><Relationship Id="rId112" Type="http://schemas.openxmlformats.org/officeDocument/2006/relationships/hyperlink" Target="https://podminky.urs.cz/item/CS_URS_2024_01/771111011" TargetMode="External" /><Relationship Id="rId113" Type="http://schemas.openxmlformats.org/officeDocument/2006/relationships/hyperlink" Target="https://podminky.urs.cz/item/CS_URS_2024_01/771121011" TargetMode="External" /><Relationship Id="rId114" Type="http://schemas.openxmlformats.org/officeDocument/2006/relationships/hyperlink" Target="https://podminky.urs.cz/item/CS_URS_2024_01/771574419" TargetMode="External" /><Relationship Id="rId115" Type="http://schemas.openxmlformats.org/officeDocument/2006/relationships/hyperlink" Target="https://podminky.urs.cz/item/CS_URS_2024_01/771591115" TargetMode="External" /><Relationship Id="rId116" Type="http://schemas.openxmlformats.org/officeDocument/2006/relationships/hyperlink" Target="https://podminky.urs.cz/item/CS_URS_2024_01/771592011" TargetMode="External" /><Relationship Id="rId117" Type="http://schemas.openxmlformats.org/officeDocument/2006/relationships/hyperlink" Target="https://podminky.urs.cz/item/CS_URS_2024_01/998771101" TargetMode="External" /><Relationship Id="rId118" Type="http://schemas.openxmlformats.org/officeDocument/2006/relationships/hyperlink" Target="https://podminky.urs.cz/item/CS_URS_2024_01/998771181" TargetMode="External" /><Relationship Id="rId119" Type="http://schemas.openxmlformats.org/officeDocument/2006/relationships/hyperlink" Target="https://podminky.urs.cz/item/CS_URS_2024_01/998771192" TargetMode="External" /><Relationship Id="rId120" Type="http://schemas.openxmlformats.org/officeDocument/2006/relationships/hyperlink" Target="https://podminky.urs.cz/item/CS_URS_2024_01/776111112" TargetMode="External" /><Relationship Id="rId121" Type="http://schemas.openxmlformats.org/officeDocument/2006/relationships/hyperlink" Target="https://podminky.urs.cz/item/CS_URS_2024_01/776111311" TargetMode="External" /><Relationship Id="rId122" Type="http://schemas.openxmlformats.org/officeDocument/2006/relationships/hyperlink" Target="https://podminky.urs.cz/item/CS_URS_2024_01/776121112" TargetMode="External" /><Relationship Id="rId123" Type="http://schemas.openxmlformats.org/officeDocument/2006/relationships/hyperlink" Target="https://podminky.urs.cz/item/CS_URS_2024_01/776141111" TargetMode="External" /><Relationship Id="rId124" Type="http://schemas.openxmlformats.org/officeDocument/2006/relationships/hyperlink" Target="https://podminky.urs.cz/item/CS_URS_2024_01/776251111" TargetMode="External" /><Relationship Id="rId125" Type="http://schemas.openxmlformats.org/officeDocument/2006/relationships/hyperlink" Target="https://podminky.urs.cz/item/CS_URS_2024_01/776411111" TargetMode="External" /><Relationship Id="rId126" Type="http://schemas.openxmlformats.org/officeDocument/2006/relationships/hyperlink" Target="https://podminky.urs.cz/item/CS_URS_2024_01/776991121" TargetMode="External" /><Relationship Id="rId127" Type="http://schemas.openxmlformats.org/officeDocument/2006/relationships/hyperlink" Target="https://podminky.urs.cz/item/CS_URS_2024_01/998776101" TargetMode="External" /><Relationship Id="rId128" Type="http://schemas.openxmlformats.org/officeDocument/2006/relationships/hyperlink" Target="https://podminky.urs.cz/item/CS_URS_2024_01/998776181" TargetMode="External" /><Relationship Id="rId129" Type="http://schemas.openxmlformats.org/officeDocument/2006/relationships/hyperlink" Target="https://podminky.urs.cz/item/CS_URS_2024_01/998776192" TargetMode="External" /><Relationship Id="rId130" Type="http://schemas.openxmlformats.org/officeDocument/2006/relationships/hyperlink" Target="https://podminky.urs.cz/item/CS_URS_2024_01/781111011" TargetMode="External" /><Relationship Id="rId131" Type="http://schemas.openxmlformats.org/officeDocument/2006/relationships/hyperlink" Target="https://podminky.urs.cz/item/CS_URS_2024_01/781474115" TargetMode="External" /><Relationship Id="rId132" Type="http://schemas.openxmlformats.org/officeDocument/2006/relationships/hyperlink" Target="https://podminky.urs.cz/item/CS_URS_2023_02/781477111" TargetMode="External" /><Relationship Id="rId133" Type="http://schemas.openxmlformats.org/officeDocument/2006/relationships/hyperlink" Target="https://podminky.urs.cz/item/CS_URS_2024_01/781492251" TargetMode="External" /><Relationship Id="rId134" Type="http://schemas.openxmlformats.org/officeDocument/2006/relationships/hyperlink" Target="https://podminky.urs.cz/item/CS_URS_2024_01/781495115" TargetMode="External" /><Relationship Id="rId135" Type="http://schemas.openxmlformats.org/officeDocument/2006/relationships/hyperlink" Target="https://podminky.urs.cz/item/CS_URS_2024_01/781495141" TargetMode="External" /><Relationship Id="rId136" Type="http://schemas.openxmlformats.org/officeDocument/2006/relationships/hyperlink" Target="https://podminky.urs.cz/item/CS_URS_2024_01/781495142" TargetMode="External" /><Relationship Id="rId137" Type="http://schemas.openxmlformats.org/officeDocument/2006/relationships/hyperlink" Target="https://podminky.urs.cz/item/CS_URS_2024_01/781495143" TargetMode="External" /><Relationship Id="rId138" Type="http://schemas.openxmlformats.org/officeDocument/2006/relationships/hyperlink" Target="https://podminky.urs.cz/item/CS_URS_2024_01/781495211" TargetMode="External" /><Relationship Id="rId139" Type="http://schemas.openxmlformats.org/officeDocument/2006/relationships/hyperlink" Target="https://podminky.urs.cz/item/CS_URS_2024_01/781495211" TargetMode="External" /><Relationship Id="rId140" Type="http://schemas.openxmlformats.org/officeDocument/2006/relationships/hyperlink" Target="https://podminky.urs.cz/item/CS_URS_2024_01/998781101" TargetMode="External" /><Relationship Id="rId141" Type="http://schemas.openxmlformats.org/officeDocument/2006/relationships/hyperlink" Target="https://podminky.urs.cz/item/CS_URS_2023_02/998781181" TargetMode="External" /><Relationship Id="rId142" Type="http://schemas.openxmlformats.org/officeDocument/2006/relationships/hyperlink" Target="https://podminky.urs.cz/item/CS_URS_2024_01/998781192" TargetMode="External" /><Relationship Id="rId143" Type="http://schemas.openxmlformats.org/officeDocument/2006/relationships/hyperlink" Target="https://podminky.urs.cz/item/CS_URS_2024_01/783000121" TargetMode="External" /><Relationship Id="rId144" Type="http://schemas.openxmlformats.org/officeDocument/2006/relationships/hyperlink" Target="https://podminky.urs.cz/item/CS_URS_2024_01/783301311" TargetMode="External" /><Relationship Id="rId145" Type="http://schemas.openxmlformats.org/officeDocument/2006/relationships/hyperlink" Target="https://podminky.urs.cz/item/CS_URS_2024_01/783314203" TargetMode="External" /><Relationship Id="rId146" Type="http://schemas.openxmlformats.org/officeDocument/2006/relationships/hyperlink" Target="https://podminky.urs.cz/item/CS_URS_2024_01/783315101" TargetMode="External" /><Relationship Id="rId147" Type="http://schemas.openxmlformats.org/officeDocument/2006/relationships/hyperlink" Target="https://podminky.urs.cz/item/CS_URS_2024_01/783317101" TargetMode="External" /><Relationship Id="rId148" Type="http://schemas.openxmlformats.org/officeDocument/2006/relationships/hyperlink" Target="https://podminky.urs.cz/item/CS_URS_2024_01/784111001" TargetMode="External" /><Relationship Id="rId149" Type="http://schemas.openxmlformats.org/officeDocument/2006/relationships/hyperlink" Target="https://podminky.urs.cz/item/CS_URS_2024_01/784121001" TargetMode="External" /><Relationship Id="rId150" Type="http://schemas.openxmlformats.org/officeDocument/2006/relationships/hyperlink" Target="https://podminky.urs.cz/item/CS_URS_2024_01/784121011" TargetMode="External" /><Relationship Id="rId151" Type="http://schemas.openxmlformats.org/officeDocument/2006/relationships/hyperlink" Target="https://podminky.urs.cz/item/CS_URS_2024_01/784161401" TargetMode="External" /><Relationship Id="rId152" Type="http://schemas.openxmlformats.org/officeDocument/2006/relationships/hyperlink" Target="https://podminky.urs.cz/item/CS_URS_2024_01/784171101" TargetMode="External" /><Relationship Id="rId153" Type="http://schemas.openxmlformats.org/officeDocument/2006/relationships/hyperlink" Target="https://podminky.urs.cz/item/CS_URS_2024_01/784171111" TargetMode="External" /><Relationship Id="rId154" Type="http://schemas.openxmlformats.org/officeDocument/2006/relationships/hyperlink" Target="https://podminky.urs.cz/item/CS_URS_2024_01/784181101" TargetMode="External" /><Relationship Id="rId155" Type="http://schemas.openxmlformats.org/officeDocument/2006/relationships/hyperlink" Target="https://podminky.urs.cz/item/CS_URS_2024_01/784191001" TargetMode="External" /><Relationship Id="rId156" Type="http://schemas.openxmlformats.org/officeDocument/2006/relationships/hyperlink" Target="https://podminky.urs.cz/item/CS_URS_2024_01/784191005" TargetMode="External" /><Relationship Id="rId157" Type="http://schemas.openxmlformats.org/officeDocument/2006/relationships/hyperlink" Target="https://podminky.urs.cz/item/CS_URS_2024_01/784191007" TargetMode="External" /><Relationship Id="rId158" Type="http://schemas.openxmlformats.org/officeDocument/2006/relationships/hyperlink" Target="https://podminky.urs.cz/item/CS_URS_2024_01/784221101" TargetMode="External" /><Relationship Id="rId159" Type="http://schemas.openxmlformats.org/officeDocument/2006/relationships/hyperlink" Target="https://podminky.urs.cz/item/CS_URS_2024_01/784221141" TargetMode="External" /><Relationship Id="rId160" Type="http://schemas.openxmlformats.org/officeDocument/2006/relationships/hyperlink" Target="https://podminky.urs.cz/item/CS_URS_2024_01/784221151" TargetMode="External" /><Relationship Id="rId161" Type="http://schemas.openxmlformats.org/officeDocument/2006/relationships/hyperlink" Target="https://podminky.urs.cz/item/CS_URS_2024_01/786624111" TargetMode="External" /><Relationship Id="rId162" Type="http://schemas.openxmlformats.org/officeDocument/2006/relationships/hyperlink" Target="https://podminky.urs.cz/item/CS_URS_2024_01/998786101" TargetMode="External" /><Relationship Id="rId163" Type="http://schemas.openxmlformats.org/officeDocument/2006/relationships/hyperlink" Target="https://podminky.urs.cz/item/CS_URS_2024_01/998786181" TargetMode="External" /><Relationship Id="rId164" Type="http://schemas.openxmlformats.org/officeDocument/2006/relationships/hyperlink" Target="https://podminky.urs.cz/item/CS_URS_2024_01/998786192" TargetMode="External" /><Relationship Id="rId165" Type="http://schemas.openxmlformats.org/officeDocument/2006/relationships/hyperlink" Target="https://podminky.urs.cz/item/CS_URS_2024_01/HZS1292" TargetMode="External" /><Relationship Id="rId166" Type="http://schemas.openxmlformats.org/officeDocument/2006/relationships/hyperlink" Target="https://podminky.urs.cz/item/CS_URS_2024_01/HZS2121" TargetMode="External" /><Relationship Id="rId167" Type="http://schemas.openxmlformats.org/officeDocument/2006/relationships/hyperlink" Target="https://podminky.urs.cz/item/CS_URS_2024_01/HZS2151" TargetMode="External" /><Relationship Id="rId168" Type="http://schemas.openxmlformats.org/officeDocument/2006/relationships/hyperlink" Target="https://podminky.urs.cz/item/CS_URS_2024_01/HZS2171" TargetMode="External" /><Relationship Id="rId169" Type="http://schemas.openxmlformats.org/officeDocument/2006/relationships/hyperlink" Target="https://podminky.urs.cz/item/CS_URS_2024_01/HZS2311" TargetMode="External" /><Relationship Id="rId170" Type="http://schemas.openxmlformats.org/officeDocument/2006/relationships/hyperlink" Target="https://podminky.urs.cz/item/CS_URS_2024_01/HZS2321" TargetMode="External" /><Relationship Id="rId171" Type="http://schemas.openxmlformats.org/officeDocument/2006/relationships/hyperlink" Target="https://podminky.urs.cz/item/CS_URS_2024_01/HZS2331" TargetMode="External" /><Relationship Id="rId172" Type="http://schemas.openxmlformats.org/officeDocument/2006/relationships/hyperlink" Target="https://podminky.urs.cz/item/CS_URS_2024_01/HZS2492" TargetMode="External" /><Relationship Id="rId17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33223102" TargetMode="External" /><Relationship Id="rId2" Type="http://schemas.openxmlformats.org/officeDocument/2006/relationships/hyperlink" Target="https://podminky.urs.cz/item/CS_URS_2024_01/733223103" TargetMode="External" /><Relationship Id="rId3" Type="http://schemas.openxmlformats.org/officeDocument/2006/relationships/hyperlink" Target="https://podminky.urs.cz/item/CS_URS_2024_01/733223104" TargetMode="External" /><Relationship Id="rId4" Type="http://schemas.openxmlformats.org/officeDocument/2006/relationships/hyperlink" Target="https://podminky.urs.cz/item/CS_URS_2024_01/733223105" TargetMode="External" /><Relationship Id="rId5" Type="http://schemas.openxmlformats.org/officeDocument/2006/relationships/hyperlink" Target="https://podminky.urs.cz/item/CS_URS_2024_01/733223106" TargetMode="External" /><Relationship Id="rId6" Type="http://schemas.openxmlformats.org/officeDocument/2006/relationships/hyperlink" Target="https://podminky.urs.cz/item/CS_URS_2024_01/733223107" TargetMode="External" /><Relationship Id="rId7" Type="http://schemas.openxmlformats.org/officeDocument/2006/relationships/hyperlink" Target="https://podminky.urs.cz/item/CS_URS_2024_01/733291101" TargetMode="External" /><Relationship Id="rId8" Type="http://schemas.openxmlformats.org/officeDocument/2006/relationships/hyperlink" Target="https://podminky.urs.cz/item/CS_URS_2024_01/733291102" TargetMode="External" /><Relationship Id="rId9" Type="http://schemas.openxmlformats.org/officeDocument/2006/relationships/hyperlink" Target="https://podminky.urs.cz/item/CS_URS_2024_01/733811231" TargetMode="External" /><Relationship Id="rId10" Type="http://schemas.openxmlformats.org/officeDocument/2006/relationships/hyperlink" Target="https://podminky.urs.cz/item/CS_URS_2024_01/733811242" TargetMode="External" /><Relationship Id="rId11" Type="http://schemas.openxmlformats.org/officeDocument/2006/relationships/hyperlink" Target="https://podminky.urs.cz/item/CS_URS_2024_01/998733101" TargetMode="External" /><Relationship Id="rId12" Type="http://schemas.openxmlformats.org/officeDocument/2006/relationships/hyperlink" Target="https://podminky.urs.cz/item/CS_URS_2024_01/998733181" TargetMode="External" /><Relationship Id="rId13" Type="http://schemas.openxmlformats.org/officeDocument/2006/relationships/hyperlink" Target="https://podminky.urs.cz/item/CS_URS_2024_01/998733193" TargetMode="External" /><Relationship Id="rId14" Type="http://schemas.openxmlformats.org/officeDocument/2006/relationships/hyperlink" Target="https://podminky.urs.cz/item/CS_URS_2024_01/734209104" TargetMode="External" /><Relationship Id="rId15" Type="http://schemas.openxmlformats.org/officeDocument/2006/relationships/hyperlink" Target="https://podminky.urs.cz/item/CS_URS_2024_01/734211119" TargetMode="External" /><Relationship Id="rId16" Type="http://schemas.openxmlformats.org/officeDocument/2006/relationships/hyperlink" Target="https://podminky.urs.cz/item/CS_URS_2024_01/734221682" TargetMode="External" /><Relationship Id="rId17" Type="http://schemas.openxmlformats.org/officeDocument/2006/relationships/hyperlink" Target="https://podminky.urs.cz/item/CS_URS_2024_01/734251212" TargetMode="External" /><Relationship Id="rId18" Type="http://schemas.openxmlformats.org/officeDocument/2006/relationships/hyperlink" Target="https://podminky.urs.cz/item/CS_URS_2024_01/734261403" TargetMode="External" /><Relationship Id="rId19" Type="http://schemas.openxmlformats.org/officeDocument/2006/relationships/hyperlink" Target="https://podminky.urs.cz/item/CS_URS_2024_01/734291124" TargetMode="External" /><Relationship Id="rId20" Type="http://schemas.openxmlformats.org/officeDocument/2006/relationships/hyperlink" Target="https://podminky.urs.cz/item/CS_URS_2024_01/734292715" TargetMode="External" /><Relationship Id="rId21" Type="http://schemas.openxmlformats.org/officeDocument/2006/relationships/hyperlink" Target="https://podminky.urs.cz/item/CS_URS_2024_01/734292717" TargetMode="External" /><Relationship Id="rId22" Type="http://schemas.openxmlformats.org/officeDocument/2006/relationships/hyperlink" Target="https://podminky.urs.cz/item/CS_URS_2024_01/998734101" TargetMode="External" /><Relationship Id="rId23" Type="http://schemas.openxmlformats.org/officeDocument/2006/relationships/hyperlink" Target="https://podminky.urs.cz/item/CS_URS_2024_01/998734181" TargetMode="External" /><Relationship Id="rId24" Type="http://schemas.openxmlformats.org/officeDocument/2006/relationships/hyperlink" Target="https://podminky.urs.cz/item/CS_URS_2024_01/998734193" TargetMode="External" /><Relationship Id="rId25" Type="http://schemas.openxmlformats.org/officeDocument/2006/relationships/hyperlink" Target="https://podminky.urs.cz/item/CS_URS_2024_01/735152274" TargetMode="External" /><Relationship Id="rId26" Type="http://schemas.openxmlformats.org/officeDocument/2006/relationships/hyperlink" Target="https://podminky.urs.cz/item/CS_URS_2024_01/735152275" TargetMode="External" /><Relationship Id="rId27" Type="http://schemas.openxmlformats.org/officeDocument/2006/relationships/hyperlink" Target="https://podminky.urs.cz/item/CS_URS_2024_01/735152493" TargetMode="External" /><Relationship Id="rId28" Type="http://schemas.openxmlformats.org/officeDocument/2006/relationships/hyperlink" Target="https://podminky.urs.cz/item/CS_URS_2024_01/735152556" TargetMode="External" /><Relationship Id="rId29" Type="http://schemas.openxmlformats.org/officeDocument/2006/relationships/hyperlink" Target="https://podminky.urs.cz/item/CS_URS_2024_01/735152557" TargetMode="External" /><Relationship Id="rId30" Type="http://schemas.openxmlformats.org/officeDocument/2006/relationships/hyperlink" Target="https://podminky.urs.cz/item/CS_URS_2024_01/735152577" TargetMode="External" /><Relationship Id="rId31" Type="http://schemas.openxmlformats.org/officeDocument/2006/relationships/hyperlink" Target="https://podminky.urs.cz/item/CS_URS_2024_01/998735101" TargetMode="External" /><Relationship Id="rId32" Type="http://schemas.openxmlformats.org/officeDocument/2006/relationships/hyperlink" Target="https://podminky.urs.cz/item/CS_URS_2024_01/998735181" TargetMode="External" /><Relationship Id="rId33" Type="http://schemas.openxmlformats.org/officeDocument/2006/relationships/hyperlink" Target="https://podminky.urs.cz/item/CS_URS_2024_01/998735193" TargetMode="External" /><Relationship Id="rId34" Type="http://schemas.openxmlformats.org/officeDocument/2006/relationships/hyperlink" Target="https://podminky.urs.cz/item/CS_URS_2024_01/HZS2221" TargetMode="External" /><Relationship Id="rId35" Type="http://schemas.openxmlformats.org/officeDocument/2006/relationships/hyperlink" Target="https://podminky.urs.cz/item/CS_URS_2024_01/HZS2222" TargetMode="External" /><Relationship Id="rId36" Type="http://schemas.openxmlformats.org/officeDocument/2006/relationships/hyperlink" Target="https://podminky.urs.cz/item/CS_URS_2024_01/HZS2491" TargetMode="External" /><Relationship Id="rId37" Type="http://schemas.openxmlformats.org/officeDocument/2006/relationships/hyperlink" Target="https://podminky.urs.cz/item/CS_URS_2024_01/HZS2492" TargetMode="External" /><Relationship Id="rId38" Type="http://schemas.openxmlformats.org/officeDocument/2006/relationships/hyperlink" Target="https://podminky.urs.cz/item/CS_URS_2023_02/043002000" TargetMode="External" /><Relationship Id="rId39" Type="http://schemas.openxmlformats.org/officeDocument/2006/relationships/hyperlink" Target="https://podminky.urs.cz/item/CS_URS_2023_02/043194000" TargetMode="External" /><Relationship Id="rId40" Type="http://schemas.openxmlformats.org/officeDocument/2006/relationships/hyperlink" Target="https://podminky.urs.cz/item/CS_URS_2023_02/044002000" TargetMode="External" /><Relationship Id="rId41" Type="http://schemas.openxmlformats.org/officeDocument/2006/relationships/hyperlink" Target="https://podminky.urs.cz/item/CS_URS_2024_01/081103000" TargetMode="External" /><Relationship Id="rId42" Type="http://schemas.openxmlformats.org/officeDocument/2006/relationships/hyperlink" Target="https://podminky.urs.cz/item/CS_URS_2024_01/092103001" TargetMode="External" /><Relationship Id="rId43" Type="http://schemas.openxmlformats.org/officeDocument/2006/relationships/hyperlink" Target="https://podminky.urs.cz/item/CS_URS_2024_01/092203000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42241" TargetMode="External" /><Relationship Id="rId2" Type="http://schemas.openxmlformats.org/officeDocument/2006/relationships/hyperlink" Target="https://podminky.urs.cz/item/CS_URS_2024_01/713411111" TargetMode="External" /><Relationship Id="rId3" Type="http://schemas.openxmlformats.org/officeDocument/2006/relationships/hyperlink" Target="https://podminky.urs.cz/item/CS_URS_2024_01/721173401" TargetMode="External" /><Relationship Id="rId4" Type="http://schemas.openxmlformats.org/officeDocument/2006/relationships/hyperlink" Target="https://podminky.urs.cz/item/CS_URS_2024_01/721173402" TargetMode="External" /><Relationship Id="rId5" Type="http://schemas.openxmlformats.org/officeDocument/2006/relationships/hyperlink" Target="https://podminky.urs.cz/item/CS_URS_2024_01/721173403" TargetMode="External" /><Relationship Id="rId6" Type="http://schemas.openxmlformats.org/officeDocument/2006/relationships/hyperlink" Target="https://podminky.urs.cz/item/CS_URS_2024_01/721174024" TargetMode="External" /><Relationship Id="rId7" Type="http://schemas.openxmlformats.org/officeDocument/2006/relationships/hyperlink" Target="https://podminky.urs.cz/item/CS_URS_2024_01/721174025" TargetMode="External" /><Relationship Id="rId8" Type="http://schemas.openxmlformats.org/officeDocument/2006/relationships/hyperlink" Target="https://podminky.urs.cz/item/CS_URS_2024_01/721174042" TargetMode="External" /><Relationship Id="rId9" Type="http://schemas.openxmlformats.org/officeDocument/2006/relationships/hyperlink" Target="https://podminky.urs.cz/item/CS_URS_2024_01/721174043" TargetMode="External" /><Relationship Id="rId10" Type="http://schemas.openxmlformats.org/officeDocument/2006/relationships/hyperlink" Target="https://podminky.urs.cz/item/CS_URS_2024_01/721219128" TargetMode="External" /><Relationship Id="rId11" Type="http://schemas.openxmlformats.org/officeDocument/2006/relationships/hyperlink" Target="https://podminky.urs.cz/item/CS_URS_2024_01/721274125" TargetMode="External" /><Relationship Id="rId12" Type="http://schemas.openxmlformats.org/officeDocument/2006/relationships/hyperlink" Target="https://podminky.urs.cz/item/CS_URS_2024_01/721274126" TargetMode="External" /><Relationship Id="rId13" Type="http://schemas.openxmlformats.org/officeDocument/2006/relationships/hyperlink" Target="https://podminky.urs.cz/item/CS_URS_2024_01/721290111" TargetMode="External" /><Relationship Id="rId14" Type="http://schemas.openxmlformats.org/officeDocument/2006/relationships/hyperlink" Target="https://podminky.urs.cz/item/CS_URS_2024_01/721290112" TargetMode="External" /><Relationship Id="rId15" Type="http://schemas.openxmlformats.org/officeDocument/2006/relationships/hyperlink" Target="https://podminky.urs.cz/item/CS_URS_2024_01/998721101" TargetMode="External" /><Relationship Id="rId16" Type="http://schemas.openxmlformats.org/officeDocument/2006/relationships/hyperlink" Target="https://podminky.urs.cz/item/CS_URS_2024_01/998721181" TargetMode="External" /><Relationship Id="rId17" Type="http://schemas.openxmlformats.org/officeDocument/2006/relationships/hyperlink" Target="https://podminky.urs.cz/item/CS_URS_2024_01/998721192" TargetMode="External" /><Relationship Id="rId18" Type="http://schemas.openxmlformats.org/officeDocument/2006/relationships/hyperlink" Target="https://podminky.urs.cz/item/CS_URS_2024_01/722175002" TargetMode="External" /><Relationship Id="rId19" Type="http://schemas.openxmlformats.org/officeDocument/2006/relationships/hyperlink" Target="https://podminky.urs.cz/item/CS_URS_2024_01/722175003" TargetMode="External" /><Relationship Id="rId20" Type="http://schemas.openxmlformats.org/officeDocument/2006/relationships/hyperlink" Target="https://podminky.urs.cz/item/CS_URS_2024_01/722175004" TargetMode="External" /><Relationship Id="rId21" Type="http://schemas.openxmlformats.org/officeDocument/2006/relationships/hyperlink" Target="https://podminky.urs.cz/item/CS_URS_2024_01/722175005" TargetMode="External" /><Relationship Id="rId22" Type="http://schemas.openxmlformats.org/officeDocument/2006/relationships/hyperlink" Target="https://podminky.urs.cz/item/CS_URS_2024_01/722181221" TargetMode="External" /><Relationship Id="rId23" Type="http://schemas.openxmlformats.org/officeDocument/2006/relationships/hyperlink" Target="https://podminky.urs.cz/item/CS_URS_2024_01/722181222" TargetMode="External" /><Relationship Id="rId24" Type="http://schemas.openxmlformats.org/officeDocument/2006/relationships/hyperlink" Target="https://podminky.urs.cz/item/CS_URS_2024_01/722181232" TargetMode="External" /><Relationship Id="rId25" Type="http://schemas.openxmlformats.org/officeDocument/2006/relationships/hyperlink" Target="https://podminky.urs.cz/item/CS_URS_2024_01/722181241" TargetMode="External" /><Relationship Id="rId26" Type="http://schemas.openxmlformats.org/officeDocument/2006/relationships/hyperlink" Target="https://podminky.urs.cz/item/CS_URS_2024_01/722181242" TargetMode="External" /><Relationship Id="rId27" Type="http://schemas.openxmlformats.org/officeDocument/2006/relationships/hyperlink" Target="https://podminky.urs.cz/item/CS_URS_2024_01/722231141" TargetMode="External" /><Relationship Id="rId28" Type="http://schemas.openxmlformats.org/officeDocument/2006/relationships/hyperlink" Target="https://podminky.urs.cz/item/CS_URS_2024_01/722232043" TargetMode="External" /><Relationship Id="rId29" Type="http://schemas.openxmlformats.org/officeDocument/2006/relationships/hyperlink" Target="https://podminky.urs.cz/item/CS_URS_2024_01/722232044" TargetMode="External" /><Relationship Id="rId30" Type="http://schemas.openxmlformats.org/officeDocument/2006/relationships/hyperlink" Target="https://podminky.urs.cz/item/CS_URS_2024_01/722232045" TargetMode="External" /><Relationship Id="rId31" Type="http://schemas.openxmlformats.org/officeDocument/2006/relationships/hyperlink" Target="https://podminky.urs.cz/item/CS_URS_2024_01/722232046" TargetMode="External" /><Relationship Id="rId32" Type="http://schemas.openxmlformats.org/officeDocument/2006/relationships/hyperlink" Target="https://podminky.urs.cz/item/CS_URS_2024_01/722239101" TargetMode="External" /><Relationship Id="rId33" Type="http://schemas.openxmlformats.org/officeDocument/2006/relationships/hyperlink" Target="https://podminky.urs.cz/item/CS_URS_2024_01/998722101" TargetMode="External" /><Relationship Id="rId34" Type="http://schemas.openxmlformats.org/officeDocument/2006/relationships/hyperlink" Target="https://podminky.urs.cz/item/CS_URS_2024_01/998722181" TargetMode="External" /><Relationship Id="rId35" Type="http://schemas.openxmlformats.org/officeDocument/2006/relationships/hyperlink" Target="https://podminky.urs.cz/item/CS_URS_2024_01/998722192" TargetMode="External" /><Relationship Id="rId36" Type="http://schemas.openxmlformats.org/officeDocument/2006/relationships/hyperlink" Target="https://podminky.urs.cz/item/CS_URS_2024_01/725219102" TargetMode="External" /><Relationship Id="rId37" Type="http://schemas.openxmlformats.org/officeDocument/2006/relationships/hyperlink" Target="https://podminky.urs.cz/item/CS_URS_2024_01/725319111" TargetMode="External" /><Relationship Id="rId38" Type="http://schemas.openxmlformats.org/officeDocument/2006/relationships/hyperlink" Target="https://podminky.urs.cz/item/CS_URS_2024_01/725339111" TargetMode="External" /><Relationship Id="rId39" Type="http://schemas.openxmlformats.org/officeDocument/2006/relationships/hyperlink" Target="https://podminky.urs.cz/item/CS_URS_2024_01/725813111" TargetMode="External" /><Relationship Id="rId40" Type="http://schemas.openxmlformats.org/officeDocument/2006/relationships/hyperlink" Target="https://podminky.urs.cz/item/CS_URS_2024_01/725829101" TargetMode="External" /><Relationship Id="rId41" Type="http://schemas.openxmlformats.org/officeDocument/2006/relationships/hyperlink" Target="https://podminky.urs.cz/item/CS_URS_2024_01/725829111" TargetMode="External" /><Relationship Id="rId42" Type="http://schemas.openxmlformats.org/officeDocument/2006/relationships/hyperlink" Target="https://podminky.urs.cz/item/CS_URS_2024_01/725829131" TargetMode="External" /><Relationship Id="rId43" Type="http://schemas.openxmlformats.org/officeDocument/2006/relationships/hyperlink" Target="https://podminky.urs.cz/item/CS_URS_2024_01/725861102" TargetMode="External" /><Relationship Id="rId44" Type="http://schemas.openxmlformats.org/officeDocument/2006/relationships/hyperlink" Target="https://podminky.urs.cz/item/CS_URS_2024_01/725862103" TargetMode="External" /><Relationship Id="rId45" Type="http://schemas.openxmlformats.org/officeDocument/2006/relationships/hyperlink" Target="https://podminky.urs.cz/item/CS_URS_2024_01/725865501" TargetMode="External" /><Relationship Id="rId46" Type="http://schemas.openxmlformats.org/officeDocument/2006/relationships/hyperlink" Target="https://podminky.urs.cz/item/CS_URS_2024_01/998725101" TargetMode="External" /><Relationship Id="rId47" Type="http://schemas.openxmlformats.org/officeDocument/2006/relationships/hyperlink" Target="https://podminky.urs.cz/item/CS_URS_2024_01/998725181" TargetMode="External" /><Relationship Id="rId48" Type="http://schemas.openxmlformats.org/officeDocument/2006/relationships/hyperlink" Target="https://podminky.urs.cz/item/CS_URS_2024_01/998725192" TargetMode="External" /><Relationship Id="rId49" Type="http://schemas.openxmlformats.org/officeDocument/2006/relationships/hyperlink" Target="https://podminky.urs.cz/item/CS_URS_2024_01/726131043" TargetMode="External" /><Relationship Id="rId50" Type="http://schemas.openxmlformats.org/officeDocument/2006/relationships/hyperlink" Target="https://podminky.urs.cz/item/CS_URS_2024_01/998726111" TargetMode="External" /><Relationship Id="rId51" Type="http://schemas.openxmlformats.org/officeDocument/2006/relationships/hyperlink" Target="https://podminky.urs.cz/item/CS_URS_2024_01/998726181" TargetMode="External" /><Relationship Id="rId52" Type="http://schemas.openxmlformats.org/officeDocument/2006/relationships/hyperlink" Target="https://podminky.urs.cz/item/CS_URS_2024_01/998726192" TargetMode="External" /><Relationship Id="rId53" Type="http://schemas.openxmlformats.org/officeDocument/2006/relationships/hyperlink" Target="https://podminky.urs.cz/item/CS_URS_2024_01/HZS2211" TargetMode="External" /><Relationship Id="rId54" Type="http://schemas.openxmlformats.org/officeDocument/2006/relationships/hyperlink" Target="https://podminky.urs.cz/item/CS_URS_2024_01/HZS2491" TargetMode="External" /><Relationship Id="rId55" Type="http://schemas.openxmlformats.org/officeDocument/2006/relationships/hyperlink" Target="https://podminky.urs.cz/item/CS_URS_2024_01/HZS2492" TargetMode="External" /><Relationship Id="rId56" Type="http://schemas.openxmlformats.org/officeDocument/2006/relationships/hyperlink" Target="https://podminky.urs.cz/item/CS_URS_2023_02/043002000" TargetMode="External" /><Relationship Id="rId57" Type="http://schemas.openxmlformats.org/officeDocument/2006/relationships/hyperlink" Target="https://podminky.urs.cz/item/CS_URS_2023_02/044002000" TargetMode="External" /><Relationship Id="rId58" Type="http://schemas.openxmlformats.org/officeDocument/2006/relationships/hyperlink" Target="https://podminky.urs.cz/item/CS_URS_2024_01/065002000" TargetMode="External" /><Relationship Id="rId5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231" TargetMode="External" /><Relationship Id="rId2" Type="http://schemas.openxmlformats.org/officeDocument/2006/relationships/hyperlink" Target="https://podminky.urs.cz/item/CS_URS_2024_01/HZS2232" TargetMode="External" /><Relationship Id="rId3" Type="http://schemas.openxmlformats.org/officeDocument/2006/relationships/hyperlink" Target="https://podminky.urs.cz/item/CS_URS_2024_01/HZS2492" TargetMode="External" /><Relationship Id="rId4" Type="http://schemas.openxmlformats.org/officeDocument/2006/relationships/hyperlink" Target="https://podminky.urs.cz/item/CS_URS_2024_01/HZS4211" TargetMode="External" /><Relationship Id="rId5" Type="http://schemas.openxmlformats.org/officeDocument/2006/relationships/hyperlink" Target="https://podminky.urs.cz/item/CS_URS_2023_02/043002000" TargetMode="External" /><Relationship Id="rId6" Type="http://schemas.openxmlformats.org/officeDocument/2006/relationships/hyperlink" Target="https://podminky.urs.cz/item/CS_URS_2023_02/044002000" TargetMode="External" /><Relationship Id="rId7" Type="http://schemas.openxmlformats.org/officeDocument/2006/relationships/hyperlink" Target="https://podminky.urs.cz/item/CS_URS_2024_01/065002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44002000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29.28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0" t="s">
        <v>26</v>
      </c>
      <c r="AL9" s="26"/>
      <c r="AM9" s="26"/>
      <c r="AN9" s="38" t="s">
        <v>27</v>
      </c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29</v>
      </c>
      <c r="AL10" s="26"/>
      <c r="AM10" s="26"/>
      <c r="AN10" s="31" t="s">
        <v>30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32</v>
      </c>
      <c r="AL11" s="26"/>
      <c r="AM11" s="26"/>
      <c r="AN11" s="31" t="s">
        <v>33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29</v>
      </c>
      <c r="AL13" s="26"/>
      <c r="AM13" s="26"/>
      <c r="AN13" s="39" t="s">
        <v>35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9" t="s">
        <v>35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6" t="s">
        <v>32</v>
      </c>
      <c r="AL14" s="26"/>
      <c r="AM14" s="26"/>
      <c r="AN14" s="39" t="s">
        <v>35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36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29</v>
      </c>
      <c r="AL16" s="26"/>
      <c r="AM16" s="26"/>
      <c r="AN16" s="31" t="s">
        <v>37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32</v>
      </c>
      <c r="AL17" s="26"/>
      <c r="AM17" s="26"/>
      <c r="AN17" s="31" t="s">
        <v>39</v>
      </c>
      <c r="AO17" s="26"/>
      <c r="AP17" s="26"/>
      <c r="AQ17" s="26"/>
      <c r="AR17" s="24"/>
      <c r="BE17" s="35"/>
      <c r="BS17" s="21" t="s">
        <v>40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41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29</v>
      </c>
      <c r="AL19" s="26"/>
      <c r="AM19" s="26"/>
      <c r="AN19" s="31" t="s">
        <v>37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42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32</v>
      </c>
      <c r="AL20" s="26"/>
      <c r="AM20" s="26"/>
      <c r="AN20" s="31" t="s">
        <v>39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43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1" t="s">
        <v>44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26"/>
      <c r="AQ25" s="26"/>
      <c r="AR25" s="24"/>
      <c r="BE25" s="35"/>
    </row>
    <row r="26" s="2" customFormat="1" ht="25.92" customHeight="1">
      <c r="A26" s="43"/>
      <c r="B26" s="44"/>
      <c r="C26" s="45"/>
      <c r="D26" s="46" t="s">
        <v>45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>
        <f>ROUND(AG54,2)</f>
        <v>0</v>
      </c>
      <c r="AL26" s="47"/>
      <c r="AM26" s="47"/>
      <c r="AN26" s="47"/>
      <c r="AO26" s="47"/>
      <c r="AP26" s="45"/>
      <c r="AQ26" s="45"/>
      <c r="AR26" s="49"/>
      <c r="BE26" s="35"/>
    </row>
    <row r="27" s="2" customFormat="1" ht="6.96" customHeight="1">
      <c r="A27" s="4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9"/>
      <c r="BE27" s="35"/>
    </row>
    <row r="28" s="2" customFormat="1">
      <c r="A28" s="43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50" t="s">
        <v>46</v>
      </c>
      <c r="M28" s="50"/>
      <c r="N28" s="50"/>
      <c r="O28" s="50"/>
      <c r="P28" s="50"/>
      <c r="Q28" s="45"/>
      <c r="R28" s="45"/>
      <c r="S28" s="45"/>
      <c r="T28" s="45"/>
      <c r="U28" s="45"/>
      <c r="V28" s="45"/>
      <c r="W28" s="50" t="s">
        <v>47</v>
      </c>
      <c r="X28" s="50"/>
      <c r="Y28" s="50"/>
      <c r="Z28" s="50"/>
      <c r="AA28" s="50"/>
      <c r="AB28" s="50"/>
      <c r="AC28" s="50"/>
      <c r="AD28" s="50"/>
      <c r="AE28" s="50"/>
      <c r="AF28" s="45"/>
      <c r="AG28" s="45"/>
      <c r="AH28" s="45"/>
      <c r="AI28" s="45"/>
      <c r="AJ28" s="45"/>
      <c r="AK28" s="50" t="s">
        <v>48</v>
      </c>
      <c r="AL28" s="50"/>
      <c r="AM28" s="50"/>
      <c r="AN28" s="50"/>
      <c r="AO28" s="50"/>
      <c r="AP28" s="45"/>
      <c r="AQ28" s="45"/>
      <c r="AR28" s="49"/>
      <c r="BE28" s="35"/>
    </row>
    <row r="29" s="3" customFormat="1" ht="14.4" customHeight="1">
      <c r="A29" s="3"/>
      <c r="B29" s="51"/>
      <c r="C29" s="52"/>
      <c r="D29" s="36" t="s">
        <v>49</v>
      </c>
      <c r="E29" s="52"/>
      <c r="F29" s="36" t="s">
        <v>50</v>
      </c>
      <c r="G29" s="52"/>
      <c r="H29" s="52"/>
      <c r="I29" s="52"/>
      <c r="J29" s="52"/>
      <c r="K29" s="52"/>
      <c r="L29" s="53">
        <v>0.20999999999999999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4">
        <f>ROUND(AZ54, 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4">
        <f>ROUND(AV54, 2)</f>
        <v>0</v>
      </c>
      <c r="AL29" s="52"/>
      <c r="AM29" s="52"/>
      <c r="AN29" s="52"/>
      <c r="AO29" s="52"/>
      <c r="AP29" s="52"/>
      <c r="AQ29" s="52"/>
      <c r="AR29" s="55"/>
      <c r="BE29" s="56"/>
    </row>
    <row r="30" s="3" customFormat="1" ht="14.4" customHeight="1">
      <c r="A30" s="3"/>
      <c r="B30" s="51"/>
      <c r="C30" s="52"/>
      <c r="D30" s="52"/>
      <c r="E30" s="52"/>
      <c r="F30" s="36" t="s">
        <v>51</v>
      </c>
      <c r="G30" s="52"/>
      <c r="H30" s="52"/>
      <c r="I30" s="52"/>
      <c r="J30" s="52"/>
      <c r="K30" s="52"/>
      <c r="L30" s="53">
        <v>0.14999999999999999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4">
        <f>ROUND(BA54, 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4">
        <f>ROUND(AW54, 2)</f>
        <v>0</v>
      </c>
      <c r="AL30" s="52"/>
      <c r="AM30" s="52"/>
      <c r="AN30" s="52"/>
      <c r="AO30" s="52"/>
      <c r="AP30" s="52"/>
      <c r="AQ30" s="52"/>
      <c r="AR30" s="55"/>
      <c r="BE30" s="56"/>
    </row>
    <row r="31" hidden="1" s="3" customFormat="1" ht="14.4" customHeight="1">
      <c r="A31" s="3"/>
      <c r="B31" s="51"/>
      <c r="C31" s="52"/>
      <c r="D31" s="52"/>
      <c r="E31" s="52"/>
      <c r="F31" s="36" t="s">
        <v>52</v>
      </c>
      <c r="G31" s="52"/>
      <c r="H31" s="52"/>
      <c r="I31" s="52"/>
      <c r="J31" s="52"/>
      <c r="K31" s="52"/>
      <c r="L31" s="53">
        <v>0.20999999999999999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4">
        <f>ROUND(BB54, 2)</f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4">
        <v>0</v>
      </c>
      <c r="AL31" s="52"/>
      <c r="AM31" s="52"/>
      <c r="AN31" s="52"/>
      <c r="AO31" s="52"/>
      <c r="AP31" s="52"/>
      <c r="AQ31" s="52"/>
      <c r="AR31" s="55"/>
      <c r="BE31" s="56"/>
    </row>
    <row r="32" hidden="1" s="3" customFormat="1" ht="14.4" customHeight="1">
      <c r="A32" s="3"/>
      <c r="B32" s="51"/>
      <c r="C32" s="52"/>
      <c r="D32" s="52"/>
      <c r="E32" s="52"/>
      <c r="F32" s="36" t="s">
        <v>53</v>
      </c>
      <c r="G32" s="52"/>
      <c r="H32" s="52"/>
      <c r="I32" s="52"/>
      <c r="J32" s="52"/>
      <c r="K32" s="52"/>
      <c r="L32" s="53">
        <v>0.14999999999999999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4">
        <f>ROUND(BC54, 2)</f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4">
        <v>0</v>
      </c>
      <c r="AL32" s="52"/>
      <c r="AM32" s="52"/>
      <c r="AN32" s="52"/>
      <c r="AO32" s="52"/>
      <c r="AP32" s="52"/>
      <c r="AQ32" s="52"/>
      <c r="AR32" s="55"/>
      <c r="BE32" s="56"/>
    </row>
    <row r="33" hidden="1" s="3" customFormat="1" ht="14.4" customHeight="1">
      <c r="A33" s="3"/>
      <c r="B33" s="51"/>
      <c r="C33" s="52"/>
      <c r="D33" s="52"/>
      <c r="E33" s="52"/>
      <c r="F33" s="36" t="s">
        <v>54</v>
      </c>
      <c r="G33" s="52"/>
      <c r="H33" s="52"/>
      <c r="I33" s="52"/>
      <c r="J33" s="52"/>
      <c r="K33" s="52"/>
      <c r="L33" s="53">
        <v>0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4">
        <f>ROUND(BD54, 2)</f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4">
        <v>0</v>
      </c>
      <c r="AL33" s="52"/>
      <c r="AM33" s="52"/>
      <c r="AN33" s="52"/>
      <c r="AO33" s="52"/>
      <c r="AP33" s="52"/>
      <c r="AQ33" s="52"/>
      <c r="AR33" s="55"/>
      <c r="BE33" s="3"/>
    </row>
    <row r="34" s="2" customFormat="1" ht="6.96" customHeight="1">
      <c r="A34" s="43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BE34" s="43"/>
    </row>
    <row r="35" s="2" customFormat="1" ht="25.92" customHeight="1">
      <c r="A35" s="43"/>
      <c r="B35" s="44"/>
      <c r="C35" s="57"/>
      <c r="D35" s="58" t="s">
        <v>55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 t="s">
        <v>56</v>
      </c>
      <c r="U35" s="59"/>
      <c r="V35" s="59"/>
      <c r="W35" s="59"/>
      <c r="X35" s="61" t="s">
        <v>57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2">
        <f>SUM(AK26:AK33)</f>
        <v>0</v>
      </c>
      <c r="AL35" s="59"/>
      <c r="AM35" s="59"/>
      <c r="AN35" s="59"/>
      <c r="AO35" s="63"/>
      <c r="AP35" s="57"/>
      <c r="AQ35" s="57"/>
      <c r="AR35" s="49"/>
      <c r="BE35" s="43"/>
    </row>
    <row r="36" s="2" customFormat="1" ht="6.96" customHeight="1">
      <c r="A36" s="43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9"/>
      <c r="BE36" s="43"/>
    </row>
    <row r="37" s="2" customFormat="1" ht="6.96" customHeight="1">
      <c r="A37" s="43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49"/>
      <c r="BE37" s="43"/>
    </row>
    <row r="41" s="2" customFormat="1" ht="6.96" customHeight="1">
      <c r="A41" s="43"/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49"/>
      <c r="BE41" s="43"/>
    </row>
    <row r="42" s="2" customFormat="1" ht="24.96" customHeight="1">
      <c r="A42" s="43"/>
      <c r="B42" s="44"/>
      <c r="C42" s="27" t="s">
        <v>58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9"/>
      <c r="BE42" s="43"/>
    </row>
    <row r="43" s="2" customFormat="1" ht="6.96" customHeight="1">
      <c r="A43" s="43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9"/>
      <c r="BE43" s="43"/>
    </row>
    <row r="44" s="4" customFormat="1" ht="12" customHeight="1">
      <c r="A44" s="4"/>
      <c r="B44" s="68"/>
      <c r="C44" s="36" t="s">
        <v>13</v>
      </c>
      <c r="D44" s="69"/>
      <c r="E44" s="69"/>
      <c r="F44" s="69"/>
      <c r="G44" s="69"/>
      <c r="H44" s="69"/>
      <c r="I44" s="69"/>
      <c r="J44" s="69"/>
      <c r="K44" s="69"/>
      <c r="L44" s="69" t="str">
        <f>K5</f>
        <v>20230401_V02</v>
      </c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70"/>
      <c r="BE44" s="4"/>
    </row>
    <row r="45" s="5" customFormat="1" ht="36.96" customHeight="1">
      <c r="A45" s="5"/>
      <c r="B45" s="71"/>
      <c r="C45" s="72" t="s">
        <v>16</v>
      </c>
      <c r="D45" s="73"/>
      <c r="E45" s="73"/>
      <c r="F45" s="73"/>
      <c r="G45" s="73"/>
      <c r="H45" s="73"/>
      <c r="I45" s="73"/>
      <c r="J45" s="73"/>
      <c r="K45" s="73"/>
      <c r="L45" s="74" t="str">
        <f>K6</f>
        <v xml:space="preserve">Modernizace a rozšíření prostor  SOU a PrŠ  Kladno –  Švermov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5"/>
      <c r="BE45" s="5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9"/>
      <c r="BE46" s="43"/>
    </row>
    <row r="47" s="2" customFormat="1" ht="12" customHeight="1">
      <c r="A47" s="43"/>
      <c r="B47" s="44"/>
      <c r="C47" s="36" t="s">
        <v>22</v>
      </c>
      <c r="D47" s="45"/>
      <c r="E47" s="45"/>
      <c r="F47" s="45"/>
      <c r="G47" s="45"/>
      <c r="H47" s="45"/>
      <c r="I47" s="45"/>
      <c r="J47" s="45"/>
      <c r="K47" s="45"/>
      <c r="L47" s="76" t="str">
        <f>IF(K8="","",K8)</f>
        <v>Josefa Jílka 1202, Kladno - Švermov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6" t="s">
        <v>24</v>
      </c>
      <c r="AJ47" s="45"/>
      <c r="AK47" s="45"/>
      <c r="AL47" s="45"/>
      <c r="AM47" s="77" t="str">
        <f>IF(AN8= "","",AN8)</f>
        <v>1. 2. 2025</v>
      </c>
      <c r="AN47" s="77"/>
      <c r="AO47" s="45"/>
      <c r="AP47" s="45"/>
      <c r="AQ47" s="45"/>
      <c r="AR47" s="49"/>
      <c r="B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9"/>
      <c r="BE48" s="43"/>
    </row>
    <row r="49" s="2" customFormat="1" ht="15.15" customHeight="1">
      <c r="A49" s="43"/>
      <c r="B49" s="44"/>
      <c r="C49" s="36" t="s">
        <v>28</v>
      </c>
      <c r="D49" s="45"/>
      <c r="E49" s="45"/>
      <c r="F49" s="45"/>
      <c r="G49" s="45"/>
      <c r="H49" s="45"/>
      <c r="I49" s="45"/>
      <c r="J49" s="45"/>
      <c r="K49" s="45"/>
      <c r="L49" s="69" t="str">
        <f>IF(E11= "","",E11)</f>
        <v>SOU a PrŠ Kladno – Vrapice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6" t="s">
        <v>36</v>
      </c>
      <c r="AJ49" s="45"/>
      <c r="AK49" s="45"/>
      <c r="AL49" s="45"/>
      <c r="AM49" s="78" t="str">
        <f>IF(E17="","",E17)</f>
        <v>archiw studio s.r.o</v>
      </c>
      <c r="AN49" s="69"/>
      <c r="AO49" s="69"/>
      <c r="AP49" s="69"/>
      <c r="AQ49" s="45"/>
      <c r="AR49" s="49"/>
      <c r="AS49" s="79" t="s">
        <v>59</v>
      </c>
      <c r="AT49" s="80"/>
      <c r="AU49" s="81"/>
      <c r="AV49" s="81"/>
      <c r="AW49" s="81"/>
      <c r="AX49" s="81"/>
      <c r="AY49" s="81"/>
      <c r="AZ49" s="81"/>
      <c r="BA49" s="81"/>
      <c r="BB49" s="81"/>
      <c r="BC49" s="81"/>
      <c r="BD49" s="82"/>
      <c r="BE49" s="43"/>
    </row>
    <row r="50" s="2" customFormat="1" ht="25.65" customHeight="1">
      <c r="A50" s="43"/>
      <c r="B50" s="44"/>
      <c r="C50" s="36" t="s">
        <v>34</v>
      </c>
      <c r="D50" s="45"/>
      <c r="E50" s="45"/>
      <c r="F50" s="45"/>
      <c r="G50" s="45"/>
      <c r="H50" s="45"/>
      <c r="I50" s="45"/>
      <c r="J50" s="45"/>
      <c r="K50" s="45"/>
      <c r="L50" s="69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6" t="s">
        <v>41</v>
      </c>
      <c r="AJ50" s="45"/>
      <c r="AK50" s="45"/>
      <c r="AL50" s="45"/>
      <c r="AM50" s="78" t="str">
        <f>IF(E20="","",E20)</f>
        <v>archiw studio s.r.o. - Pavol Vígh</v>
      </c>
      <c r="AN50" s="69"/>
      <c r="AO50" s="69"/>
      <c r="AP50" s="69"/>
      <c r="AQ50" s="45"/>
      <c r="AR50" s="49"/>
      <c r="AS50" s="83"/>
      <c r="AT50" s="84"/>
      <c r="AU50" s="85"/>
      <c r="AV50" s="85"/>
      <c r="AW50" s="85"/>
      <c r="AX50" s="85"/>
      <c r="AY50" s="85"/>
      <c r="AZ50" s="85"/>
      <c r="BA50" s="85"/>
      <c r="BB50" s="85"/>
      <c r="BC50" s="85"/>
      <c r="BD50" s="86"/>
      <c r="BE50" s="43"/>
    </row>
    <row r="51" s="2" customFormat="1" ht="10.8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9"/>
      <c r="AS51" s="87"/>
      <c r="AT51" s="88"/>
      <c r="AU51" s="89"/>
      <c r="AV51" s="89"/>
      <c r="AW51" s="89"/>
      <c r="AX51" s="89"/>
      <c r="AY51" s="89"/>
      <c r="AZ51" s="89"/>
      <c r="BA51" s="89"/>
      <c r="BB51" s="89"/>
      <c r="BC51" s="89"/>
      <c r="BD51" s="90"/>
      <c r="BE51" s="43"/>
    </row>
    <row r="52" s="2" customFormat="1" ht="29.28" customHeight="1">
      <c r="A52" s="43"/>
      <c r="B52" s="44"/>
      <c r="C52" s="91" t="s">
        <v>60</v>
      </c>
      <c r="D52" s="92"/>
      <c r="E52" s="92"/>
      <c r="F52" s="92"/>
      <c r="G52" s="92"/>
      <c r="H52" s="93"/>
      <c r="I52" s="94" t="s">
        <v>61</v>
      </c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5" t="s">
        <v>62</v>
      </c>
      <c r="AH52" s="92"/>
      <c r="AI52" s="92"/>
      <c r="AJ52" s="92"/>
      <c r="AK52" s="92"/>
      <c r="AL52" s="92"/>
      <c r="AM52" s="92"/>
      <c r="AN52" s="94" t="s">
        <v>63</v>
      </c>
      <c r="AO52" s="92"/>
      <c r="AP52" s="92"/>
      <c r="AQ52" s="96" t="s">
        <v>64</v>
      </c>
      <c r="AR52" s="49"/>
      <c r="AS52" s="97" t="s">
        <v>65</v>
      </c>
      <c r="AT52" s="98" t="s">
        <v>66</v>
      </c>
      <c r="AU52" s="98" t="s">
        <v>67</v>
      </c>
      <c r="AV52" s="98" t="s">
        <v>68</v>
      </c>
      <c r="AW52" s="98" t="s">
        <v>69</v>
      </c>
      <c r="AX52" s="98" t="s">
        <v>70</v>
      </c>
      <c r="AY52" s="98" t="s">
        <v>71</v>
      </c>
      <c r="AZ52" s="98" t="s">
        <v>72</v>
      </c>
      <c r="BA52" s="98" t="s">
        <v>73</v>
      </c>
      <c r="BB52" s="98" t="s">
        <v>74</v>
      </c>
      <c r="BC52" s="98" t="s">
        <v>75</v>
      </c>
      <c r="BD52" s="99" t="s">
        <v>76</v>
      </c>
      <c r="BE52" s="43"/>
    </row>
    <row r="53" s="2" customFormat="1" ht="10.8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9"/>
      <c r="AS53" s="100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2"/>
      <c r="BE53" s="43"/>
    </row>
    <row r="54" s="6" customFormat="1" ht="32.4" customHeight="1">
      <c r="A54" s="6"/>
      <c r="B54" s="103"/>
      <c r="C54" s="104" t="s">
        <v>77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6">
        <f>ROUND(AG55+AG56,2)</f>
        <v>0</v>
      </c>
      <c r="AH54" s="106"/>
      <c r="AI54" s="106"/>
      <c r="AJ54" s="106"/>
      <c r="AK54" s="106"/>
      <c r="AL54" s="106"/>
      <c r="AM54" s="106"/>
      <c r="AN54" s="107">
        <f>SUM(AG54,AT54)</f>
        <v>0</v>
      </c>
      <c r="AO54" s="107"/>
      <c r="AP54" s="107"/>
      <c r="AQ54" s="108" t="s">
        <v>78</v>
      </c>
      <c r="AR54" s="109"/>
      <c r="AS54" s="110">
        <f>ROUND(AS55+AS56,2)</f>
        <v>0</v>
      </c>
      <c r="AT54" s="111">
        <f>ROUND(SUM(AV54:AW54),2)</f>
        <v>0</v>
      </c>
      <c r="AU54" s="112">
        <f>ROUND(AU55+AU56,5)</f>
        <v>0</v>
      </c>
      <c r="AV54" s="111">
        <f>ROUND(AZ54*L29,2)</f>
        <v>0</v>
      </c>
      <c r="AW54" s="111">
        <f>ROUND(BA54*L30,2)</f>
        <v>0</v>
      </c>
      <c r="AX54" s="111">
        <f>ROUND(BB54*L29,2)</f>
        <v>0</v>
      </c>
      <c r="AY54" s="111">
        <f>ROUND(BC54*L30,2)</f>
        <v>0</v>
      </c>
      <c r="AZ54" s="111">
        <f>ROUND(AZ55+AZ56,2)</f>
        <v>0</v>
      </c>
      <c r="BA54" s="111">
        <f>ROUND(BA55+BA56,2)</f>
        <v>0</v>
      </c>
      <c r="BB54" s="111">
        <f>ROUND(BB55+BB56,2)</f>
        <v>0</v>
      </c>
      <c r="BC54" s="111">
        <f>ROUND(BC55+BC56,2)</f>
        <v>0</v>
      </c>
      <c r="BD54" s="113">
        <f>ROUND(BD55+BD56,2)</f>
        <v>0</v>
      </c>
      <c r="BE54" s="6"/>
      <c r="BS54" s="114" t="s">
        <v>79</v>
      </c>
      <c r="BT54" s="114" t="s">
        <v>80</v>
      </c>
      <c r="BU54" s="115" t="s">
        <v>81</v>
      </c>
      <c r="BV54" s="114" t="s">
        <v>82</v>
      </c>
      <c r="BW54" s="114" t="s">
        <v>5</v>
      </c>
      <c r="BX54" s="114" t="s">
        <v>83</v>
      </c>
      <c r="CL54" s="114" t="s">
        <v>19</v>
      </c>
    </row>
    <row r="55" s="7" customFormat="1" ht="16.5" customHeight="1">
      <c r="A55" s="116" t="s">
        <v>84</v>
      </c>
      <c r="B55" s="117"/>
      <c r="C55" s="118"/>
      <c r="D55" s="119" t="s">
        <v>85</v>
      </c>
      <c r="E55" s="119"/>
      <c r="F55" s="119"/>
      <c r="G55" s="119"/>
      <c r="H55" s="119"/>
      <c r="I55" s="120"/>
      <c r="J55" s="119" t="s">
        <v>86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'SO 00 - Vedlejší rozpočto...'!J30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87</v>
      </c>
      <c r="AR55" s="123"/>
      <c r="AS55" s="124">
        <v>0</v>
      </c>
      <c r="AT55" s="125">
        <f>ROUND(SUM(AV55:AW55),2)</f>
        <v>0</v>
      </c>
      <c r="AU55" s="126">
        <f>'SO 00 - Vedlejší rozpočto...'!P85</f>
        <v>0</v>
      </c>
      <c r="AV55" s="125">
        <f>'SO 00 - Vedlejší rozpočto...'!J33</f>
        <v>0</v>
      </c>
      <c r="AW55" s="125">
        <f>'SO 00 - Vedlejší rozpočto...'!J34</f>
        <v>0</v>
      </c>
      <c r="AX55" s="125">
        <f>'SO 00 - Vedlejší rozpočto...'!J35</f>
        <v>0</v>
      </c>
      <c r="AY55" s="125">
        <f>'SO 00 - Vedlejší rozpočto...'!J36</f>
        <v>0</v>
      </c>
      <c r="AZ55" s="125">
        <f>'SO 00 - Vedlejší rozpočto...'!F33</f>
        <v>0</v>
      </c>
      <c r="BA55" s="125">
        <f>'SO 00 - Vedlejší rozpočto...'!F34</f>
        <v>0</v>
      </c>
      <c r="BB55" s="125">
        <f>'SO 00 - Vedlejší rozpočto...'!F35</f>
        <v>0</v>
      </c>
      <c r="BC55" s="125">
        <f>'SO 00 - Vedlejší rozpočto...'!F36</f>
        <v>0</v>
      </c>
      <c r="BD55" s="127">
        <f>'SO 00 - Vedlejší rozpočto...'!F37</f>
        <v>0</v>
      </c>
      <c r="BE55" s="7"/>
      <c r="BT55" s="128" t="s">
        <v>88</v>
      </c>
      <c r="BV55" s="128" t="s">
        <v>82</v>
      </c>
      <c r="BW55" s="128" t="s">
        <v>89</v>
      </c>
      <c r="BX55" s="128" t="s">
        <v>5</v>
      </c>
      <c r="CL55" s="128" t="s">
        <v>78</v>
      </c>
      <c r="CM55" s="128" t="s">
        <v>90</v>
      </c>
    </row>
    <row r="56" s="7" customFormat="1" ht="24.75" customHeight="1">
      <c r="A56" s="7"/>
      <c r="B56" s="117"/>
      <c r="C56" s="118"/>
      <c r="D56" s="119" t="s">
        <v>91</v>
      </c>
      <c r="E56" s="119"/>
      <c r="F56" s="119"/>
      <c r="G56" s="119"/>
      <c r="H56" s="119"/>
      <c r="I56" s="120"/>
      <c r="J56" s="119" t="s">
        <v>92</v>
      </c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29">
        <f>ROUND(SUM(AG57:AG63),2)</f>
        <v>0</v>
      </c>
      <c r="AH56" s="120"/>
      <c r="AI56" s="120"/>
      <c r="AJ56" s="120"/>
      <c r="AK56" s="120"/>
      <c r="AL56" s="120"/>
      <c r="AM56" s="120"/>
      <c r="AN56" s="121">
        <f>SUM(AG56,AT56)</f>
        <v>0</v>
      </c>
      <c r="AO56" s="120"/>
      <c r="AP56" s="120"/>
      <c r="AQ56" s="122" t="s">
        <v>87</v>
      </c>
      <c r="AR56" s="123"/>
      <c r="AS56" s="124">
        <f>ROUND(SUM(AS57:AS63),2)</f>
        <v>0</v>
      </c>
      <c r="AT56" s="125">
        <f>ROUND(SUM(AV56:AW56),2)</f>
        <v>0</v>
      </c>
      <c r="AU56" s="126">
        <f>ROUND(SUM(AU57:AU63),5)</f>
        <v>0</v>
      </c>
      <c r="AV56" s="125">
        <f>ROUND(AZ56*L29,2)</f>
        <v>0</v>
      </c>
      <c r="AW56" s="125">
        <f>ROUND(BA56*L30,2)</f>
        <v>0</v>
      </c>
      <c r="AX56" s="125">
        <f>ROUND(BB56*L29,2)</f>
        <v>0</v>
      </c>
      <c r="AY56" s="125">
        <f>ROUND(BC56*L30,2)</f>
        <v>0</v>
      </c>
      <c r="AZ56" s="125">
        <f>ROUND(SUM(AZ57:AZ63),2)</f>
        <v>0</v>
      </c>
      <c r="BA56" s="125">
        <f>ROUND(SUM(BA57:BA63),2)</f>
        <v>0</v>
      </c>
      <c r="BB56" s="125">
        <f>ROUND(SUM(BB57:BB63),2)</f>
        <v>0</v>
      </c>
      <c r="BC56" s="125">
        <f>ROUND(SUM(BC57:BC63),2)</f>
        <v>0</v>
      </c>
      <c r="BD56" s="127">
        <f>ROUND(SUM(BD57:BD63),2)</f>
        <v>0</v>
      </c>
      <c r="BE56" s="7"/>
      <c r="BS56" s="128" t="s">
        <v>79</v>
      </c>
      <c r="BT56" s="128" t="s">
        <v>88</v>
      </c>
      <c r="BU56" s="128" t="s">
        <v>81</v>
      </c>
      <c r="BV56" s="128" t="s">
        <v>82</v>
      </c>
      <c r="BW56" s="128" t="s">
        <v>93</v>
      </c>
      <c r="BX56" s="128" t="s">
        <v>5</v>
      </c>
      <c r="CL56" s="128" t="s">
        <v>78</v>
      </c>
      <c r="CM56" s="128" t="s">
        <v>90</v>
      </c>
    </row>
    <row r="57" s="4" customFormat="1" ht="23.25" customHeight="1">
      <c r="A57" s="116" t="s">
        <v>84</v>
      </c>
      <c r="B57" s="68"/>
      <c r="C57" s="130"/>
      <c r="D57" s="130"/>
      <c r="E57" s="131" t="s">
        <v>94</v>
      </c>
      <c r="F57" s="131"/>
      <c r="G57" s="131"/>
      <c r="H57" s="131"/>
      <c r="I57" s="131"/>
      <c r="J57" s="130"/>
      <c r="K57" s="131" t="s">
        <v>95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2">
        <f>'ASŘ 01 - Architektonicko ...'!J32</f>
        <v>0</v>
      </c>
      <c r="AH57" s="130"/>
      <c r="AI57" s="130"/>
      <c r="AJ57" s="130"/>
      <c r="AK57" s="130"/>
      <c r="AL57" s="130"/>
      <c r="AM57" s="130"/>
      <c r="AN57" s="132">
        <f>SUM(AG57,AT57)</f>
        <v>0</v>
      </c>
      <c r="AO57" s="130"/>
      <c r="AP57" s="130"/>
      <c r="AQ57" s="133" t="s">
        <v>96</v>
      </c>
      <c r="AR57" s="70"/>
      <c r="AS57" s="134">
        <v>0</v>
      </c>
      <c r="AT57" s="135">
        <f>ROUND(SUM(AV57:AW57),2)</f>
        <v>0</v>
      </c>
      <c r="AU57" s="136">
        <f>'ASŘ 01 - Architektonicko ...'!P100</f>
        <v>0</v>
      </c>
      <c r="AV57" s="135">
        <f>'ASŘ 01 - Architektonicko ...'!J35</f>
        <v>0</v>
      </c>
      <c r="AW57" s="135">
        <f>'ASŘ 01 - Architektonicko ...'!J36</f>
        <v>0</v>
      </c>
      <c r="AX57" s="135">
        <f>'ASŘ 01 - Architektonicko ...'!J37</f>
        <v>0</v>
      </c>
      <c r="AY57" s="135">
        <f>'ASŘ 01 - Architektonicko ...'!J38</f>
        <v>0</v>
      </c>
      <c r="AZ57" s="135">
        <f>'ASŘ 01 - Architektonicko ...'!F35</f>
        <v>0</v>
      </c>
      <c r="BA57" s="135">
        <f>'ASŘ 01 - Architektonicko ...'!F36</f>
        <v>0</v>
      </c>
      <c r="BB57" s="135">
        <f>'ASŘ 01 - Architektonicko ...'!F37</f>
        <v>0</v>
      </c>
      <c r="BC57" s="135">
        <f>'ASŘ 01 - Architektonicko ...'!F38</f>
        <v>0</v>
      </c>
      <c r="BD57" s="137">
        <f>'ASŘ 01 - Architektonicko ...'!F39</f>
        <v>0</v>
      </c>
      <c r="BE57" s="4"/>
      <c r="BT57" s="138" t="s">
        <v>90</v>
      </c>
      <c r="BV57" s="138" t="s">
        <v>82</v>
      </c>
      <c r="BW57" s="138" t="s">
        <v>97</v>
      </c>
      <c r="BX57" s="138" t="s">
        <v>93</v>
      </c>
      <c r="CL57" s="138" t="s">
        <v>78</v>
      </c>
    </row>
    <row r="58" s="4" customFormat="1" ht="23.25" customHeight="1">
      <c r="A58" s="116" t="s">
        <v>84</v>
      </c>
      <c r="B58" s="68"/>
      <c r="C58" s="130"/>
      <c r="D58" s="130"/>
      <c r="E58" s="131" t="s">
        <v>98</v>
      </c>
      <c r="F58" s="131"/>
      <c r="G58" s="131"/>
      <c r="H58" s="131"/>
      <c r="I58" s="131"/>
      <c r="J58" s="130"/>
      <c r="K58" s="131" t="s">
        <v>99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>
        <f>'ASŘ 02 - Architektonicko ...'!J32</f>
        <v>0</v>
      </c>
      <c r="AH58" s="130"/>
      <c r="AI58" s="130"/>
      <c r="AJ58" s="130"/>
      <c r="AK58" s="130"/>
      <c r="AL58" s="130"/>
      <c r="AM58" s="130"/>
      <c r="AN58" s="132">
        <f>SUM(AG58,AT58)</f>
        <v>0</v>
      </c>
      <c r="AO58" s="130"/>
      <c r="AP58" s="130"/>
      <c r="AQ58" s="133" t="s">
        <v>96</v>
      </c>
      <c r="AR58" s="70"/>
      <c r="AS58" s="134">
        <v>0</v>
      </c>
      <c r="AT58" s="135">
        <f>ROUND(SUM(AV58:AW58),2)</f>
        <v>0</v>
      </c>
      <c r="AU58" s="136">
        <f>'ASŘ 02 - Architektonicko ...'!P92</f>
        <v>0</v>
      </c>
      <c r="AV58" s="135">
        <f>'ASŘ 02 - Architektonicko ...'!J35</f>
        <v>0</v>
      </c>
      <c r="AW58" s="135">
        <f>'ASŘ 02 - Architektonicko ...'!J36</f>
        <v>0</v>
      </c>
      <c r="AX58" s="135">
        <f>'ASŘ 02 - Architektonicko ...'!J37</f>
        <v>0</v>
      </c>
      <c r="AY58" s="135">
        <f>'ASŘ 02 - Architektonicko ...'!J38</f>
        <v>0</v>
      </c>
      <c r="AZ58" s="135">
        <f>'ASŘ 02 - Architektonicko ...'!F35</f>
        <v>0</v>
      </c>
      <c r="BA58" s="135">
        <f>'ASŘ 02 - Architektonicko ...'!F36</f>
        <v>0</v>
      </c>
      <c r="BB58" s="135">
        <f>'ASŘ 02 - Architektonicko ...'!F37</f>
        <v>0</v>
      </c>
      <c r="BC58" s="135">
        <f>'ASŘ 02 - Architektonicko ...'!F38</f>
        <v>0</v>
      </c>
      <c r="BD58" s="137">
        <f>'ASŘ 02 - Architektonicko ...'!F39</f>
        <v>0</v>
      </c>
      <c r="BE58" s="4"/>
      <c r="BT58" s="138" t="s">
        <v>90</v>
      </c>
      <c r="BV58" s="138" t="s">
        <v>82</v>
      </c>
      <c r="BW58" s="138" t="s">
        <v>100</v>
      </c>
      <c r="BX58" s="138" t="s">
        <v>93</v>
      </c>
      <c r="CL58" s="138" t="s">
        <v>78</v>
      </c>
    </row>
    <row r="59" s="4" customFormat="1" ht="23.25" customHeight="1">
      <c r="A59" s="116" t="s">
        <v>84</v>
      </c>
      <c r="B59" s="68"/>
      <c r="C59" s="130"/>
      <c r="D59" s="130"/>
      <c r="E59" s="131" t="s">
        <v>101</v>
      </c>
      <c r="F59" s="131"/>
      <c r="G59" s="131"/>
      <c r="H59" s="131"/>
      <c r="I59" s="131"/>
      <c r="J59" s="130"/>
      <c r="K59" s="131" t="s">
        <v>102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>
        <f>'ASŘ 03 - Architektonicko ...'!J32</f>
        <v>0</v>
      </c>
      <c r="AH59" s="130"/>
      <c r="AI59" s="130"/>
      <c r="AJ59" s="130"/>
      <c r="AK59" s="130"/>
      <c r="AL59" s="130"/>
      <c r="AM59" s="130"/>
      <c r="AN59" s="132">
        <f>SUM(AG59,AT59)</f>
        <v>0</v>
      </c>
      <c r="AO59" s="130"/>
      <c r="AP59" s="130"/>
      <c r="AQ59" s="133" t="s">
        <v>96</v>
      </c>
      <c r="AR59" s="70"/>
      <c r="AS59" s="134">
        <v>0</v>
      </c>
      <c r="AT59" s="135">
        <f>ROUND(SUM(AV59:AW59),2)</f>
        <v>0</v>
      </c>
      <c r="AU59" s="136">
        <f>'ASŘ 03 - Architektonicko ...'!P108</f>
        <v>0</v>
      </c>
      <c r="AV59" s="135">
        <f>'ASŘ 03 - Architektonicko ...'!J35</f>
        <v>0</v>
      </c>
      <c r="AW59" s="135">
        <f>'ASŘ 03 - Architektonicko ...'!J36</f>
        <v>0</v>
      </c>
      <c r="AX59" s="135">
        <f>'ASŘ 03 - Architektonicko ...'!J37</f>
        <v>0</v>
      </c>
      <c r="AY59" s="135">
        <f>'ASŘ 03 - Architektonicko ...'!J38</f>
        <v>0</v>
      </c>
      <c r="AZ59" s="135">
        <f>'ASŘ 03 - Architektonicko ...'!F35</f>
        <v>0</v>
      </c>
      <c r="BA59" s="135">
        <f>'ASŘ 03 - Architektonicko ...'!F36</f>
        <v>0</v>
      </c>
      <c r="BB59" s="135">
        <f>'ASŘ 03 - Architektonicko ...'!F37</f>
        <v>0</v>
      </c>
      <c r="BC59" s="135">
        <f>'ASŘ 03 - Architektonicko ...'!F38</f>
        <v>0</v>
      </c>
      <c r="BD59" s="137">
        <f>'ASŘ 03 - Architektonicko ...'!F39</f>
        <v>0</v>
      </c>
      <c r="BE59" s="4"/>
      <c r="BT59" s="138" t="s">
        <v>90</v>
      </c>
      <c r="BV59" s="138" t="s">
        <v>82</v>
      </c>
      <c r="BW59" s="138" t="s">
        <v>103</v>
      </c>
      <c r="BX59" s="138" t="s">
        <v>93</v>
      </c>
      <c r="CL59" s="138" t="s">
        <v>78</v>
      </c>
    </row>
    <row r="60" s="4" customFormat="1" ht="16.5" customHeight="1">
      <c r="A60" s="116" t="s">
        <v>84</v>
      </c>
      <c r="B60" s="68"/>
      <c r="C60" s="130"/>
      <c r="D60" s="130"/>
      <c r="E60" s="131" t="s">
        <v>104</v>
      </c>
      <c r="F60" s="131"/>
      <c r="G60" s="131"/>
      <c r="H60" s="131"/>
      <c r="I60" s="131"/>
      <c r="J60" s="130"/>
      <c r="K60" s="131" t="s">
        <v>105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>
        <f>'TI 01 - Ústřední vytápění'!J32</f>
        <v>0</v>
      </c>
      <c r="AH60" s="130"/>
      <c r="AI60" s="130"/>
      <c r="AJ60" s="130"/>
      <c r="AK60" s="130"/>
      <c r="AL60" s="130"/>
      <c r="AM60" s="130"/>
      <c r="AN60" s="132">
        <f>SUM(AG60,AT60)</f>
        <v>0</v>
      </c>
      <c r="AO60" s="130"/>
      <c r="AP60" s="130"/>
      <c r="AQ60" s="133" t="s">
        <v>96</v>
      </c>
      <c r="AR60" s="70"/>
      <c r="AS60" s="134">
        <v>0</v>
      </c>
      <c r="AT60" s="135">
        <f>ROUND(SUM(AV60:AW60),2)</f>
        <v>0</v>
      </c>
      <c r="AU60" s="136">
        <f>'TI 01 - Ústřední vytápění'!P96</f>
        <v>0</v>
      </c>
      <c r="AV60" s="135">
        <f>'TI 01 - Ústřední vytápění'!J35</f>
        <v>0</v>
      </c>
      <c r="AW60" s="135">
        <f>'TI 01 - Ústřední vytápění'!J36</f>
        <v>0</v>
      </c>
      <c r="AX60" s="135">
        <f>'TI 01 - Ústřední vytápění'!J37</f>
        <v>0</v>
      </c>
      <c r="AY60" s="135">
        <f>'TI 01 - Ústřední vytápění'!J38</f>
        <v>0</v>
      </c>
      <c r="AZ60" s="135">
        <f>'TI 01 - Ústřední vytápění'!F35</f>
        <v>0</v>
      </c>
      <c r="BA60" s="135">
        <f>'TI 01 - Ústřední vytápění'!F36</f>
        <v>0</v>
      </c>
      <c r="BB60" s="135">
        <f>'TI 01 - Ústřední vytápění'!F37</f>
        <v>0</v>
      </c>
      <c r="BC60" s="135">
        <f>'TI 01 - Ústřední vytápění'!F38</f>
        <v>0</v>
      </c>
      <c r="BD60" s="137">
        <f>'TI 01 - Ústřední vytápění'!F39</f>
        <v>0</v>
      </c>
      <c r="BE60" s="4"/>
      <c r="BT60" s="138" t="s">
        <v>90</v>
      </c>
      <c r="BV60" s="138" t="s">
        <v>82</v>
      </c>
      <c r="BW60" s="138" t="s">
        <v>106</v>
      </c>
      <c r="BX60" s="138" t="s">
        <v>93</v>
      </c>
      <c r="CL60" s="138" t="s">
        <v>78</v>
      </c>
    </row>
    <row r="61" s="4" customFormat="1" ht="16.5" customHeight="1">
      <c r="A61" s="116" t="s">
        <v>84</v>
      </c>
      <c r="B61" s="68"/>
      <c r="C61" s="130"/>
      <c r="D61" s="130"/>
      <c r="E61" s="131" t="s">
        <v>107</v>
      </c>
      <c r="F61" s="131"/>
      <c r="G61" s="131"/>
      <c r="H61" s="131"/>
      <c r="I61" s="131"/>
      <c r="J61" s="130"/>
      <c r="K61" s="131" t="s">
        <v>108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2">
        <f>'TI 02 - Zdravotechnické i...'!J32</f>
        <v>0</v>
      </c>
      <c r="AH61" s="130"/>
      <c r="AI61" s="130"/>
      <c r="AJ61" s="130"/>
      <c r="AK61" s="130"/>
      <c r="AL61" s="130"/>
      <c r="AM61" s="130"/>
      <c r="AN61" s="132">
        <f>SUM(AG61,AT61)</f>
        <v>0</v>
      </c>
      <c r="AO61" s="130"/>
      <c r="AP61" s="130"/>
      <c r="AQ61" s="133" t="s">
        <v>96</v>
      </c>
      <c r="AR61" s="70"/>
      <c r="AS61" s="134">
        <v>0</v>
      </c>
      <c r="AT61" s="135">
        <f>ROUND(SUM(AV61:AW61),2)</f>
        <v>0</v>
      </c>
      <c r="AU61" s="136">
        <f>'TI 02 - Zdravotechnické i...'!P98</f>
        <v>0</v>
      </c>
      <c r="AV61" s="135">
        <f>'TI 02 - Zdravotechnické i...'!J35</f>
        <v>0</v>
      </c>
      <c r="AW61" s="135">
        <f>'TI 02 - Zdravotechnické i...'!J36</f>
        <v>0</v>
      </c>
      <c r="AX61" s="135">
        <f>'TI 02 - Zdravotechnické i...'!J37</f>
        <v>0</v>
      </c>
      <c r="AY61" s="135">
        <f>'TI 02 - Zdravotechnické i...'!J38</f>
        <v>0</v>
      </c>
      <c r="AZ61" s="135">
        <f>'TI 02 - Zdravotechnické i...'!F35</f>
        <v>0</v>
      </c>
      <c r="BA61" s="135">
        <f>'TI 02 - Zdravotechnické i...'!F36</f>
        <v>0</v>
      </c>
      <c r="BB61" s="135">
        <f>'TI 02 - Zdravotechnické i...'!F37</f>
        <v>0</v>
      </c>
      <c r="BC61" s="135">
        <f>'TI 02 - Zdravotechnické i...'!F38</f>
        <v>0</v>
      </c>
      <c r="BD61" s="137">
        <f>'TI 02 - Zdravotechnické i...'!F39</f>
        <v>0</v>
      </c>
      <c r="BE61" s="4"/>
      <c r="BT61" s="138" t="s">
        <v>90</v>
      </c>
      <c r="BV61" s="138" t="s">
        <v>82</v>
      </c>
      <c r="BW61" s="138" t="s">
        <v>109</v>
      </c>
      <c r="BX61" s="138" t="s">
        <v>93</v>
      </c>
      <c r="CL61" s="138" t="s">
        <v>78</v>
      </c>
    </row>
    <row r="62" s="4" customFormat="1" ht="16.5" customHeight="1">
      <c r="A62" s="116" t="s">
        <v>84</v>
      </c>
      <c r="B62" s="68"/>
      <c r="C62" s="130"/>
      <c r="D62" s="130"/>
      <c r="E62" s="131" t="s">
        <v>110</v>
      </c>
      <c r="F62" s="131"/>
      <c r="G62" s="131"/>
      <c r="H62" s="131"/>
      <c r="I62" s="131"/>
      <c r="J62" s="130"/>
      <c r="K62" s="131" t="s">
        <v>111</v>
      </c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2">
        <f>'TI 03 - Elektroinstalace'!J32</f>
        <v>0</v>
      </c>
      <c r="AH62" s="130"/>
      <c r="AI62" s="130"/>
      <c r="AJ62" s="130"/>
      <c r="AK62" s="130"/>
      <c r="AL62" s="130"/>
      <c r="AM62" s="130"/>
      <c r="AN62" s="132">
        <f>SUM(AG62,AT62)</f>
        <v>0</v>
      </c>
      <c r="AO62" s="130"/>
      <c r="AP62" s="130"/>
      <c r="AQ62" s="133" t="s">
        <v>96</v>
      </c>
      <c r="AR62" s="70"/>
      <c r="AS62" s="134">
        <v>0</v>
      </c>
      <c r="AT62" s="135">
        <f>ROUND(SUM(AV62:AW62),2)</f>
        <v>0</v>
      </c>
      <c r="AU62" s="136">
        <f>'TI 03 - Elektroinstalace'!P109</f>
        <v>0</v>
      </c>
      <c r="AV62" s="135">
        <f>'TI 03 - Elektroinstalace'!J35</f>
        <v>0</v>
      </c>
      <c r="AW62" s="135">
        <f>'TI 03 - Elektroinstalace'!J36</f>
        <v>0</v>
      </c>
      <c r="AX62" s="135">
        <f>'TI 03 - Elektroinstalace'!J37</f>
        <v>0</v>
      </c>
      <c r="AY62" s="135">
        <f>'TI 03 - Elektroinstalace'!J38</f>
        <v>0</v>
      </c>
      <c r="AZ62" s="135">
        <f>'TI 03 - Elektroinstalace'!F35</f>
        <v>0</v>
      </c>
      <c r="BA62" s="135">
        <f>'TI 03 - Elektroinstalace'!F36</f>
        <v>0</v>
      </c>
      <c r="BB62" s="135">
        <f>'TI 03 - Elektroinstalace'!F37</f>
        <v>0</v>
      </c>
      <c r="BC62" s="135">
        <f>'TI 03 - Elektroinstalace'!F38</f>
        <v>0</v>
      </c>
      <c r="BD62" s="137">
        <f>'TI 03 - Elektroinstalace'!F39</f>
        <v>0</v>
      </c>
      <c r="BE62" s="4"/>
      <c r="BT62" s="138" t="s">
        <v>90</v>
      </c>
      <c r="BV62" s="138" t="s">
        <v>82</v>
      </c>
      <c r="BW62" s="138" t="s">
        <v>112</v>
      </c>
      <c r="BX62" s="138" t="s">
        <v>93</v>
      </c>
      <c r="CL62" s="138" t="s">
        <v>78</v>
      </c>
    </row>
    <row r="63" s="4" customFormat="1" ht="16.5" customHeight="1">
      <c r="A63" s="116" t="s">
        <v>84</v>
      </c>
      <c r="B63" s="68"/>
      <c r="C63" s="130"/>
      <c r="D63" s="130"/>
      <c r="E63" s="131" t="s">
        <v>113</v>
      </c>
      <c r="F63" s="131"/>
      <c r="G63" s="131"/>
      <c r="H63" s="131"/>
      <c r="I63" s="131"/>
      <c r="J63" s="130"/>
      <c r="K63" s="131" t="s">
        <v>114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2">
        <f>'TI 04 - Vzduchotechnika'!J32</f>
        <v>0</v>
      </c>
      <c r="AH63" s="130"/>
      <c r="AI63" s="130"/>
      <c r="AJ63" s="130"/>
      <c r="AK63" s="130"/>
      <c r="AL63" s="130"/>
      <c r="AM63" s="130"/>
      <c r="AN63" s="132">
        <f>SUM(AG63,AT63)</f>
        <v>0</v>
      </c>
      <c r="AO63" s="130"/>
      <c r="AP63" s="130"/>
      <c r="AQ63" s="133" t="s">
        <v>96</v>
      </c>
      <c r="AR63" s="70"/>
      <c r="AS63" s="139">
        <v>0</v>
      </c>
      <c r="AT63" s="140">
        <f>ROUND(SUM(AV63:AW63),2)</f>
        <v>0</v>
      </c>
      <c r="AU63" s="141">
        <f>'TI 04 - Vzduchotechnika'!P91</f>
        <v>0</v>
      </c>
      <c r="AV63" s="140">
        <f>'TI 04 - Vzduchotechnika'!J35</f>
        <v>0</v>
      </c>
      <c r="AW63" s="140">
        <f>'TI 04 - Vzduchotechnika'!J36</f>
        <v>0</v>
      </c>
      <c r="AX63" s="140">
        <f>'TI 04 - Vzduchotechnika'!J37</f>
        <v>0</v>
      </c>
      <c r="AY63" s="140">
        <f>'TI 04 - Vzduchotechnika'!J38</f>
        <v>0</v>
      </c>
      <c r="AZ63" s="140">
        <f>'TI 04 - Vzduchotechnika'!F35</f>
        <v>0</v>
      </c>
      <c r="BA63" s="140">
        <f>'TI 04 - Vzduchotechnika'!F36</f>
        <v>0</v>
      </c>
      <c r="BB63" s="140">
        <f>'TI 04 - Vzduchotechnika'!F37</f>
        <v>0</v>
      </c>
      <c r="BC63" s="140">
        <f>'TI 04 - Vzduchotechnika'!F38</f>
        <v>0</v>
      </c>
      <c r="BD63" s="142">
        <f>'TI 04 - Vzduchotechnika'!F39</f>
        <v>0</v>
      </c>
      <c r="BE63" s="4"/>
      <c r="BT63" s="138" t="s">
        <v>90</v>
      </c>
      <c r="BV63" s="138" t="s">
        <v>82</v>
      </c>
      <c r="BW63" s="138" t="s">
        <v>115</v>
      </c>
      <c r="BX63" s="138" t="s">
        <v>93</v>
      </c>
      <c r="CL63" s="138" t="s">
        <v>78</v>
      </c>
    </row>
    <row r="64" s="2" customFormat="1" ht="30" customHeight="1">
      <c r="A64" s="43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9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="2" customFormat="1" ht="6.96" customHeight="1">
      <c r="A65" s="43"/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49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</sheetData>
  <sheetProtection sheet="1" formatColumns="0" formatRows="0" objects="1" scenarios="1" spinCount="100000" saltValue="WjnE0OGzMUgt1ofwPrfcmaa82MBrdvz5NuzqgCHmbh2ldB7qjlJjbOGmmyckczXCC3CMXR5FechqwNUICuyygw==" hashValue="dQAC3on3twPGb2gRKp3oakYxX2C7a96QutM/qw1OofFz8+HjdSv8JpZYDiLd+aFZyfRllD9J1HDIRP0aM3XSXw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Vedlejší rozpočto...'!C2" display="/"/>
    <hyperlink ref="A57" location="'ASŘ 01 - Architektonicko ...'!C2" display="/"/>
    <hyperlink ref="A58" location="'ASŘ 02 - Architektonicko ...'!C2" display="/"/>
    <hyperlink ref="A59" location="'ASŘ 03 - Architektonicko ...'!C2" display="/"/>
    <hyperlink ref="A60" location="'TI 01 - Ústřední vytápění'!C2" display="/"/>
    <hyperlink ref="A61" location="'TI 02 - Zdravotechnické i...'!C2" display="/"/>
    <hyperlink ref="A62" location="'TI 03 - Elektroinstalace'!C2" display="/"/>
    <hyperlink ref="A63" location="'TI 04 - Vzduch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2" customFormat="1" ht="12" customHeight="1">
      <c r="A8" s="43"/>
      <c r="B8" s="49"/>
      <c r="C8" s="43"/>
      <c r="D8" s="147" t="s">
        <v>117</v>
      </c>
      <c r="E8" s="43"/>
      <c r="F8" s="43"/>
      <c r="G8" s="43"/>
      <c r="H8" s="43"/>
      <c r="I8" s="43"/>
      <c r="J8" s="43"/>
      <c r="K8" s="43"/>
      <c r="L8" s="149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="2" customFormat="1" ht="16.5" customHeight="1">
      <c r="A9" s="43"/>
      <c r="B9" s="49"/>
      <c r="C9" s="43"/>
      <c r="D9" s="43"/>
      <c r="E9" s="150" t="s">
        <v>118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>
      <c r="A10" s="43"/>
      <c r="B10" s="49"/>
      <c r="C10" s="43"/>
      <c r="D10" s="43"/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2" customHeight="1">
      <c r="A11" s="43"/>
      <c r="B11" s="49"/>
      <c r="C11" s="43"/>
      <c r="D11" s="147" t="s">
        <v>18</v>
      </c>
      <c r="E11" s="43"/>
      <c r="F11" s="138" t="s">
        <v>78</v>
      </c>
      <c r="G11" s="43"/>
      <c r="H11" s="43"/>
      <c r="I11" s="147" t="s">
        <v>20</v>
      </c>
      <c r="J11" s="138" t="s">
        <v>78</v>
      </c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 ht="12" customHeight="1">
      <c r="A12" s="43"/>
      <c r="B12" s="49"/>
      <c r="C12" s="43"/>
      <c r="D12" s="147" t="s">
        <v>22</v>
      </c>
      <c r="E12" s="43"/>
      <c r="F12" s="138" t="s">
        <v>119</v>
      </c>
      <c r="G12" s="43"/>
      <c r="H12" s="43"/>
      <c r="I12" s="147" t="s">
        <v>24</v>
      </c>
      <c r="J12" s="151" t="str">
        <f>'Rekapitulace stavby'!AN8</f>
        <v>1. 2. 2025</v>
      </c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0.8" customHeight="1">
      <c r="A13" s="43"/>
      <c r="B13" s="49"/>
      <c r="C13" s="43"/>
      <c r="D13" s="43"/>
      <c r="E13" s="43"/>
      <c r="F13" s="43"/>
      <c r="G13" s="43"/>
      <c r="H13" s="43"/>
      <c r="I13" s="43"/>
      <c r="J13" s="43"/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28</v>
      </c>
      <c r="E14" s="43"/>
      <c r="F14" s="43"/>
      <c r="G14" s="43"/>
      <c r="H14" s="43"/>
      <c r="I14" s="147" t="s">
        <v>29</v>
      </c>
      <c r="J14" s="138" t="s">
        <v>30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8" customHeight="1">
      <c r="A15" s="43"/>
      <c r="B15" s="49"/>
      <c r="C15" s="43"/>
      <c r="D15" s="43"/>
      <c r="E15" s="138" t="s">
        <v>31</v>
      </c>
      <c r="F15" s="43"/>
      <c r="G15" s="43"/>
      <c r="H15" s="43"/>
      <c r="I15" s="147" t="s">
        <v>32</v>
      </c>
      <c r="J15" s="138" t="s">
        <v>33</v>
      </c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6.96" customHeight="1">
      <c r="A16" s="43"/>
      <c r="B16" s="49"/>
      <c r="C16" s="43"/>
      <c r="D16" s="43"/>
      <c r="E16" s="43"/>
      <c r="F16" s="43"/>
      <c r="G16" s="43"/>
      <c r="H16" s="43"/>
      <c r="I16" s="43"/>
      <c r="J16" s="43"/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2" customHeight="1">
      <c r="A17" s="43"/>
      <c r="B17" s="49"/>
      <c r="C17" s="43"/>
      <c r="D17" s="147" t="s">
        <v>34</v>
      </c>
      <c r="E17" s="43"/>
      <c r="F17" s="43"/>
      <c r="G17" s="43"/>
      <c r="H17" s="43"/>
      <c r="I17" s="147" t="s">
        <v>29</v>
      </c>
      <c r="J17" s="37" t="str">
        <f>'Rekapitulace stavby'!AN13</f>
        <v>Vyplň údaj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18" customHeight="1">
      <c r="A18" s="43"/>
      <c r="B18" s="49"/>
      <c r="C18" s="43"/>
      <c r="D18" s="43"/>
      <c r="E18" s="37" t="str">
        <f>'Rekapitulace stavby'!E14</f>
        <v>Vyplň údaj</v>
      </c>
      <c r="F18" s="138"/>
      <c r="G18" s="138"/>
      <c r="H18" s="138"/>
      <c r="I18" s="147" t="s">
        <v>32</v>
      </c>
      <c r="J18" s="37" t="str">
        <f>'Rekapitulace stavby'!AN14</f>
        <v>Vyplň údaj</v>
      </c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6.96" customHeight="1">
      <c r="A19" s="43"/>
      <c r="B19" s="49"/>
      <c r="C19" s="43"/>
      <c r="D19" s="43"/>
      <c r="E19" s="43"/>
      <c r="F19" s="43"/>
      <c r="G19" s="43"/>
      <c r="H19" s="43"/>
      <c r="I19" s="43"/>
      <c r="J19" s="43"/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2" customHeight="1">
      <c r="A20" s="43"/>
      <c r="B20" s="49"/>
      <c r="C20" s="43"/>
      <c r="D20" s="147" t="s">
        <v>36</v>
      </c>
      <c r="E20" s="43"/>
      <c r="F20" s="43"/>
      <c r="G20" s="43"/>
      <c r="H20" s="43"/>
      <c r="I20" s="147" t="s">
        <v>29</v>
      </c>
      <c r="J20" s="138" t="s">
        <v>37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18" customHeight="1">
      <c r="A21" s="43"/>
      <c r="B21" s="49"/>
      <c r="C21" s="43"/>
      <c r="D21" s="43"/>
      <c r="E21" s="138" t="s">
        <v>38</v>
      </c>
      <c r="F21" s="43"/>
      <c r="G21" s="43"/>
      <c r="H21" s="43"/>
      <c r="I21" s="147" t="s">
        <v>32</v>
      </c>
      <c r="J21" s="138" t="s">
        <v>39</v>
      </c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6.96" customHeight="1">
      <c r="A22" s="43"/>
      <c r="B22" s="49"/>
      <c r="C22" s="43"/>
      <c r="D22" s="43"/>
      <c r="E22" s="43"/>
      <c r="F22" s="43"/>
      <c r="G22" s="43"/>
      <c r="H22" s="43"/>
      <c r="I22" s="43"/>
      <c r="J22" s="43"/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2" customHeight="1">
      <c r="A23" s="43"/>
      <c r="B23" s="49"/>
      <c r="C23" s="43"/>
      <c r="D23" s="147" t="s">
        <v>41</v>
      </c>
      <c r="E23" s="43"/>
      <c r="F23" s="43"/>
      <c r="G23" s="43"/>
      <c r="H23" s="43"/>
      <c r="I23" s="147" t="s">
        <v>29</v>
      </c>
      <c r="J23" s="138" t="s">
        <v>37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18" customHeight="1">
      <c r="A24" s="43"/>
      <c r="B24" s="49"/>
      <c r="C24" s="43"/>
      <c r="D24" s="43"/>
      <c r="E24" s="138" t="s">
        <v>42</v>
      </c>
      <c r="F24" s="43"/>
      <c r="G24" s="43"/>
      <c r="H24" s="43"/>
      <c r="I24" s="147" t="s">
        <v>32</v>
      </c>
      <c r="J24" s="138" t="s">
        <v>39</v>
      </c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6.96" customHeight="1">
      <c r="A25" s="43"/>
      <c r="B25" s="49"/>
      <c r="C25" s="43"/>
      <c r="D25" s="43"/>
      <c r="E25" s="43"/>
      <c r="F25" s="43"/>
      <c r="G25" s="43"/>
      <c r="H25" s="43"/>
      <c r="I25" s="43"/>
      <c r="J25" s="43"/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2" customHeight="1">
      <c r="A26" s="43"/>
      <c r="B26" s="49"/>
      <c r="C26" s="43"/>
      <c r="D26" s="147" t="s">
        <v>43</v>
      </c>
      <c r="E26" s="43"/>
      <c r="F26" s="43"/>
      <c r="G26" s="43"/>
      <c r="H26" s="43"/>
      <c r="I26" s="43"/>
      <c r="J26" s="43"/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8" customFormat="1" ht="16.5" customHeight="1">
      <c r="A27" s="152"/>
      <c r="B27" s="153"/>
      <c r="C27" s="152"/>
      <c r="D27" s="152"/>
      <c r="E27" s="154" t="s">
        <v>78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3"/>
      <c r="B28" s="49"/>
      <c r="C28" s="43"/>
      <c r="D28" s="43"/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2" customFormat="1" ht="6.96" customHeight="1">
      <c r="A29" s="43"/>
      <c r="B29" s="49"/>
      <c r="C29" s="43"/>
      <c r="D29" s="156"/>
      <c r="E29" s="156"/>
      <c r="F29" s="156"/>
      <c r="G29" s="156"/>
      <c r="H29" s="156"/>
      <c r="I29" s="156"/>
      <c r="J29" s="156"/>
      <c r="K29" s="156"/>
      <c r="L29" s="149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="2" customFormat="1" ht="25.44" customHeight="1">
      <c r="A30" s="43"/>
      <c r="B30" s="49"/>
      <c r="C30" s="43"/>
      <c r="D30" s="157" t="s">
        <v>45</v>
      </c>
      <c r="E30" s="43"/>
      <c r="F30" s="43"/>
      <c r="G30" s="43"/>
      <c r="H30" s="43"/>
      <c r="I30" s="43"/>
      <c r="J30" s="158">
        <f>ROUND(J85, 2)</f>
        <v>0</v>
      </c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14.4" customHeight="1">
      <c r="A32" s="43"/>
      <c r="B32" s="49"/>
      <c r="C32" s="43"/>
      <c r="D32" s="43"/>
      <c r="E32" s="43"/>
      <c r="F32" s="159" t="s">
        <v>47</v>
      </c>
      <c r="G32" s="43"/>
      <c r="H32" s="43"/>
      <c r="I32" s="159" t="s">
        <v>46</v>
      </c>
      <c r="J32" s="159" t="s">
        <v>48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14.4" customHeight="1">
      <c r="A33" s="43"/>
      <c r="B33" s="49"/>
      <c r="C33" s="43"/>
      <c r="D33" s="160" t="s">
        <v>49</v>
      </c>
      <c r="E33" s="147" t="s">
        <v>50</v>
      </c>
      <c r="F33" s="161">
        <f>ROUND((SUM(BE85:BE134)),  2)</f>
        <v>0</v>
      </c>
      <c r="G33" s="43"/>
      <c r="H33" s="43"/>
      <c r="I33" s="162">
        <v>0.20999999999999999</v>
      </c>
      <c r="J33" s="161">
        <f>ROUND(((SUM(BE85:BE134))*I33),  2)</f>
        <v>0</v>
      </c>
      <c r="K33" s="43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147" t="s">
        <v>51</v>
      </c>
      <c r="F34" s="161">
        <f>ROUND((SUM(BF85:BF134)),  2)</f>
        <v>0</v>
      </c>
      <c r="G34" s="43"/>
      <c r="H34" s="43"/>
      <c r="I34" s="162">
        <v>0.14999999999999999</v>
      </c>
      <c r="J34" s="161">
        <f>ROUND(((SUM(BF85:BF134))*I34),  2)</f>
        <v>0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hidden="1" s="2" customFormat="1" ht="14.4" customHeight="1">
      <c r="A35" s="43"/>
      <c r="B35" s="49"/>
      <c r="C35" s="43"/>
      <c r="D35" s="43"/>
      <c r="E35" s="147" t="s">
        <v>52</v>
      </c>
      <c r="F35" s="161">
        <f>ROUND((SUM(BG85:BG134)),  2)</f>
        <v>0</v>
      </c>
      <c r="G35" s="43"/>
      <c r="H35" s="43"/>
      <c r="I35" s="162">
        <v>0.20999999999999999</v>
      </c>
      <c r="J35" s="161">
        <f>0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hidden="1" s="2" customFormat="1" ht="14.4" customHeight="1">
      <c r="A36" s="43"/>
      <c r="B36" s="49"/>
      <c r="C36" s="43"/>
      <c r="D36" s="43"/>
      <c r="E36" s="147" t="s">
        <v>53</v>
      </c>
      <c r="F36" s="161">
        <f>ROUND((SUM(BH85:BH134)),  2)</f>
        <v>0</v>
      </c>
      <c r="G36" s="43"/>
      <c r="H36" s="43"/>
      <c r="I36" s="162">
        <v>0.14999999999999999</v>
      </c>
      <c r="J36" s="161">
        <f>0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54</v>
      </c>
      <c r="F37" s="161">
        <f>ROUND((SUM(BI85:BI134)),  2)</f>
        <v>0</v>
      </c>
      <c r="G37" s="43"/>
      <c r="H37" s="43"/>
      <c r="I37" s="162">
        <v>0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="2" customFormat="1" ht="6.96" customHeight="1">
      <c r="A38" s="43"/>
      <c r="B38" s="49"/>
      <c r="C38" s="43"/>
      <c r="D38" s="43"/>
      <c r="E38" s="43"/>
      <c r="F38" s="43"/>
      <c r="G38" s="43"/>
      <c r="H38" s="43"/>
      <c r="I38" s="43"/>
      <c r="J38" s="43"/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="2" customFormat="1" ht="25.44" customHeight="1">
      <c r="A39" s="43"/>
      <c r="B39" s="49"/>
      <c r="C39" s="163"/>
      <c r="D39" s="164" t="s">
        <v>55</v>
      </c>
      <c r="E39" s="165"/>
      <c r="F39" s="165"/>
      <c r="G39" s="166" t="s">
        <v>56</v>
      </c>
      <c r="H39" s="167" t="s">
        <v>57</v>
      </c>
      <c r="I39" s="165"/>
      <c r="J39" s="168">
        <f>SUM(J30:J37)</f>
        <v>0</v>
      </c>
      <c r="K39" s="169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14.4" customHeight="1">
      <c r="A40" s="43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4" s="2" customFormat="1" ht="6.96" customHeight="1">
      <c r="A44" s="43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9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="2" customFormat="1" ht="24.96" customHeight="1">
      <c r="A45" s="43"/>
      <c r="B45" s="44"/>
      <c r="C45" s="27" t="s">
        <v>120</v>
      </c>
      <c r="D45" s="45"/>
      <c r="E45" s="45"/>
      <c r="F45" s="45"/>
      <c r="G45" s="45"/>
      <c r="H45" s="45"/>
      <c r="I45" s="45"/>
      <c r="J45" s="45"/>
      <c r="K45" s="45"/>
      <c r="L45" s="149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="2" customFormat="1" ht="6.96" customHeight="1">
      <c r="A46" s="43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12" customHeight="1">
      <c r="A47" s="43"/>
      <c r="B47" s="44"/>
      <c r="C47" s="36" t="s">
        <v>16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26.25" customHeight="1">
      <c r="A48" s="43"/>
      <c r="B48" s="44"/>
      <c r="C48" s="45"/>
      <c r="D48" s="45"/>
      <c r="E48" s="174" t="str">
        <f>E7</f>
        <v xml:space="preserve">Modernizace a rozšíření prostor  SOU a PrŠ  Kladno –  Švermov</v>
      </c>
      <c r="F48" s="36"/>
      <c r="G48" s="36"/>
      <c r="H48" s="36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117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16.5" customHeight="1">
      <c r="A50" s="43"/>
      <c r="B50" s="44"/>
      <c r="C50" s="45"/>
      <c r="D50" s="45"/>
      <c r="E50" s="74" t="str">
        <f>E9</f>
        <v>SO 00 - Vedlejší rozpočtové náklady</v>
      </c>
      <c r="F50" s="45"/>
      <c r="G50" s="45"/>
      <c r="H50" s="45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2" customFormat="1" ht="6.96" customHeight="1">
      <c r="A51" s="43"/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149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="2" customFormat="1" ht="12" customHeight="1">
      <c r="A52" s="43"/>
      <c r="B52" s="44"/>
      <c r="C52" s="36" t="s">
        <v>22</v>
      </c>
      <c r="D52" s="45"/>
      <c r="E52" s="45"/>
      <c r="F52" s="31" t="str">
        <f>F12</f>
        <v>Vrapice</v>
      </c>
      <c r="G52" s="45"/>
      <c r="H52" s="45"/>
      <c r="I52" s="36" t="s">
        <v>24</v>
      </c>
      <c r="J52" s="77" t="str">
        <f>IF(J12="","",J12)</f>
        <v>1. 2. 2025</v>
      </c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6.96" customHeight="1">
      <c r="A53" s="43"/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5.15" customHeight="1">
      <c r="A54" s="43"/>
      <c r="B54" s="44"/>
      <c r="C54" s="36" t="s">
        <v>28</v>
      </c>
      <c r="D54" s="45"/>
      <c r="E54" s="45"/>
      <c r="F54" s="31" t="str">
        <f>E15</f>
        <v>SOU a PrŠ Kladno – Vrapice</v>
      </c>
      <c r="G54" s="45"/>
      <c r="H54" s="45"/>
      <c r="I54" s="36" t="s">
        <v>36</v>
      </c>
      <c r="J54" s="41" t="str">
        <f>E21</f>
        <v>archiw studio s.r.o</v>
      </c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25.65" customHeight="1">
      <c r="A55" s="43"/>
      <c r="B55" s="44"/>
      <c r="C55" s="36" t="s">
        <v>34</v>
      </c>
      <c r="D55" s="45"/>
      <c r="E55" s="45"/>
      <c r="F55" s="31" t="str">
        <f>IF(E18="","",E18)</f>
        <v>Vyplň údaj</v>
      </c>
      <c r="G55" s="45"/>
      <c r="H55" s="45"/>
      <c r="I55" s="36" t="s">
        <v>41</v>
      </c>
      <c r="J55" s="41" t="str">
        <f>E24</f>
        <v>archiw studio s.r.o. - Pavol Vígh</v>
      </c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0.32" customHeight="1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29.28" customHeight="1">
      <c r="A57" s="43"/>
      <c r="B57" s="44"/>
      <c r="C57" s="175" t="s">
        <v>121</v>
      </c>
      <c r="D57" s="176"/>
      <c r="E57" s="176"/>
      <c r="F57" s="176"/>
      <c r="G57" s="176"/>
      <c r="H57" s="176"/>
      <c r="I57" s="176"/>
      <c r="J57" s="177" t="s">
        <v>122</v>
      </c>
      <c r="K57" s="176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0.32" customHeight="1">
      <c r="A58" s="43"/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2.8" customHeight="1">
      <c r="A59" s="43"/>
      <c r="B59" s="44"/>
      <c r="C59" s="178" t="s">
        <v>77</v>
      </c>
      <c r="D59" s="45"/>
      <c r="E59" s="45"/>
      <c r="F59" s="45"/>
      <c r="G59" s="45"/>
      <c r="H59" s="45"/>
      <c r="I59" s="45"/>
      <c r="J59" s="107">
        <f>J85</f>
        <v>0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U59" s="21" t="s">
        <v>123</v>
      </c>
    </row>
    <row r="60" s="9" customFormat="1" ht="24.96" customHeight="1">
      <c r="A60" s="9"/>
      <c r="B60" s="179"/>
      <c r="C60" s="180"/>
      <c r="D60" s="181" t="s">
        <v>124</v>
      </c>
      <c r="E60" s="182"/>
      <c r="F60" s="182"/>
      <c r="G60" s="182"/>
      <c r="H60" s="182"/>
      <c r="I60" s="182"/>
      <c r="J60" s="183">
        <f>J86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30"/>
      <c r="D61" s="186" t="s">
        <v>125</v>
      </c>
      <c r="E61" s="187"/>
      <c r="F61" s="187"/>
      <c r="G61" s="187"/>
      <c r="H61" s="187"/>
      <c r="I61" s="187"/>
      <c r="J61" s="188">
        <f>J87</f>
        <v>0</v>
      </c>
      <c r="K61" s="130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30"/>
      <c r="D62" s="186" t="s">
        <v>126</v>
      </c>
      <c r="E62" s="187"/>
      <c r="F62" s="187"/>
      <c r="G62" s="187"/>
      <c r="H62" s="187"/>
      <c r="I62" s="187"/>
      <c r="J62" s="188">
        <f>J100</f>
        <v>0</v>
      </c>
      <c r="K62" s="130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30"/>
      <c r="D63" s="186" t="s">
        <v>127</v>
      </c>
      <c r="E63" s="187"/>
      <c r="F63" s="187"/>
      <c r="G63" s="187"/>
      <c r="H63" s="187"/>
      <c r="I63" s="187"/>
      <c r="J63" s="188">
        <f>J118</f>
        <v>0</v>
      </c>
      <c r="K63" s="130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30"/>
      <c r="D64" s="186" t="s">
        <v>128</v>
      </c>
      <c r="E64" s="187"/>
      <c r="F64" s="187"/>
      <c r="G64" s="187"/>
      <c r="H64" s="187"/>
      <c r="I64" s="187"/>
      <c r="J64" s="188">
        <f>J122</f>
        <v>0</v>
      </c>
      <c r="K64" s="130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30"/>
      <c r="D65" s="186" t="s">
        <v>129</v>
      </c>
      <c r="E65" s="187"/>
      <c r="F65" s="187"/>
      <c r="G65" s="187"/>
      <c r="H65" s="187"/>
      <c r="I65" s="187"/>
      <c r="J65" s="188">
        <f>J132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3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149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="2" customFormat="1" ht="6.96" customHeight="1">
      <c r="A67" s="43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9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</row>
    <row r="71" s="2" customFormat="1" ht="6.96" customHeight="1">
      <c r="A71" s="43"/>
      <c r="B71" s="66"/>
      <c r="C71" s="67"/>
      <c r="D71" s="67"/>
      <c r="E71" s="67"/>
      <c r="F71" s="67"/>
      <c r="G71" s="67"/>
      <c r="H71" s="67"/>
      <c r="I71" s="67"/>
      <c r="J71" s="67"/>
      <c r="K71" s="67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24.96" customHeight="1">
      <c r="A72" s="43"/>
      <c r="B72" s="44"/>
      <c r="C72" s="27" t="s">
        <v>130</v>
      </c>
      <c r="D72" s="45"/>
      <c r="E72" s="45"/>
      <c r="F72" s="45"/>
      <c r="G72" s="45"/>
      <c r="H72" s="45"/>
      <c r="I72" s="45"/>
      <c r="J72" s="45"/>
      <c r="K72" s="4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3" s="2" customFormat="1" ht="6.96" customHeight="1">
      <c r="A73" s="43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149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</row>
    <row r="74" s="2" customFormat="1" ht="12" customHeight="1">
      <c r="A74" s="43"/>
      <c r="B74" s="44"/>
      <c r="C74" s="36" t="s">
        <v>16</v>
      </c>
      <c r="D74" s="45"/>
      <c r="E74" s="45"/>
      <c r="F74" s="45"/>
      <c r="G74" s="45"/>
      <c r="H74" s="45"/>
      <c r="I74" s="45"/>
      <c r="J74" s="45"/>
      <c r="K74" s="45"/>
      <c r="L74" s="149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</row>
    <row r="75" s="2" customFormat="1" ht="26.25" customHeight="1">
      <c r="A75" s="43"/>
      <c r="B75" s="44"/>
      <c r="C75" s="45"/>
      <c r="D75" s="45"/>
      <c r="E75" s="174" t="str">
        <f>E7</f>
        <v xml:space="preserve">Modernizace a rozšíření prostor  SOU a PrŠ  Kladno –  Švermov</v>
      </c>
      <c r="F75" s="36"/>
      <c r="G75" s="36"/>
      <c r="H75" s="36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12" customHeight="1">
      <c r="A76" s="43"/>
      <c r="B76" s="44"/>
      <c r="C76" s="36" t="s">
        <v>117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16.5" customHeight="1">
      <c r="A77" s="43"/>
      <c r="B77" s="44"/>
      <c r="C77" s="45"/>
      <c r="D77" s="45"/>
      <c r="E77" s="74" t="str">
        <f>E9</f>
        <v>SO 00 - Vedlejší rozpočtové náklady</v>
      </c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22</v>
      </c>
      <c r="D79" s="45"/>
      <c r="E79" s="45"/>
      <c r="F79" s="31" t="str">
        <f>F12</f>
        <v>Vrapice</v>
      </c>
      <c r="G79" s="45"/>
      <c r="H79" s="45"/>
      <c r="I79" s="36" t="s">
        <v>24</v>
      </c>
      <c r="J79" s="77" t="str">
        <f>IF(J12="","",J12)</f>
        <v>1. 2. 2025</v>
      </c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15.15" customHeight="1">
      <c r="A81" s="43"/>
      <c r="B81" s="44"/>
      <c r="C81" s="36" t="s">
        <v>28</v>
      </c>
      <c r="D81" s="45"/>
      <c r="E81" s="45"/>
      <c r="F81" s="31" t="str">
        <f>E15</f>
        <v>SOU a PrŠ Kladno – Vrapice</v>
      </c>
      <c r="G81" s="45"/>
      <c r="H81" s="45"/>
      <c r="I81" s="36" t="s">
        <v>36</v>
      </c>
      <c r="J81" s="41" t="str">
        <f>E21</f>
        <v>archiw studio s.r.o</v>
      </c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25.65" customHeight="1">
      <c r="A82" s="43"/>
      <c r="B82" s="44"/>
      <c r="C82" s="36" t="s">
        <v>34</v>
      </c>
      <c r="D82" s="45"/>
      <c r="E82" s="45"/>
      <c r="F82" s="31" t="str">
        <f>IF(E18="","",E18)</f>
        <v>Vyplň údaj</v>
      </c>
      <c r="G82" s="45"/>
      <c r="H82" s="45"/>
      <c r="I82" s="36" t="s">
        <v>41</v>
      </c>
      <c r="J82" s="41" t="str">
        <f>E24</f>
        <v>archiw studio s.r.o. - Pavol Vígh</v>
      </c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0.32" customHeight="1">
      <c r="A83" s="43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11" customFormat="1" ht="29.28" customHeight="1">
      <c r="A84" s="190"/>
      <c r="B84" s="191"/>
      <c r="C84" s="192" t="s">
        <v>131</v>
      </c>
      <c r="D84" s="193" t="s">
        <v>64</v>
      </c>
      <c r="E84" s="193" t="s">
        <v>60</v>
      </c>
      <c r="F84" s="193" t="s">
        <v>61</v>
      </c>
      <c r="G84" s="193" t="s">
        <v>132</v>
      </c>
      <c r="H84" s="193" t="s">
        <v>133</v>
      </c>
      <c r="I84" s="193" t="s">
        <v>134</v>
      </c>
      <c r="J84" s="193" t="s">
        <v>122</v>
      </c>
      <c r="K84" s="194" t="s">
        <v>135</v>
      </c>
      <c r="L84" s="195"/>
      <c r="M84" s="97" t="s">
        <v>78</v>
      </c>
      <c r="N84" s="98" t="s">
        <v>49</v>
      </c>
      <c r="O84" s="98" t="s">
        <v>136</v>
      </c>
      <c r="P84" s="98" t="s">
        <v>137</v>
      </c>
      <c r="Q84" s="98" t="s">
        <v>138</v>
      </c>
      <c r="R84" s="98" t="s">
        <v>139</v>
      </c>
      <c r="S84" s="98" t="s">
        <v>140</v>
      </c>
      <c r="T84" s="99" t="s">
        <v>141</v>
      </c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</row>
    <row r="85" s="2" customFormat="1" ht="22.8" customHeight="1">
      <c r="A85" s="43"/>
      <c r="B85" s="44"/>
      <c r="C85" s="104" t="s">
        <v>142</v>
      </c>
      <c r="D85" s="45"/>
      <c r="E85" s="45"/>
      <c r="F85" s="45"/>
      <c r="G85" s="45"/>
      <c r="H85" s="45"/>
      <c r="I85" s="45"/>
      <c r="J85" s="196">
        <f>BK85</f>
        <v>0</v>
      </c>
      <c r="K85" s="45"/>
      <c r="L85" s="49"/>
      <c r="M85" s="100"/>
      <c r="N85" s="197"/>
      <c r="O85" s="101"/>
      <c r="P85" s="198">
        <f>P86</f>
        <v>0</v>
      </c>
      <c r="Q85" s="101"/>
      <c r="R85" s="198">
        <f>R86</f>
        <v>0</v>
      </c>
      <c r="S85" s="101"/>
      <c r="T85" s="199">
        <f>T86</f>
        <v>0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T85" s="21" t="s">
        <v>79</v>
      </c>
      <c r="AU85" s="21" t="s">
        <v>123</v>
      </c>
      <c r="BK85" s="200">
        <f>BK86</f>
        <v>0</v>
      </c>
    </row>
    <row r="86" s="12" customFormat="1" ht="25.92" customHeight="1">
      <c r="A86" s="12"/>
      <c r="B86" s="201"/>
      <c r="C86" s="202"/>
      <c r="D86" s="203" t="s">
        <v>79</v>
      </c>
      <c r="E86" s="204" t="s">
        <v>143</v>
      </c>
      <c r="F86" s="204" t="s">
        <v>86</v>
      </c>
      <c r="G86" s="202"/>
      <c r="H86" s="202"/>
      <c r="I86" s="205"/>
      <c r="J86" s="206">
        <f>BK86</f>
        <v>0</v>
      </c>
      <c r="K86" s="202"/>
      <c r="L86" s="207"/>
      <c r="M86" s="208"/>
      <c r="N86" s="209"/>
      <c r="O86" s="209"/>
      <c r="P86" s="210">
        <f>P87+P100+P118+P122+P132</f>
        <v>0</v>
      </c>
      <c r="Q86" s="209"/>
      <c r="R86" s="210">
        <f>R87+R100+R118+R122+R132</f>
        <v>0</v>
      </c>
      <c r="S86" s="209"/>
      <c r="T86" s="211">
        <f>T87+T100+T118+T122+T132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2" t="s">
        <v>144</v>
      </c>
      <c r="AT86" s="213" t="s">
        <v>79</v>
      </c>
      <c r="AU86" s="213" t="s">
        <v>80</v>
      </c>
      <c r="AY86" s="212" t="s">
        <v>145</v>
      </c>
      <c r="BK86" s="214">
        <f>BK87+BK100+BK118+BK122+BK132</f>
        <v>0</v>
      </c>
    </row>
    <row r="87" s="12" customFormat="1" ht="22.8" customHeight="1">
      <c r="A87" s="12"/>
      <c r="B87" s="201"/>
      <c r="C87" s="202"/>
      <c r="D87" s="203" t="s">
        <v>79</v>
      </c>
      <c r="E87" s="215" t="s">
        <v>146</v>
      </c>
      <c r="F87" s="215" t="s">
        <v>147</v>
      </c>
      <c r="G87" s="202"/>
      <c r="H87" s="202"/>
      <c r="I87" s="205"/>
      <c r="J87" s="216">
        <f>BK87</f>
        <v>0</v>
      </c>
      <c r="K87" s="202"/>
      <c r="L87" s="207"/>
      <c r="M87" s="208"/>
      <c r="N87" s="209"/>
      <c r="O87" s="209"/>
      <c r="P87" s="210">
        <f>SUM(P88:P99)</f>
        <v>0</v>
      </c>
      <c r="Q87" s="209"/>
      <c r="R87" s="210">
        <f>SUM(R88:R99)</f>
        <v>0</v>
      </c>
      <c r="S87" s="209"/>
      <c r="T87" s="21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144</v>
      </c>
      <c r="AT87" s="213" t="s">
        <v>79</v>
      </c>
      <c r="AU87" s="213" t="s">
        <v>88</v>
      </c>
      <c r="AY87" s="212" t="s">
        <v>145</v>
      </c>
      <c r="BK87" s="214">
        <f>SUM(BK88:BK99)</f>
        <v>0</v>
      </c>
    </row>
    <row r="88" s="2" customFormat="1" ht="16.5" customHeight="1">
      <c r="A88" s="43"/>
      <c r="B88" s="44"/>
      <c r="C88" s="217" t="s">
        <v>88</v>
      </c>
      <c r="D88" s="217" t="s">
        <v>148</v>
      </c>
      <c r="E88" s="218" t="s">
        <v>149</v>
      </c>
      <c r="F88" s="219" t="s">
        <v>150</v>
      </c>
      <c r="G88" s="220" t="s">
        <v>151</v>
      </c>
      <c r="H88" s="221">
        <v>1</v>
      </c>
      <c r="I88" s="222"/>
      <c r="J88" s="223">
        <f>ROUND(I88*H88,2)</f>
        <v>0</v>
      </c>
      <c r="K88" s="219" t="s">
        <v>152</v>
      </c>
      <c r="L88" s="49"/>
      <c r="M88" s="224" t="s">
        <v>78</v>
      </c>
      <c r="N88" s="225" t="s">
        <v>50</v>
      </c>
      <c r="O88" s="89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R88" s="228" t="s">
        <v>153</v>
      </c>
      <c r="AT88" s="228" t="s">
        <v>148</v>
      </c>
      <c r="AU88" s="228" t="s">
        <v>90</v>
      </c>
      <c r="AY88" s="21" t="s">
        <v>145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21" t="s">
        <v>88</v>
      </c>
      <c r="BK88" s="229">
        <f>ROUND(I88*H88,2)</f>
        <v>0</v>
      </c>
      <c r="BL88" s="21" t="s">
        <v>153</v>
      </c>
      <c r="BM88" s="228" t="s">
        <v>154</v>
      </c>
    </row>
    <row r="89" s="2" customFormat="1">
      <c r="A89" s="43"/>
      <c r="B89" s="44"/>
      <c r="C89" s="45"/>
      <c r="D89" s="230" t="s">
        <v>155</v>
      </c>
      <c r="E89" s="45"/>
      <c r="F89" s="231" t="s">
        <v>156</v>
      </c>
      <c r="G89" s="45"/>
      <c r="H89" s="45"/>
      <c r="I89" s="232"/>
      <c r="J89" s="45"/>
      <c r="K89" s="45"/>
      <c r="L89" s="49"/>
      <c r="M89" s="233"/>
      <c r="N89" s="234"/>
      <c r="O89" s="89"/>
      <c r="P89" s="89"/>
      <c r="Q89" s="89"/>
      <c r="R89" s="89"/>
      <c r="S89" s="89"/>
      <c r="T89" s="90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T89" s="21" t="s">
        <v>155</v>
      </c>
      <c r="AU89" s="21" t="s">
        <v>90</v>
      </c>
    </row>
    <row r="90" s="2" customFormat="1">
      <c r="A90" s="43"/>
      <c r="B90" s="44"/>
      <c r="C90" s="45"/>
      <c r="D90" s="235" t="s">
        <v>157</v>
      </c>
      <c r="E90" s="45"/>
      <c r="F90" s="236" t="s">
        <v>158</v>
      </c>
      <c r="G90" s="45"/>
      <c r="H90" s="45"/>
      <c r="I90" s="232"/>
      <c r="J90" s="45"/>
      <c r="K90" s="45"/>
      <c r="L90" s="49"/>
      <c r="M90" s="233"/>
      <c r="N90" s="234"/>
      <c r="O90" s="89"/>
      <c r="P90" s="89"/>
      <c r="Q90" s="89"/>
      <c r="R90" s="89"/>
      <c r="S90" s="89"/>
      <c r="T90" s="90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T90" s="21" t="s">
        <v>157</v>
      </c>
      <c r="AU90" s="21" t="s">
        <v>90</v>
      </c>
    </row>
    <row r="91" s="2" customFormat="1" ht="16.5" customHeight="1">
      <c r="A91" s="43"/>
      <c r="B91" s="44"/>
      <c r="C91" s="217" t="s">
        <v>90</v>
      </c>
      <c r="D91" s="217" t="s">
        <v>148</v>
      </c>
      <c r="E91" s="218" t="s">
        <v>159</v>
      </c>
      <c r="F91" s="219" t="s">
        <v>160</v>
      </c>
      <c r="G91" s="220" t="s">
        <v>151</v>
      </c>
      <c r="H91" s="221">
        <v>1</v>
      </c>
      <c r="I91" s="222"/>
      <c r="J91" s="223">
        <f>ROUND(I91*H91,2)</f>
        <v>0</v>
      </c>
      <c r="K91" s="219" t="s">
        <v>152</v>
      </c>
      <c r="L91" s="49"/>
      <c r="M91" s="224" t="s">
        <v>78</v>
      </c>
      <c r="N91" s="225" t="s">
        <v>50</v>
      </c>
      <c r="O91" s="89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R91" s="228" t="s">
        <v>153</v>
      </c>
      <c r="AT91" s="228" t="s">
        <v>148</v>
      </c>
      <c r="AU91" s="228" t="s">
        <v>90</v>
      </c>
      <c r="AY91" s="21" t="s">
        <v>145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1" t="s">
        <v>88</v>
      </c>
      <c r="BK91" s="229">
        <f>ROUND(I91*H91,2)</f>
        <v>0</v>
      </c>
      <c r="BL91" s="21" t="s">
        <v>153</v>
      </c>
      <c r="BM91" s="228" t="s">
        <v>161</v>
      </c>
    </row>
    <row r="92" s="2" customFormat="1">
      <c r="A92" s="43"/>
      <c r="B92" s="44"/>
      <c r="C92" s="45"/>
      <c r="D92" s="230" t="s">
        <v>155</v>
      </c>
      <c r="E92" s="45"/>
      <c r="F92" s="231" t="s">
        <v>162</v>
      </c>
      <c r="G92" s="45"/>
      <c r="H92" s="45"/>
      <c r="I92" s="232"/>
      <c r="J92" s="45"/>
      <c r="K92" s="45"/>
      <c r="L92" s="49"/>
      <c r="M92" s="233"/>
      <c r="N92" s="234"/>
      <c r="O92" s="89"/>
      <c r="P92" s="89"/>
      <c r="Q92" s="89"/>
      <c r="R92" s="89"/>
      <c r="S92" s="89"/>
      <c r="T92" s="90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155</v>
      </c>
      <c r="AU92" s="21" t="s">
        <v>90</v>
      </c>
    </row>
    <row r="93" s="2" customFormat="1">
      <c r="A93" s="43"/>
      <c r="B93" s="44"/>
      <c r="C93" s="45"/>
      <c r="D93" s="235" t="s">
        <v>157</v>
      </c>
      <c r="E93" s="45"/>
      <c r="F93" s="236" t="s">
        <v>163</v>
      </c>
      <c r="G93" s="45"/>
      <c r="H93" s="45"/>
      <c r="I93" s="232"/>
      <c r="J93" s="45"/>
      <c r="K93" s="45"/>
      <c r="L93" s="49"/>
      <c r="M93" s="233"/>
      <c r="N93" s="234"/>
      <c r="O93" s="89"/>
      <c r="P93" s="89"/>
      <c r="Q93" s="89"/>
      <c r="R93" s="89"/>
      <c r="S93" s="89"/>
      <c r="T93" s="90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T93" s="21" t="s">
        <v>157</v>
      </c>
      <c r="AU93" s="21" t="s">
        <v>90</v>
      </c>
    </row>
    <row r="94" s="2" customFormat="1" ht="16.5" customHeight="1">
      <c r="A94" s="43"/>
      <c r="B94" s="44"/>
      <c r="C94" s="217" t="s">
        <v>164</v>
      </c>
      <c r="D94" s="217" t="s">
        <v>148</v>
      </c>
      <c r="E94" s="218" t="s">
        <v>165</v>
      </c>
      <c r="F94" s="219" t="s">
        <v>166</v>
      </c>
      <c r="G94" s="220" t="s">
        <v>151</v>
      </c>
      <c r="H94" s="221">
        <v>1</v>
      </c>
      <c r="I94" s="222"/>
      <c r="J94" s="223">
        <f>ROUND(I94*H94,2)</f>
        <v>0</v>
      </c>
      <c r="K94" s="219" t="s">
        <v>152</v>
      </c>
      <c r="L94" s="49"/>
      <c r="M94" s="224" t="s">
        <v>78</v>
      </c>
      <c r="N94" s="225" t="s">
        <v>50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153</v>
      </c>
      <c r="AT94" s="228" t="s">
        <v>148</v>
      </c>
      <c r="AU94" s="228" t="s">
        <v>90</v>
      </c>
      <c r="AY94" s="21" t="s">
        <v>145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88</v>
      </c>
      <c r="BK94" s="229">
        <f>ROUND(I94*H94,2)</f>
        <v>0</v>
      </c>
      <c r="BL94" s="21" t="s">
        <v>153</v>
      </c>
      <c r="BM94" s="228" t="s">
        <v>167</v>
      </c>
    </row>
    <row r="95" s="2" customFormat="1">
      <c r="A95" s="43"/>
      <c r="B95" s="44"/>
      <c r="C95" s="45"/>
      <c r="D95" s="230" t="s">
        <v>155</v>
      </c>
      <c r="E95" s="45"/>
      <c r="F95" s="231" t="s">
        <v>168</v>
      </c>
      <c r="G95" s="45"/>
      <c r="H95" s="45"/>
      <c r="I95" s="232"/>
      <c r="J95" s="45"/>
      <c r="K95" s="45"/>
      <c r="L95" s="49"/>
      <c r="M95" s="233"/>
      <c r="N95" s="234"/>
      <c r="O95" s="89"/>
      <c r="P95" s="89"/>
      <c r="Q95" s="89"/>
      <c r="R95" s="89"/>
      <c r="S95" s="89"/>
      <c r="T95" s="90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T95" s="21" t="s">
        <v>155</v>
      </c>
      <c r="AU95" s="21" t="s">
        <v>90</v>
      </c>
    </row>
    <row r="96" s="2" customFormat="1">
      <c r="A96" s="43"/>
      <c r="B96" s="44"/>
      <c r="C96" s="45"/>
      <c r="D96" s="235" t="s">
        <v>157</v>
      </c>
      <c r="E96" s="45"/>
      <c r="F96" s="236" t="s">
        <v>169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157</v>
      </c>
      <c r="AU96" s="21" t="s">
        <v>90</v>
      </c>
    </row>
    <row r="97" s="2" customFormat="1" ht="16.5" customHeight="1">
      <c r="A97" s="43"/>
      <c r="B97" s="44"/>
      <c r="C97" s="217" t="s">
        <v>170</v>
      </c>
      <c r="D97" s="217" t="s">
        <v>148</v>
      </c>
      <c r="E97" s="218" t="s">
        <v>171</v>
      </c>
      <c r="F97" s="219" t="s">
        <v>172</v>
      </c>
      <c r="G97" s="220" t="s">
        <v>151</v>
      </c>
      <c r="H97" s="221">
        <v>1</v>
      </c>
      <c r="I97" s="222"/>
      <c r="J97" s="223">
        <f>ROUND(I97*H97,2)</f>
        <v>0</v>
      </c>
      <c r="K97" s="219" t="s">
        <v>152</v>
      </c>
      <c r="L97" s="49"/>
      <c r="M97" s="224" t="s">
        <v>78</v>
      </c>
      <c r="N97" s="225" t="s">
        <v>50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153</v>
      </c>
      <c r="AT97" s="228" t="s">
        <v>148</v>
      </c>
      <c r="AU97" s="228" t="s">
        <v>90</v>
      </c>
      <c r="AY97" s="21" t="s">
        <v>145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88</v>
      </c>
      <c r="BK97" s="229">
        <f>ROUND(I97*H97,2)</f>
        <v>0</v>
      </c>
      <c r="BL97" s="21" t="s">
        <v>153</v>
      </c>
      <c r="BM97" s="228" t="s">
        <v>173</v>
      </c>
    </row>
    <row r="98" s="2" customFormat="1">
      <c r="A98" s="43"/>
      <c r="B98" s="44"/>
      <c r="C98" s="45"/>
      <c r="D98" s="230" t="s">
        <v>155</v>
      </c>
      <c r="E98" s="45"/>
      <c r="F98" s="231" t="s">
        <v>174</v>
      </c>
      <c r="G98" s="45"/>
      <c r="H98" s="45"/>
      <c r="I98" s="232"/>
      <c r="J98" s="45"/>
      <c r="K98" s="45"/>
      <c r="L98" s="49"/>
      <c r="M98" s="233"/>
      <c r="N98" s="234"/>
      <c r="O98" s="89"/>
      <c r="P98" s="89"/>
      <c r="Q98" s="89"/>
      <c r="R98" s="89"/>
      <c r="S98" s="89"/>
      <c r="T98" s="90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155</v>
      </c>
      <c r="AU98" s="21" t="s">
        <v>90</v>
      </c>
    </row>
    <row r="99" s="2" customFormat="1">
      <c r="A99" s="43"/>
      <c r="B99" s="44"/>
      <c r="C99" s="45"/>
      <c r="D99" s="235" t="s">
        <v>157</v>
      </c>
      <c r="E99" s="45"/>
      <c r="F99" s="236" t="s">
        <v>175</v>
      </c>
      <c r="G99" s="45"/>
      <c r="H99" s="45"/>
      <c r="I99" s="232"/>
      <c r="J99" s="45"/>
      <c r="K99" s="45"/>
      <c r="L99" s="49"/>
      <c r="M99" s="233"/>
      <c r="N99" s="234"/>
      <c r="O99" s="89"/>
      <c r="P99" s="89"/>
      <c r="Q99" s="89"/>
      <c r="R99" s="89"/>
      <c r="S99" s="89"/>
      <c r="T99" s="90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T99" s="21" t="s">
        <v>157</v>
      </c>
      <c r="AU99" s="21" t="s">
        <v>90</v>
      </c>
    </row>
    <row r="100" s="12" customFormat="1" ht="22.8" customHeight="1">
      <c r="A100" s="12"/>
      <c r="B100" s="201"/>
      <c r="C100" s="202"/>
      <c r="D100" s="203" t="s">
        <v>79</v>
      </c>
      <c r="E100" s="215" t="s">
        <v>176</v>
      </c>
      <c r="F100" s="215" t="s">
        <v>177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SUM(P101:P117)</f>
        <v>0</v>
      </c>
      <c r="Q100" s="209"/>
      <c r="R100" s="210">
        <f>SUM(R101:R117)</f>
        <v>0</v>
      </c>
      <c r="S100" s="209"/>
      <c r="T100" s="211">
        <f>SUM(T101:T117)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144</v>
      </c>
      <c r="AT100" s="213" t="s">
        <v>79</v>
      </c>
      <c r="AU100" s="213" t="s">
        <v>88</v>
      </c>
      <c r="AY100" s="212" t="s">
        <v>145</v>
      </c>
      <c r="BK100" s="214">
        <f>SUM(BK101:BK117)</f>
        <v>0</v>
      </c>
    </row>
    <row r="101" s="2" customFormat="1" ht="16.5" customHeight="1">
      <c r="A101" s="43"/>
      <c r="B101" s="44"/>
      <c r="C101" s="217" t="s">
        <v>144</v>
      </c>
      <c r="D101" s="217" t="s">
        <v>148</v>
      </c>
      <c r="E101" s="218" t="s">
        <v>178</v>
      </c>
      <c r="F101" s="219" t="s">
        <v>179</v>
      </c>
      <c r="G101" s="220" t="s">
        <v>180</v>
      </c>
      <c r="H101" s="221">
        <v>6</v>
      </c>
      <c r="I101" s="222"/>
      <c r="J101" s="223">
        <f>ROUND(I101*H101,2)</f>
        <v>0</v>
      </c>
      <c r="K101" s="219" t="s">
        <v>152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153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153</v>
      </c>
      <c r="BM101" s="228" t="s">
        <v>181</v>
      </c>
    </row>
    <row r="102" s="2" customFormat="1">
      <c r="A102" s="43"/>
      <c r="B102" s="44"/>
      <c r="C102" s="45"/>
      <c r="D102" s="230" t="s">
        <v>155</v>
      </c>
      <c r="E102" s="45"/>
      <c r="F102" s="231" t="s">
        <v>182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155</v>
      </c>
      <c r="AU102" s="21" t="s">
        <v>90</v>
      </c>
    </row>
    <row r="103" s="2" customFormat="1">
      <c r="A103" s="43"/>
      <c r="B103" s="44"/>
      <c r="C103" s="45"/>
      <c r="D103" s="235" t="s">
        <v>157</v>
      </c>
      <c r="E103" s="45"/>
      <c r="F103" s="236" t="s">
        <v>183</v>
      </c>
      <c r="G103" s="45"/>
      <c r="H103" s="45"/>
      <c r="I103" s="232"/>
      <c r="J103" s="45"/>
      <c r="K103" s="45"/>
      <c r="L103" s="49"/>
      <c r="M103" s="233"/>
      <c r="N103" s="234"/>
      <c r="O103" s="89"/>
      <c r="P103" s="89"/>
      <c r="Q103" s="89"/>
      <c r="R103" s="89"/>
      <c r="S103" s="89"/>
      <c r="T103" s="90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T103" s="21" t="s">
        <v>157</v>
      </c>
      <c r="AU103" s="21" t="s">
        <v>90</v>
      </c>
    </row>
    <row r="104" s="2" customFormat="1" ht="16.5" customHeight="1">
      <c r="A104" s="43"/>
      <c r="B104" s="44"/>
      <c r="C104" s="217" t="s">
        <v>184</v>
      </c>
      <c r="D104" s="217" t="s">
        <v>148</v>
      </c>
      <c r="E104" s="218" t="s">
        <v>185</v>
      </c>
      <c r="F104" s="219" t="s">
        <v>186</v>
      </c>
      <c r="G104" s="220" t="s">
        <v>180</v>
      </c>
      <c r="H104" s="221">
        <v>6</v>
      </c>
      <c r="I104" s="222"/>
      <c r="J104" s="223">
        <f>ROUND(I104*H104,2)</f>
        <v>0</v>
      </c>
      <c r="K104" s="219" t="s">
        <v>152</v>
      </c>
      <c r="L104" s="49"/>
      <c r="M104" s="224" t="s">
        <v>78</v>
      </c>
      <c r="N104" s="225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153</v>
      </c>
      <c r="AT104" s="228" t="s">
        <v>148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153</v>
      </c>
      <c r="BM104" s="228" t="s">
        <v>187</v>
      </c>
    </row>
    <row r="105" s="2" customFormat="1">
      <c r="A105" s="43"/>
      <c r="B105" s="44"/>
      <c r="C105" s="45"/>
      <c r="D105" s="230" t="s">
        <v>155</v>
      </c>
      <c r="E105" s="45"/>
      <c r="F105" s="231" t="s">
        <v>188</v>
      </c>
      <c r="G105" s="45"/>
      <c r="H105" s="45"/>
      <c r="I105" s="232"/>
      <c r="J105" s="45"/>
      <c r="K105" s="45"/>
      <c r="L105" s="49"/>
      <c r="M105" s="233"/>
      <c r="N105" s="234"/>
      <c r="O105" s="89"/>
      <c r="P105" s="89"/>
      <c r="Q105" s="89"/>
      <c r="R105" s="89"/>
      <c r="S105" s="89"/>
      <c r="T105" s="90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T105" s="21" t="s">
        <v>155</v>
      </c>
      <c r="AU105" s="21" t="s">
        <v>90</v>
      </c>
    </row>
    <row r="106" s="2" customFormat="1">
      <c r="A106" s="43"/>
      <c r="B106" s="44"/>
      <c r="C106" s="45"/>
      <c r="D106" s="235" t="s">
        <v>157</v>
      </c>
      <c r="E106" s="45"/>
      <c r="F106" s="236" t="s">
        <v>189</v>
      </c>
      <c r="G106" s="45"/>
      <c r="H106" s="45"/>
      <c r="I106" s="232"/>
      <c r="J106" s="45"/>
      <c r="K106" s="45"/>
      <c r="L106" s="49"/>
      <c r="M106" s="233"/>
      <c r="N106" s="234"/>
      <c r="O106" s="89"/>
      <c r="P106" s="89"/>
      <c r="Q106" s="89"/>
      <c r="R106" s="89"/>
      <c r="S106" s="89"/>
      <c r="T106" s="90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T106" s="21" t="s">
        <v>157</v>
      </c>
      <c r="AU106" s="21" t="s">
        <v>90</v>
      </c>
    </row>
    <row r="107" s="2" customFormat="1" ht="16.5" customHeight="1">
      <c r="A107" s="43"/>
      <c r="B107" s="44"/>
      <c r="C107" s="217" t="s">
        <v>190</v>
      </c>
      <c r="D107" s="217" t="s">
        <v>148</v>
      </c>
      <c r="E107" s="218" t="s">
        <v>191</v>
      </c>
      <c r="F107" s="219" t="s">
        <v>192</v>
      </c>
      <c r="G107" s="220" t="s">
        <v>180</v>
      </c>
      <c r="H107" s="221">
        <v>6</v>
      </c>
      <c r="I107" s="222"/>
      <c r="J107" s="223">
        <f>ROUND(I107*H107,2)</f>
        <v>0</v>
      </c>
      <c r="K107" s="219" t="s">
        <v>152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153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153</v>
      </c>
      <c r="BM107" s="228" t="s">
        <v>193</v>
      </c>
    </row>
    <row r="108" s="2" customFormat="1">
      <c r="A108" s="43"/>
      <c r="B108" s="44"/>
      <c r="C108" s="45"/>
      <c r="D108" s="230" t="s">
        <v>155</v>
      </c>
      <c r="E108" s="45"/>
      <c r="F108" s="231" t="s">
        <v>194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155</v>
      </c>
      <c r="AU108" s="21" t="s">
        <v>90</v>
      </c>
    </row>
    <row r="109" s="2" customFormat="1">
      <c r="A109" s="43"/>
      <c r="B109" s="44"/>
      <c r="C109" s="45"/>
      <c r="D109" s="235" t="s">
        <v>157</v>
      </c>
      <c r="E109" s="45"/>
      <c r="F109" s="236" t="s">
        <v>195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157</v>
      </c>
      <c r="AU109" s="21" t="s">
        <v>90</v>
      </c>
    </row>
    <row r="110" s="2" customFormat="1" ht="16.5" customHeight="1">
      <c r="A110" s="43"/>
      <c r="B110" s="44"/>
      <c r="C110" s="217" t="s">
        <v>196</v>
      </c>
      <c r="D110" s="217" t="s">
        <v>148</v>
      </c>
      <c r="E110" s="218" t="s">
        <v>197</v>
      </c>
      <c r="F110" s="219" t="s">
        <v>198</v>
      </c>
      <c r="G110" s="220" t="s">
        <v>180</v>
      </c>
      <c r="H110" s="221">
        <v>6</v>
      </c>
      <c r="I110" s="222"/>
      <c r="J110" s="223">
        <f>ROUND(I110*H110,2)</f>
        <v>0</v>
      </c>
      <c r="K110" s="219" t="s">
        <v>152</v>
      </c>
      <c r="L110" s="49"/>
      <c r="M110" s="224" t="s">
        <v>78</v>
      </c>
      <c r="N110" s="225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153</v>
      </c>
      <c r="AT110" s="228" t="s">
        <v>148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153</v>
      </c>
      <c r="BM110" s="228" t="s">
        <v>199</v>
      </c>
    </row>
    <row r="111" s="2" customFormat="1">
      <c r="A111" s="43"/>
      <c r="B111" s="44"/>
      <c r="C111" s="45"/>
      <c r="D111" s="230" t="s">
        <v>155</v>
      </c>
      <c r="E111" s="45"/>
      <c r="F111" s="231" t="s">
        <v>200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155</v>
      </c>
      <c r="AU111" s="21" t="s">
        <v>90</v>
      </c>
    </row>
    <row r="112" s="2" customFormat="1">
      <c r="A112" s="43"/>
      <c r="B112" s="44"/>
      <c r="C112" s="45"/>
      <c r="D112" s="235" t="s">
        <v>157</v>
      </c>
      <c r="E112" s="45"/>
      <c r="F112" s="236" t="s">
        <v>201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157</v>
      </c>
      <c r="AU112" s="21" t="s">
        <v>90</v>
      </c>
    </row>
    <row r="113" s="2" customFormat="1" ht="16.5" customHeight="1">
      <c r="A113" s="43"/>
      <c r="B113" s="44"/>
      <c r="C113" s="217" t="s">
        <v>202</v>
      </c>
      <c r="D113" s="217" t="s">
        <v>148</v>
      </c>
      <c r="E113" s="218" t="s">
        <v>203</v>
      </c>
      <c r="F113" s="219" t="s">
        <v>204</v>
      </c>
      <c r="G113" s="220" t="s">
        <v>151</v>
      </c>
      <c r="H113" s="221">
        <v>1</v>
      </c>
      <c r="I113" s="222"/>
      <c r="J113" s="223">
        <f>ROUND(I113*H113,2)</f>
        <v>0</v>
      </c>
      <c r="K113" s="219" t="s">
        <v>152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153</v>
      </c>
      <c r="AT113" s="228" t="s">
        <v>148</v>
      </c>
      <c r="AU113" s="228" t="s">
        <v>90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153</v>
      </c>
      <c r="BM113" s="228" t="s">
        <v>205</v>
      </c>
    </row>
    <row r="114" s="2" customFormat="1">
      <c r="A114" s="43"/>
      <c r="B114" s="44"/>
      <c r="C114" s="45"/>
      <c r="D114" s="230" t="s">
        <v>155</v>
      </c>
      <c r="E114" s="45"/>
      <c r="F114" s="231" t="s">
        <v>206</v>
      </c>
      <c r="G114" s="45"/>
      <c r="H114" s="45"/>
      <c r="I114" s="232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T114" s="21" t="s">
        <v>155</v>
      </c>
      <c r="AU114" s="21" t="s">
        <v>90</v>
      </c>
    </row>
    <row r="115" s="2" customFormat="1" ht="16.5" customHeight="1">
      <c r="A115" s="43"/>
      <c r="B115" s="44"/>
      <c r="C115" s="217" t="s">
        <v>207</v>
      </c>
      <c r="D115" s="217" t="s">
        <v>148</v>
      </c>
      <c r="E115" s="218" t="s">
        <v>208</v>
      </c>
      <c r="F115" s="219" t="s">
        <v>209</v>
      </c>
      <c r="G115" s="220" t="s">
        <v>151</v>
      </c>
      <c r="H115" s="221">
        <v>1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153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153</v>
      </c>
      <c r="BM115" s="228" t="s">
        <v>210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211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2" customFormat="1">
      <c r="A117" s="43"/>
      <c r="B117" s="44"/>
      <c r="C117" s="45"/>
      <c r="D117" s="235" t="s">
        <v>157</v>
      </c>
      <c r="E117" s="45"/>
      <c r="F117" s="236" t="s">
        <v>212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157</v>
      </c>
      <c r="AU117" s="21" t="s">
        <v>90</v>
      </c>
    </row>
    <row r="118" s="12" customFormat="1" ht="22.8" customHeight="1">
      <c r="A118" s="12"/>
      <c r="B118" s="201"/>
      <c r="C118" s="202"/>
      <c r="D118" s="203" t="s">
        <v>79</v>
      </c>
      <c r="E118" s="215" t="s">
        <v>213</v>
      </c>
      <c r="F118" s="215" t="s">
        <v>214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SUM(P119:P121)</f>
        <v>0</v>
      </c>
      <c r="Q118" s="209"/>
      <c r="R118" s="210">
        <f>SUM(R119:R121)</f>
        <v>0</v>
      </c>
      <c r="S118" s="209"/>
      <c r="T118" s="211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144</v>
      </c>
      <c r="AT118" s="213" t="s">
        <v>79</v>
      </c>
      <c r="AU118" s="213" t="s">
        <v>88</v>
      </c>
      <c r="AY118" s="212" t="s">
        <v>145</v>
      </c>
      <c r="BK118" s="214">
        <f>SUM(BK119:BK121)</f>
        <v>0</v>
      </c>
    </row>
    <row r="119" s="2" customFormat="1" ht="16.5" customHeight="1">
      <c r="A119" s="43"/>
      <c r="B119" s="44"/>
      <c r="C119" s="217" t="s">
        <v>215</v>
      </c>
      <c r="D119" s="217" t="s">
        <v>148</v>
      </c>
      <c r="E119" s="218" t="s">
        <v>216</v>
      </c>
      <c r="F119" s="219" t="s">
        <v>217</v>
      </c>
      <c r="G119" s="220" t="s">
        <v>151</v>
      </c>
      <c r="H119" s="221">
        <v>1</v>
      </c>
      <c r="I119" s="222"/>
      <c r="J119" s="223">
        <f>ROUND(I119*H119,2)</f>
        <v>0</v>
      </c>
      <c r="K119" s="219" t="s">
        <v>152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153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153</v>
      </c>
      <c r="BM119" s="228" t="s">
        <v>218</v>
      </c>
    </row>
    <row r="120" s="2" customFormat="1">
      <c r="A120" s="43"/>
      <c r="B120" s="44"/>
      <c r="C120" s="45"/>
      <c r="D120" s="230" t="s">
        <v>155</v>
      </c>
      <c r="E120" s="45"/>
      <c r="F120" s="231" t="s">
        <v>219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155</v>
      </c>
      <c r="AU120" s="21" t="s">
        <v>90</v>
      </c>
    </row>
    <row r="121" s="2" customFormat="1">
      <c r="A121" s="43"/>
      <c r="B121" s="44"/>
      <c r="C121" s="45"/>
      <c r="D121" s="235" t="s">
        <v>157</v>
      </c>
      <c r="E121" s="45"/>
      <c r="F121" s="236" t="s">
        <v>220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157</v>
      </c>
      <c r="AU121" s="21" t="s">
        <v>90</v>
      </c>
    </row>
    <row r="122" s="12" customFormat="1" ht="22.8" customHeight="1">
      <c r="A122" s="12"/>
      <c r="B122" s="201"/>
      <c r="C122" s="202"/>
      <c r="D122" s="203" t="s">
        <v>79</v>
      </c>
      <c r="E122" s="215" t="s">
        <v>221</v>
      </c>
      <c r="F122" s="215" t="s">
        <v>222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SUM(P123:P131)</f>
        <v>0</v>
      </c>
      <c r="Q122" s="209"/>
      <c r="R122" s="210">
        <f>SUM(R123:R131)</f>
        <v>0</v>
      </c>
      <c r="S122" s="209"/>
      <c r="T122" s="21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144</v>
      </c>
      <c r="AT122" s="213" t="s">
        <v>79</v>
      </c>
      <c r="AU122" s="213" t="s">
        <v>88</v>
      </c>
      <c r="AY122" s="212" t="s">
        <v>145</v>
      </c>
      <c r="BK122" s="214">
        <f>SUM(BK123:BK131)</f>
        <v>0</v>
      </c>
    </row>
    <row r="123" s="2" customFormat="1" ht="16.5" customHeight="1">
      <c r="A123" s="43"/>
      <c r="B123" s="44"/>
      <c r="C123" s="217" t="s">
        <v>223</v>
      </c>
      <c r="D123" s="217" t="s">
        <v>148</v>
      </c>
      <c r="E123" s="218" t="s">
        <v>224</v>
      </c>
      <c r="F123" s="219" t="s">
        <v>225</v>
      </c>
      <c r="G123" s="220" t="s">
        <v>151</v>
      </c>
      <c r="H123" s="221">
        <v>1</v>
      </c>
      <c r="I123" s="222"/>
      <c r="J123" s="223">
        <f>ROUND(I123*H123,2)</f>
        <v>0</v>
      </c>
      <c r="K123" s="219" t="s">
        <v>152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153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153</v>
      </c>
      <c r="BM123" s="228" t="s">
        <v>226</v>
      </c>
    </row>
    <row r="124" s="2" customFormat="1">
      <c r="A124" s="43"/>
      <c r="B124" s="44"/>
      <c r="C124" s="45"/>
      <c r="D124" s="230" t="s">
        <v>155</v>
      </c>
      <c r="E124" s="45"/>
      <c r="F124" s="231" t="s">
        <v>227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155</v>
      </c>
      <c r="AU124" s="21" t="s">
        <v>90</v>
      </c>
    </row>
    <row r="125" s="2" customFormat="1">
      <c r="A125" s="43"/>
      <c r="B125" s="44"/>
      <c r="C125" s="45"/>
      <c r="D125" s="235" t="s">
        <v>157</v>
      </c>
      <c r="E125" s="45"/>
      <c r="F125" s="236" t="s">
        <v>228</v>
      </c>
      <c r="G125" s="45"/>
      <c r="H125" s="45"/>
      <c r="I125" s="232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T125" s="21" t="s">
        <v>157</v>
      </c>
      <c r="AU125" s="21" t="s">
        <v>90</v>
      </c>
    </row>
    <row r="126" s="2" customFormat="1" ht="16.5" customHeight="1">
      <c r="A126" s="43"/>
      <c r="B126" s="44"/>
      <c r="C126" s="217" t="s">
        <v>229</v>
      </c>
      <c r="D126" s="217" t="s">
        <v>148</v>
      </c>
      <c r="E126" s="218" t="s">
        <v>230</v>
      </c>
      <c r="F126" s="219" t="s">
        <v>231</v>
      </c>
      <c r="G126" s="220" t="s">
        <v>180</v>
      </c>
      <c r="H126" s="221">
        <v>6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153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153</v>
      </c>
      <c r="BM126" s="228" t="s">
        <v>232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233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2" customFormat="1">
      <c r="A128" s="43"/>
      <c r="B128" s="44"/>
      <c r="C128" s="45"/>
      <c r="D128" s="235" t="s">
        <v>157</v>
      </c>
      <c r="E128" s="45"/>
      <c r="F128" s="236" t="s">
        <v>234</v>
      </c>
      <c r="G128" s="45"/>
      <c r="H128" s="45"/>
      <c r="I128" s="232"/>
      <c r="J128" s="45"/>
      <c r="K128" s="45"/>
      <c r="L128" s="49"/>
      <c r="M128" s="233"/>
      <c r="N128" s="234"/>
      <c r="O128" s="89"/>
      <c r="P128" s="89"/>
      <c r="Q128" s="89"/>
      <c r="R128" s="89"/>
      <c r="S128" s="89"/>
      <c r="T128" s="90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T128" s="21" t="s">
        <v>157</v>
      </c>
      <c r="AU128" s="21" t="s">
        <v>90</v>
      </c>
    </row>
    <row r="129" s="2" customFormat="1" ht="16.5" customHeight="1">
      <c r="A129" s="43"/>
      <c r="B129" s="44"/>
      <c r="C129" s="217" t="s">
        <v>235</v>
      </c>
      <c r="D129" s="217" t="s">
        <v>148</v>
      </c>
      <c r="E129" s="218" t="s">
        <v>236</v>
      </c>
      <c r="F129" s="219" t="s">
        <v>237</v>
      </c>
      <c r="G129" s="220" t="s">
        <v>180</v>
      </c>
      <c r="H129" s="221">
        <v>6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153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153</v>
      </c>
      <c r="BM129" s="228" t="s">
        <v>238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239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2" customFormat="1">
      <c r="A131" s="43"/>
      <c r="B131" s="44"/>
      <c r="C131" s="45"/>
      <c r="D131" s="235" t="s">
        <v>157</v>
      </c>
      <c r="E131" s="45"/>
      <c r="F131" s="236" t="s">
        <v>240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157</v>
      </c>
      <c r="AU131" s="21" t="s">
        <v>90</v>
      </c>
    </row>
    <row r="132" s="12" customFormat="1" ht="22.8" customHeight="1">
      <c r="A132" s="12"/>
      <c r="B132" s="201"/>
      <c r="C132" s="202"/>
      <c r="D132" s="203" t="s">
        <v>79</v>
      </c>
      <c r="E132" s="215" t="s">
        <v>241</v>
      </c>
      <c r="F132" s="215" t="s">
        <v>242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SUM(P133:P134)</f>
        <v>0</v>
      </c>
      <c r="Q132" s="209"/>
      <c r="R132" s="210">
        <f>SUM(R133:R134)</f>
        <v>0</v>
      </c>
      <c r="S132" s="209"/>
      <c r="T132" s="21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144</v>
      </c>
      <c r="AT132" s="213" t="s">
        <v>79</v>
      </c>
      <c r="AU132" s="213" t="s">
        <v>88</v>
      </c>
      <c r="AY132" s="212" t="s">
        <v>145</v>
      </c>
      <c r="BK132" s="214">
        <f>SUM(BK133:BK134)</f>
        <v>0</v>
      </c>
    </row>
    <row r="133" s="2" customFormat="1" ht="16.5" customHeight="1">
      <c r="A133" s="43"/>
      <c r="B133" s="44"/>
      <c r="C133" s="217" t="s">
        <v>8</v>
      </c>
      <c r="D133" s="217" t="s">
        <v>148</v>
      </c>
      <c r="E133" s="218" t="s">
        <v>243</v>
      </c>
      <c r="F133" s="219" t="s">
        <v>244</v>
      </c>
      <c r="G133" s="220" t="s">
        <v>180</v>
      </c>
      <c r="H133" s="221">
        <v>6</v>
      </c>
      <c r="I133" s="222"/>
      <c r="J133" s="223">
        <f>ROUND(I133*H133,2)</f>
        <v>0</v>
      </c>
      <c r="K133" s="219" t="s">
        <v>152</v>
      </c>
      <c r="L133" s="49"/>
      <c r="M133" s="224" t="s">
        <v>78</v>
      </c>
      <c r="N133" s="225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153</v>
      </c>
      <c r="AT133" s="228" t="s">
        <v>148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153</v>
      </c>
      <c r="BM133" s="228" t="s">
        <v>245</v>
      </c>
    </row>
    <row r="134" s="2" customFormat="1">
      <c r="A134" s="43"/>
      <c r="B134" s="44"/>
      <c r="C134" s="45"/>
      <c r="D134" s="230" t="s">
        <v>155</v>
      </c>
      <c r="E134" s="45"/>
      <c r="F134" s="231" t="s">
        <v>246</v>
      </c>
      <c r="G134" s="45"/>
      <c r="H134" s="45"/>
      <c r="I134" s="232"/>
      <c r="J134" s="45"/>
      <c r="K134" s="45"/>
      <c r="L134" s="49"/>
      <c r="M134" s="237"/>
      <c r="N134" s="238"/>
      <c r="O134" s="239"/>
      <c r="P134" s="239"/>
      <c r="Q134" s="239"/>
      <c r="R134" s="239"/>
      <c r="S134" s="239"/>
      <c r="T134" s="24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155</v>
      </c>
      <c r="AU134" s="21" t="s">
        <v>90</v>
      </c>
    </row>
    <row r="135" s="2" customFormat="1" ht="6.96" customHeight="1">
      <c r="A135" s="43"/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49"/>
      <c r="M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</sheetData>
  <sheetProtection sheet="1" autoFilter="0" formatColumns="0" formatRows="0" objects="1" scenarios="1" spinCount="100000" saltValue="yMpz+O8Iq7jj7AIlvMSmvV2V3J9G8U8v0xl3xNZMUen+dYGl8Z2K6++VlnWqksf0eFsRe48EnubQHgGDhG44uQ==" hashValue="+YUNz2JxtPYiI1GF2HRwsPwXAq6pM6swrKGWwaFZAZLS2r3Uj0iKy6EXiVrNkcMocZiJucQRA778EFPt6mrpVg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1464000"/>
    <hyperlink ref="F92" r:id="rId2" display="https://podminky.urs.cz/item/CS_URS_2024_01/013254000"/>
    <hyperlink ref="F95" r:id="rId3" display="https://podminky.urs.cz/item/CS_URS_2024_01/013284000"/>
    <hyperlink ref="F98" r:id="rId4" display="https://podminky.urs.cz/item/CS_URS_2024_01/013294000"/>
    <hyperlink ref="F102" r:id="rId5" display="https://podminky.urs.cz/item/CS_URS_2024_01/032103000"/>
    <hyperlink ref="F105" r:id="rId6" display="https://podminky.urs.cz/item/CS_URS_2024_01/032803000"/>
    <hyperlink ref="F108" r:id="rId7" display="https://podminky.urs.cz/item/CS_URS_2024_01/034103000"/>
    <hyperlink ref="F111" r:id="rId8" display="https://podminky.urs.cz/item/CS_URS_2024_01/034503000"/>
    <hyperlink ref="F114" r:id="rId9" display="https://podminky.urs.cz/item/CS_URS_2024_01/039103000"/>
    <hyperlink ref="F116" r:id="rId10" display="https://podminky.urs.cz/item/CS_URS_2024_01/039203000"/>
    <hyperlink ref="F120" r:id="rId11" display="https://podminky.urs.cz/item/CS_URS_2024_01/045002000"/>
    <hyperlink ref="F124" r:id="rId12" display="https://podminky.urs.cz/item/CS_URS_2024_01/071002000"/>
    <hyperlink ref="F127" r:id="rId13" display="https://podminky.urs.cz/item/CS_URS_2024_01/071103000"/>
    <hyperlink ref="F130" r:id="rId14" display="https://podminky.urs.cz/item/CS_URS_2024_01/079002000"/>
    <hyperlink ref="F134" r:id="rId15" display="https://podminky.urs.cz/item/CS_URS_2024_01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249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ROUND(J100,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ROUND((SUM(BE100:BE391)),  2)</f>
        <v>0</v>
      </c>
      <c r="G35" s="43"/>
      <c r="H35" s="43"/>
      <c r="I35" s="162">
        <v>0.20999999999999999</v>
      </c>
      <c r="J35" s="161">
        <f>ROUND(((SUM(BE100:BE391))*I35),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ROUND((SUM(BF100:BF391)),  2)</f>
        <v>0</v>
      </c>
      <c r="G36" s="43"/>
      <c r="H36" s="43"/>
      <c r="I36" s="162">
        <v>0.14999999999999999</v>
      </c>
      <c r="J36" s="161">
        <f>ROUND(((SUM(BF100:BF391))*I36),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ROUND((SUM(BG100:BG391)),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ROUND((SUM(BH100:BH391)),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ROUND((SUM(BI100:BI391)),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01 - Architektonicko stavební řešení - Bourací práce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J100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J101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251</v>
      </c>
      <c r="E65" s="187"/>
      <c r="F65" s="187"/>
      <c r="G65" s="187"/>
      <c r="H65" s="187"/>
      <c r="I65" s="187"/>
      <c r="J65" s="188">
        <f>J102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252</v>
      </c>
      <c r="E66" s="187"/>
      <c r="F66" s="187"/>
      <c r="G66" s="187"/>
      <c r="H66" s="187"/>
      <c r="I66" s="187"/>
      <c r="J66" s="188">
        <f>J134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253</v>
      </c>
      <c r="E67" s="187"/>
      <c r="F67" s="187"/>
      <c r="G67" s="187"/>
      <c r="H67" s="187"/>
      <c r="I67" s="187"/>
      <c r="J67" s="188">
        <f>J218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J261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255</v>
      </c>
      <c r="E69" s="187"/>
      <c r="F69" s="187"/>
      <c r="G69" s="187"/>
      <c r="H69" s="187"/>
      <c r="I69" s="187"/>
      <c r="J69" s="188">
        <f>J262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256</v>
      </c>
      <c r="E70" s="187"/>
      <c r="F70" s="187"/>
      <c r="G70" s="187"/>
      <c r="H70" s="187"/>
      <c r="I70" s="187"/>
      <c r="J70" s="188">
        <f>J278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257</v>
      </c>
      <c r="E71" s="187"/>
      <c r="F71" s="187"/>
      <c r="G71" s="187"/>
      <c r="H71" s="187"/>
      <c r="I71" s="187"/>
      <c r="J71" s="188">
        <f>J294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30"/>
      <c r="D72" s="186" t="s">
        <v>258</v>
      </c>
      <c r="E72" s="187"/>
      <c r="F72" s="187"/>
      <c r="G72" s="187"/>
      <c r="H72" s="187"/>
      <c r="I72" s="187"/>
      <c r="J72" s="188">
        <f>J308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259</v>
      </c>
      <c r="E73" s="187"/>
      <c r="F73" s="187"/>
      <c r="G73" s="187"/>
      <c r="H73" s="187"/>
      <c r="I73" s="187"/>
      <c r="J73" s="188">
        <f>J320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260</v>
      </c>
      <c r="E74" s="187"/>
      <c r="F74" s="187"/>
      <c r="G74" s="187"/>
      <c r="H74" s="187"/>
      <c r="I74" s="187"/>
      <c r="J74" s="188">
        <f>J339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261</v>
      </c>
      <c r="E75" s="187"/>
      <c r="F75" s="187"/>
      <c r="G75" s="187"/>
      <c r="H75" s="187"/>
      <c r="I75" s="187"/>
      <c r="J75" s="188">
        <f>J345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262</v>
      </c>
      <c r="E76" s="187"/>
      <c r="F76" s="187"/>
      <c r="G76" s="187"/>
      <c r="H76" s="187"/>
      <c r="I76" s="187"/>
      <c r="J76" s="188">
        <f>J352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263</v>
      </c>
      <c r="E77" s="187"/>
      <c r="F77" s="187"/>
      <c r="G77" s="187"/>
      <c r="H77" s="187"/>
      <c r="I77" s="187"/>
      <c r="J77" s="188">
        <f>J377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9"/>
      <c r="C78" s="180"/>
      <c r="D78" s="181" t="s">
        <v>264</v>
      </c>
      <c r="E78" s="182"/>
      <c r="F78" s="182"/>
      <c r="G78" s="182"/>
      <c r="H78" s="182"/>
      <c r="I78" s="182"/>
      <c r="J78" s="183">
        <f>J383</f>
        <v>0</v>
      </c>
      <c r="K78" s="180"/>
      <c r="L78" s="184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3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6.96" customHeight="1">
      <c r="A80" s="43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4" s="2" customFormat="1" ht="6.96" customHeight="1">
      <c r="A84" s="43"/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24.96" customHeight="1">
      <c r="A85" s="43"/>
      <c r="B85" s="44"/>
      <c r="C85" s="27" t="s">
        <v>130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16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6.25" customHeight="1">
      <c r="A88" s="43"/>
      <c r="B88" s="44"/>
      <c r="C88" s="45"/>
      <c r="D88" s="45"/>
      <c r="E88" s="174" t="str">
        <f>E7</f>
        <v xml:space="preserve">Modernizace a rozšíření prostor  SOU a PrŠ  Kladno –  Švermov</v>
      </c>
      <c r="F88" s="36"/>
      <c r="G88" s="36"/>
      <c r="H88" s="36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1" customFormat="1" ht="12" customHeight="1">
      <c r="B89" s="25"/>
      <c r="C89" s="36" t="s">
        <v>117</v>
      </c>
      <c r="D89" s="26"/>
      <c r="E89" s="26"/>
      <c r="F89" s="26"/>
      <c r="G89" s="26"/>
      <c r="H89" s="26"/>
      <c r="I89" s="26"/>
      <c r="J89" s="26"/>
      <c r="K89" s="26"/>
      <c r="L89" s="24"/>
    </row>
    <row r="90" s="2" customFormat="1" ht="16.5" customHeight="1">
      <c r="A90" s="43"/>
      <c r="B90" s="44"/>
      <c r="C90" s="45"/>
      <c r="D90" s="45"/>
      <c r="E90" s="174" t="s">
        <v>247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12" customHeight="1">
      <c r="A91" s="43"/>
      <c r="B91" s="44"/>
      <c r="C91" s="36" t="s">
        <v>248</v>
      </c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6.5" customHeight="1">
      <c r="A92" s="43"/>
      <c r="B92" s="44"/>
      <c r="C92" s="45"/>
      <c r="D92" s="45"/>
      <c r="E92" s="74" t="str">
        <f>E11</f>
        <v>ASŘ 01 - Architektonicko stavební řešení - Bourací práce</v>
      </c>
      <c r="F92" s="45"/>
      <c r="G92" s="45"/>
      <c r="H92" s="45"/>
      <c r="I92" s="45"/>
      <c r="J92" s="45"/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2" customHeight="1">
      <c r="A94" s="43"/>
      <c r="B94" s="44"/>
      <c r="C94" s="36" t="s">
        <v>22</v>
      </c>
      <c r="D94" s="45"/>
      <c r="E94" s="45"/>
      <c r="F94" s="31" t="str">
        <f>F14</f>
        <v>Vrapice</v>
      </c>
      <c r="G94" s="45"/>
      <c r="H94" s="45"/>
      <c r="I94" s="36" t="s">
        <v>24</v>
      </c>
      <c r="J94" s="77" t="str">
        <f>IF(J14="","",J14)</f>
        <v>1. 2. 2025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5.15" customHeight="1">
      <c r="A96" s="43"/>
      <c r="B96" s="44"/>
      <c r="C96" s="36" t="s">
        <v>28</v>
      </c>
      <c r="D96" s="45"/>
      <c r="E96" s="45"/>
      <c r="F96" s="31" t="str">
        <f>E17</f>
        <v>SOU a PrŠ Kladno – Vrapice</v>
      </c>
      <c r="G96" s="45"/>
      <c r="H96" s="45"/>
      <c r="I96" s="36" t="s">
        <v>36</v>
      </c>
      <c r="J96" s="41" t="str">
        <f>E23</f>
        <v>archiw studio s.r.o</v>
      </c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25.65" customHeight="1">
      <c r="A97" s="43"/>
      <c r="B97" s="44"/>
      <c r="C97" s="36" t="s">
        <v>34</v>
      </c>
      <c r="D97" s="45"/>
      <c r="E97" s="45"/>
      <c r="F97" s="31" t="str">
        <f>IF(E20="","",E20)</f>
        <v>Vyplň údaj</v>
      </c>
      <c r="G97" s="45"/>
      <c r="H97" s="45"/>
      <c r="I97" s="36" t="s">
        <v>41</v>
      </c>
      <c r="J97" s="41" t="str">
        <f>E26</f>
        <v>archiw studio s.r.o. - Pavol Vígh</v>
      </c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2" customFormat="1" ht="10.32" customHeight="1">
      <c r="A98" s="43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11" customFormat="1" ht="29.28" customHeight="1">
      <c r="A99" s="190"/>
      <c r="B99" s="191"/>
      <c r="C99" s="192" t="s">
        <v>131</v>
      </c>
      <c r="D99" s="193" t="s">
        <v>64</v>
      </c>
      <c r="E99" s="193" t="s">
        <v>60</v>
      </c>
      <c r="F99" s="193" t="s">
        <v>61</v>
      </c>
      <c r="G99" s="193" t="s">
        <v>132</v>
      </c>
      <c r="H99" s="193" t="s">
        <v>133</v>
      </c>
      <c r="I99" s="193" t="s">
        <v>134</v>
      </c>
      <c r="J99" s="193" t="s">
        <v>122</v>
      </c>
      <c r="K99" s="194" t="s">
        <v>135</v>
      </c>
      <c r="L99" s="195"/>
      <c r="M99" s="97" t="s">
        <v>78</v>
      </c>
      <c r="N99" s="98" t="s">
        <v>49</v>
      </c>
      <c r="O99" s="98" t="s">
        <v>136</v>
      </c>
      <c r="P99" s="98" t="s">
        <v>137</v>
      </c>
      <c r="Q99" s="98" t="s">
        <v>138</v>
      </c>
      <c r="R99" s="98" t="s">
        <v>139</v>
      </c>
      <c r="S99" s="98" t="s">
        <v>140</v>
      </c>
      <c r="T99" s="99" t="s">
        <v>141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3"/>
      <c r="B100" s="44"/>
      <c r="C100" s="104" t="s">
        <v>142</v>
      </c>
      <c r="D100" s="45"/>
      <c r="E100" s="45"/>
      <c r="F100" s="45"/>
      <c r="G100" s="45"/>
      <c r="H100" s="45"/>
      <c r="I100" s="45"/>
      <c r="J100" s="196">
        <f>BK100</f>
        <v>0</v>
      </c>
      <c r="K100" s="45"/>
      <c r="L100" s="49"/>
      <c r="M100" s="100"/>
      <c r="N100" s="197"/>
      <c r="O100" s="101"/>
      <c r="P100" s="198">
        <f>P101+P261+P383</f>
        <v>0</v>
      </c>
      <c r="Q100" s="101"/>
      <c r="R100" s="198">
        <f>R101+R261+R383</f>
        <v>0.0048154499999999998</v>
      </c>
      <c r="S100" s="101"/>
      <c r="T100" s="199">
        <f>T101+T261+T383</f>
        <v>106.5131593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T100" s="21" t="s">
        <v>79</v>
      </c>
      <c r="AU100" s="21" t="s">
        <v>123</v>
      </c>
      <c r="BK100" s="200">
        <f>BK101+BK261+BK383</f>
        <v>0</v>
      </c>
    </row>
    <row r="101" s="12" customFormat="1" ht="25.92" customHeight="1">
      <c r="A101" s="12"/>
      <c r="B101" s="201"/>
      <c r="C101" s="202"/>
      <c r="D101" s="203" t="s">
        <v>79</v>
      </c>
      <c r="E101" s="204" t="s">
        <v>265</v>
      </c>
      <c r="F101" s="204" t="s">
        <v>266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P102+P134+P218</f>
        <v>0</v>
      </c>
      <c r="Q101" s="209"/>
      <c r="R101" s="210">
        <f>R102+R134+R218</f>
        <v>0.0048154499999999998</v>
      </c>
      <c r="S101" s="209"/>
      <c r="T101" s="211">
        <f>T102+T134+T218</f>
        <v>97.680306999999999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88</v>
      </c>
      <c r="AT101" s="213" t="s">
        <v>79</v>
      </c>
      <c r="AU101" s="213" t="s">
        <v>80</v>
      </c>
      <c r="AY101" s="212" t="s">
        <v>145</v>
      </c>
      <c r="BK101" s="214">
        <f>BK102+BK134+BK218</f>
        <v>0</v>
      </c>
    </row>
    <row r="102" s="12" customFormat="1" ht="22.8" customHeight="1">
      <c r="A102" s="12"/>
      <c r="B102" s="201"/>
      <c r="C102" s="202"/>
      <c r="D102" s="203" t="s">
        <v>79</v>
      </c>
      <c r="E102" s="215" t="s">
        <v>88</v>
      </c>
      <c r="F102" s="215" t="s">
        <v>267</v>
      </c>
      <c r="G102" s="202"/>
      <c r="H102" s="202"/>
      <c r="I102" s="205"/>
      <c r="J102" s="216">
        <f>BK102</f>
        <v>0</v>
      </c>
      <c r="K102" s="202"/>
      <c r="L102" s="207"/>
      <c r="M102" s="208"/>
      <c r="N102" s="209"/>
      <c r="O102" s="209"/>
      <c r="P102" s="210">
        <f>SUM(P103:P133)</f>
        <v>0</v>
      </c>
      <c r="Q102" s="209"/>
      <c r="R102" s="210">
        <f>SUM(R103:R133)</f>
        <v>0</v>
      </c>
      <c r="S102" s="209"/>
      <c r="T102" s="211">
        <f>SUM(T103:T133)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2" t="s">
        <v>88</v>
      </c>
      <c r="AT102" s="213" t="s">
        <v>79</v>
      </c>
      <c r="AU102" s="213" t="s">
        <v>88</v>
      </c>
      <c r="AY102" s="212" t="s">
        <v>145</v>
      </c>
      <c r="BK102" s="214">
        <f>SUM(BK103:BK133)</f>
        <v>0</v>
      </c>
    </row>
    <row r="103" s="2" customFormat="1" ht="24.15" customHeight="1">
      <c r="A103" s="43"/>
      <c r="B103" s="44"/>
      <c r="C103" s="217" t="s">
        <v>88</v>
      </c>
      <c r="D103" s="217" t="s">
        <v>148</v>
      </c>
      <c r="E103" s="218" t="s">
        <v>268</v>
      </c>
      <c r="F103" s="219" t="s">
        <v>269</v>
      </c>
      <c r="G103" s="220" t="s">
        <v>270</v>
      </c>
      <c r="H103" s="221">
        <v>22.954999999999998</v>
      </c>
      <c r="I103" s="222"/>
      <c r="J103" s="223">
        <f>ROUND(I103*H103,2)</f>
        <v>0</v>
      </c>
      <c r="K103" s="219" t="s">
        <v>152</v>
      </c>
      <c r="L103" s="49"/>
      <c r="M103" s="224" t="s">
        <v>78</v>
      </c>
      <c r="N103" s="225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170</v>
      </c>
      <c r="AT103" s="228" t="s">
        <v>148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271</v>
      </c>
    </row>
    <row r="104" s="2" customFormat="1">
      <c r="A104" s="43"/>
      <c r="B104" s="44"/>
      <c r="C104" s="45"/>
      <c r="D104" s="230" t="s">
        <v>155</v>
      </c>
      <c r="E104" s="45"/>
      <c r="F104" s="231" t="s">
        <v>272</v>
      </c>
      <c r="G104" s="45"/>
      <c r="H104" s="45"/>
      <c r="I104" s="232"/>
      <c r="J104" s="45"/>
      <c r="K104" s="45"/>
      <c r="L104" s="49"/>
      <c r="M104" s="233"/>
      <c r="N104" s="234"/>
      <c r="O104" s="89"/>
      <c r="P104" s="89"/>
      <c r="Q104" s="89"/>
      <c r="R104" s="89"/>
      <c r="S104" s="89"/>
      <c r="T104" s="90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T104" s="21" t="s">
        <v>155</v>
      </c>
      <c r="AU104" s="21" t="s">
        <v>90</v>
      </c>
    </row>
    <row r="105" s="13" customFormat="1">
      <c r="A105" s="13"/>
      <c r="B105" s="241"/>
      <c r="C105" s="242"/>
      <c r="D105" s="235" t="s">
        <v>273</v>
      </c>
      <c r="E105" s="243" t="s">
        <v>78</v>
      </c>
      <c r="F105" s="244" t="s">
        <v>274</v>
      </c>
      <c r="G105" s="242"/>
      <c r="H105" s="243" t="s">
        <v>78</v>
      </c>
      <c r="I105" s="245"/>
      <c r="J105" s="242"/>
      <c r="K105" s="242"/>
      <c r="L105" s="246"/>
      <c r="M105" s="247"/>
      <c r="N105" s="248"/>
      <c r="O105" s="248"/>
      <c r="P105" s="248"/>
      <c r="Q105" s="248"/>
      <c r="R105" s="248"/>
      <c r="S105" s="248"/>
      <c r="T105" s="24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0" t="s">
        <v>273</v>
      </c>
      <c r="AU105" s="250" t="s">
        <v>90</v>
      </c>
      <c r="AV105" s="13" t="s">
        <v>88</v>
      </c>
      <c r="AW105" s="13" t="s">
        <v>40</v>
      </c>
      <c r="AX105" s="13" t="s">
        <v>80</v>
      </c>
      <c r="AY105" s="250" t="s">
        <v>145</v>
      </c>
    </row>
    <row r="106" s="14" customFormat="1">
      <c r="A106" s="14"/>
      <c r="B106" s="251"/>
      <c r="C106" s="252"/>
      <c r="D106" s="235" t="s">
        <v>273</v>
      </c>
      <c r="E106" s="253" t="s">
        <v>78</v>
      </c>
      <c r="F106" s="254" t="s">
        <v>275</v>
      </c>
      <c r="G106" s="252"/>
      <c r="H106" s="255">
        <v>9.8900000000000006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1" t="s">
        <v>273</v>
      </c>
      <c r="AU106" s="261" t="s">
        <v>90</v>
      </c>
      <c r="AV106" s="14" t="s">
        <v>90</v>
      </c>
      <c r="AW106" s="14" t="s">
        <v>40</v>
      </c>
      <c r="AX106" s="14" t="s">
        <v>80</v>
      </c>
      <c r="AY106" s="261" t="s">
        <v>145</v>
      </c>
    </row>
    <row r="107" s="14" customFormat="1">
      <c r="A107" s="14"/>
      <c r="B107" s="251"/>
      <c r="C107" s="252"/>
      <c r="D107" s="235" t="s">
        <v>273</v>
      </c>
      <c r="E107" s="253" t="s">
        <v>78</v>
      </c>
      <c r="F107" s="254" t="s">
        <v>276</v>
      </c>
      <c r="G107" s="252"/>
      <c r="H107" s="255">
        <v>13.065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1" t="s">
        <v>273</v>
      </c>
      <c r="AU107" s="261" t="s">
        <v>90</v>
      </c>
      <c r="AV107" s="14" t="s">
        <v>90</v>
      </c>
      <c r="AW107" s="14" t="s">
        <v>40</v>
      </c>
      <c r="AX107" s="14" t="s">
        <v>80</v>
      </c>
      <c r="AY107" s="261" t="s">
        <v>145</v>
      </c>
    </row>
    <row r="108" s="15" customFormat="1">
      <c r="A108" s="15"/>
      <c r="B108" s="262"/>
      <c r="C108" s="263"/>
      <c r="D108" s="235" t="s">
        <v>273</v>
      </c>
      <c r="E108" s="264" t="s">
        <v>78</v>
      </c>
      <c r="F108" s="265" t="s">
        <v>277</v>
      </c>
      <c r="G108" s="263"/>
      <c r="H108" s="266">
        <v>22.954999999999998</v>
      </c>
      <c r="I108" s="267"/>
      <c r="J108" s="263"/>
      <c r="K108" s="263"/>
      <c r="L108" s="268"/>
      <c r="M108" s="269"/>
      <c r="N108" s="270"/>
      <c r="O108" s="270"/>
      <c r="P108" s="270"/>
      <c r="Q108" s="270"/>
      <c r="R108" s="270"/>
      <c r="S108" s="270"/>
      <c r="T108" s="27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2" t="s">
        <v>273</v>
      </c>
      <c r="AU108" s="272" t="s">
        <v>90</v>
      </c>
      <c r="AV108" s="15" t="s">
        <v>170</v>
      </c>
      <c r="AW108" s="15" t="s">
        <v>40</v>
      </c>
      <c r="AX108" s="15" t="s">
        <v>88</v>
      </c>
      <c r="AY108" s="272" t="s">
        <v>145</v>
      </c>
    </row>
    <row r="109" s="2" customFormat="1" ht="55.5" customHeight="1">
      <c r="A109" s="43"/>
      <c r="B109" s="44"/>
      <c r="C109" s="217" t="s">
        <v>90</v>
      </c>
      <c r="D109" s="217" t="s">
        <v>148</v>
      </c>
      <c r="E109" s="218" t="s">
        <v>278</v>
      </c>
      <c r="F109" s="219" t="s">
        <v>279</v>
      </c>
      <c r="G109" s="220" t="s">
        <v>270</v>
      </c>
      <c r="H109" s="221">
        <v>22.954999999999998</v>
      </c>
      <c r="I109" s="222"/>
      <c r="J109" s="223">
        <f>ROUND(I109*H109,2)</f>
        <v>0</v>
      </c>
      <c r="K109" s="219" t="s">
        <v>152</v>
      </c>
      <c r="L109" s="49"/>
      <c r="M109" s="224" t="s">
        <v>78</v>
      </c>
      <c r="N109" s="225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170</v>
      </c>
      <c r="AT109" s="228" t="s">
        <v>148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170</v>
      </c>
      <c r="BM109" s="228" t="s">
        <v>280</v>
      </c>
    </row>
    <row r="110" s="2" customFormat="1">
      <c r="A110" s="43"/>
      <c r="B110" s="44"/>
      <c r="C110" s="45"/>
      <c r="D110" s="230" t="s">
        <v>155</v>
      </c>
      <c r="E110" s="45"/>
      <c r="F110" s="231" t="s">
        <v>281</v>
      </c>
      <c r="G110" s="45"/>
      <c r="H110" s="45"/>
      <c r="I110" s="232"/>
      <c r="J110" s="45"/>
      <c r="K110" s="45"/>
      <c r="L110" s="49"/>
      <c r="M110" s="233"/>
      <c r="N110" s="234"/>
      <c r="O110" s="89"/>
      <c r="P110" s="89"/>
      <c r="Q110" s="89"/>
      <c r="R110" s="89"/>
      <c r="S110" s="89"/>
      <c r="T110" s="90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T110" s="21" t="s">
        <v>155</v>
      </c>
      <c r="AU110" s="21" t="s">
        <v>90</v>
      </c>
    </row>
    <row r="111" s="13" customFormat="1">
      <c r="A111" s="13"/>
      <c r="B111" s="241"/>
      <c r="C111" s="242"/>
      <c r="D111" s="235" t="s">
        <v>273</v>
      </c>
      <c r="E111" s="243" t="s">
        <v>78</v>
      </c>
      <c r="F111" s="244" t="s">
        <v>274</v>
      </c>
      <c r="G111" s="242"/>
      <c r="H111" s="243" t="s">
        <v>78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0" t="s">
        <v>273</v>
      </c>
      <c r="AU111" s="250" t="s">
        <v>90</v>
      </c>
      <c r="AV111" s="13" t="s">
        <v>88</v>
      </c>
      <c r="AW111" s="13" t="s">
        <v>40</v>
      </c>
      <c r="AX111" s="13" t="s">
        <v>80</v>
      </c>
      <c r="AY111" s="250" t="s">
        <v>145</v>
      </c>
    </row>
    <row r="112" s="14" customFormat="1">
      <c r="A112" s="14"/>
      <c r="B112" s="251"/>
      <c r="C112" s="252"/>
      <c r="D112" s="235" t="s">
        <v>273</v>
      </c>
      <c r="E112" s="253" t="s">
        <v>78</v>
      </c>
      <c r="F112" s="254" t="s">
        <v>275</v>
      </c>
      <c r="G112" s="252"/>
      <c r="H112" s="255">
        <v>9.8900000000000006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273</v>
      </c>
      <c r="AU112" s="261" t="s">
        <v>90</v>
      </c>
      <c r="AV112" s="14" t="s">
        <v>90</v>
      </c>
      <c r="AW112" s="14" t="s">
        <v>40</v>
      </c>
      <c r="AX112" s="14" t="s">
        <v>80</v>
      </c>
      <c r="AY112" s="261" t="s">
        <v>145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276</v>
      </c>
      <c r="G113" s="252"/>
      <c r="H113" s="255">
        <v>13.065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80</v>
      </c>
      <c r="AY113" s="261" t="s">
        <v>145</v>
      </c>
    </row>
    <row r="114" s="15" customFormat="1">
      <c r="A114" s="15"/>
      <c r="B114" s="262"/>
      <c r="C114" s="263"/>
      <c r="D114" s="235" t="s">
        <v>273</v>
      </c>
      <c r="E114" s="264" t="s">
        <v>78</v>
      </c>
      <c r="F114" s="265" t="s">
        <v>277</v>
      </c>
      <c r="G114" s="263"/>
      <c r="H114" s="266">
        <v>22.954999999999998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2" t="s">
        <v>273</v>
      </c>
      <c r="AU114" s="272" t="s">
        <v>90</v>
      </c>
      <c r="AV114" s="15" t="s">
        <v>170</v>
      </c>
      <c r="AW114" s="15" t="s">
        <v>40</v>
      </c>
      <c r="AX114" s="15" t="s">
        <v>88</v>
      </c>
      <c r="AY114" s="272" t="s">
        <v>145</v>
      </c>
    </row>
    <row r="115" s="2" customFormat="1" ht="55.5" customHeight="1">
      <c r="A115" s="43"/>
      <c r="B115" s="44"/>
      <c r="C115" s="217" t="s">
        <v>164</v>
      </c>
      <c r="D115" s="217" t="s">
        <v>148</v>
      </c>
      <c r="E115" s="218" t="s">
        <v>282</v>
      </c>
      <c r="F115" s="219" t="s">
        <v>283</v>
      </c>
      <c r="G115" s="220" t="s">
        <v>270</v>
      </c>
      <c r="H115" s="221">
        <v>114.77500000000001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170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170</v>
      </c>
      <c r="BM115" s="228" t="s">
        <v>284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285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14" customFormat="1">
      <c r="A117" s="14"/>
      <c r="B117" s="251"/>
      <c r="C117" s="252"/>
      <c r="D117" s="235" t="s">
        <v>273</v>
      </c>
      <c r="E117" s="252"/>
      <c r="F117" s="254" t="s">
        <v>286</v>
      </c>
      <c r="G117" s="252"/>
      <c r="H117" s="255">
        <v>114.77500000000001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1" t="s">
        <v>273</v>
      </c>
      <c r="AU117" s="261" t="s">
        <v>90</v>
      </c>
      <c r="AV117" s="14" t="s">
        <v>90</v>
      </c>
      <c r="AW117" s="14" t="s">
        <v>4</v>
      </c>
      <c r="AX117" s="14" t="s">
        <v>88</v>
      </c>
      <c r="AY117" s="261" t="s">
        <v>145</v>
      </c>
    </row>
    <row r="118" s="2" customFormat="1" ht="55.5" customHeight="1">
      <c r="A118" s="43"/>
      <c r="B118" s="44"/>
      <c r="C118" s="217" t="s">
        <v>170</v>
      </c>
      <c r="D118" s="217" t="s">
        <v>148</v>
      </c>
      <c r="E118" s="218" t="s">
        <v>287</v>
      </c>
      <c r="F118" s="219" t="s">
        <v>288</v>
      </c>
      <c r="G118" s="220" t="s">
        <v>270</v>
      </c>
      <c r="H118" s="221">
        <v>22.954999999999998</v>
      </c>
      <c r="I118" s="222"/>
      <c r="J118" s="223">
        <f>ROUND(I118*H118,2)</f>
        <v>0</v>
      </c>
      <c r="K118" s="219" t="s">
        <v>152</v>
      </c>
      <c r="L118" s="49"/>
      <c r="M118" s="224" t="s">
        <v>78</v>
      </c>
      <c r="N118" s="225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170</v>
      </c>
      <c r="AT118" s="228" t="s">
        <v>148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170</v>
      </c>
      <c r="BM118" s="228" t="s">
        <v>289</v>
      </c>
    </row>
    <row r="119" s="2" customFormat="1">
      <c r="A119" s="43"/>
      <c r="B119" s="44"/>
      <c r="C119" s="45"/>
      <c r="D119" s="230" t="s">
        <v>155</v>
      </c>
      <c r="E119" s="45"/>
      <c r="F119" s="231" t="s">
        <v>290</v>
      </c>
      <c r="G119" s="45"/>
      <c r="H119" s="45"/>
      <c r="I119" s="232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T119" s="21" t="s">
        <v>155</v>
      </c>
      <c r="AU119" s="21" t="s">
        <v>90</v>
      </c>
    </row>
    <row r="120" s="2" customFormat="1" ht="62.7" customHeight="1">
      <c r="A120" s="43"/>
      <c r="B120" s="44"/>
      <c r="C120" s="217" t="s">
        <v>144</v>
      </c>
      <c r="D120" s="217" t="s">
        <v>148</v>
      </c>
      <c r="E120" s="218" t="s">
        <v>291</v>
      </c>
      <c r="F120" s="219" t="s">
        <v>292</v>
      </c>
      <c r="G120" s="220" t="s">
        <v>270</v>
      </c>
      <c r="H120" s="221">
        <v>114.77500000000001</v>
      </c>
      <c r="I120" s="222"/>
      <c r="J120" s="223">
        <f>ROUND(I120*H120,2)</f>
        <v>0</v>
      </c>
      <c r="K120" s="219" t="s">
        <v>152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170</v>
      </c>
      <c r="AT120" s="228" t="s">
        <v>148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170</v>
      </c>
      <c r="BM120" s="228" t="s">
        <v>293</v>
      </c>
    </row>
    <row r="121" s="2" customFormat="1">
      <c r="A121" s="43"/>
      <c r="B121" s="44"/>
      <c r="C121" s="45"/>
      <c r="D121" s="230" t="s">
        <v>155</v>
      </c>
      <c r="E121" s="45"/>
      <c r="F121" s="231" t="s">
        <v>294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155</v>
      </c>
      <c r="AU121" s="21" t="s">
        <v>90</v>
      </c>
    </row>
    <row r="122" s="14" customFormat="1">
      <c r="A122" s="14"/>
      <c r="B122" s="251"/>
      <c r="C122" s="252"/>
      <c r="D122" s="235" t="s">
        <v>273</v>
      </c>
      <c r="E122" s="252"/>
      <c r="F122" s="254" t="s">
        <v>286</v>
      </c>
      <c r="G122" s="252"/>
      <c r="H122" s="255">
        <v>114.77500000000001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1" t="s">
        <v>273</v>
      </c>
      <c r="AU122" s="261" t="s">
        <v>90</v>
      </c>
      <c r="AV122" s="14" t="s">
        <v>90</v>
      </c>
      <c r="AW122" s="14" t="s">
        <v>4</v>
      </c>
      <c r="AX122" s="14" t="s">
        <v>88</v>
      </c>
      <c r="AY122" s="261" t="s">
        <v>145</v>
      </c>
    </row>
    <row r="123" s="2" customFormat="1" ht="62.7" customHeight="1">
      <c r="A123" s="43"/>
      <c r="B123" s="44"/>
      <c r="C123" s="217" t="s">
        <v>184</v>
      </c>
      <c r="D123" s="217" t="s">
        <v>148</v>
      </c>
      <c r="E123" s="218" t="s">
        <v>295</v>
      </c>
      <c r="F123" s="219" t="s">
        <v>296</v>
      </c>
      <c r="G123" s="220" t="s">
        <v>270</v>
      </c>
      <c r="H123" s="221">
        <v>22.954999999999998</v>
      </c>
      <c r="I123" s="222"/>
      <c r="J123" s="223">
        <f>ROUND(I123*H123,2)</f>
        <v>0</v>
      </c>
      <c r="K123" s="219" t="s">
        <v>152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170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170</v>
      </c>
      <c r="BM123" s="228" t="s">
        <v>297</v>
      </c>
    </row>
    <row r="124" s="2" customFormat="1">
      <c r="A124" s="43"/>
      <c r="B124" s="44"/>
      <c r="C124" s="45"/>
      <c r="D124" s="230" t="s">
        <v>155</v>
      </c>
      <c r="E124" s="45"/>
      <c r="F124" s="231" t="s">
        <v>298</v>
      </c>
      <c r="G124" s="45"/>
      <c r="H124" s="45"/>
      <c r="I124" s="232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T124" s="21" t="s">
        <v>155</v>
      </c>
      <c r="AU124" s="21" t="s">
        <v>90</v>
      </c>
    </row>
    <row r="125" s="13" customFormat="1">
      <c r="A125" s="13"/>
      <c r="B125" s="241"/>
      <c r="C125" s="242"/>
      <c r="D125" s="235" t="s">
        <v>273</v>
      </c>
      <c r="E125" s="243" t="s">
        <v>78</v>
      </c>
      <c r="F125" s="244" t="s">
        <v>274</v>
      </c>
      <c r="G125" s="242"/>
      <c r="H125" s="243" t="s">
        <v>78</v>
      </c>
      <c r="I125" s="245"/>
      <c r="J125" s="242"/>
      <c r="K125" s="242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273</v>
      </c>
      <c r="AU125" s="250" t="s">
        <v>90</v>
      </c>
      <c r="AV125" s="13" t="s">
        <v>88</v>
      </c>
      <c r="AW125" s="13" t="s">
        <v>40</v>
      </c>
      <c r="AX125" s="13" t="s">
        <v>80</v>
      </c>
      <c r="AY125" s="250" t="s">
        <v>145</v>
      </c>
    </row>
    <row r="126" s="14" customFormat="1">
      <c r="A126" s="14"/>
      <c r="B126" s="251"/>
      <c r="C126" s="252"/>
      <c r="D126" s="235" t="s">
        <v>273</v>
      </c>
      <c r="E126" s="253" t="s">
        <v>78</v>
      </c>
      <c r="F126" s="254" t="s">
        <v>275</v>
      </c>
      <c r="G126" s="252"/>
      <c r="H126" s="255">
        <v>9.8900000000000006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1" t="s">
        <v>273</v>
      </c>
      <c r="AU126" s="261" t="s">
        <v>90</v>
      </c>
      <c r="AV126" s="14" t="s">
        <v>90</v>
      </c>
      <c r="AW126" s="14" t="s">
        <v>40</v>
      </c>
      <c r="AX126" s="14" t="s">
        <v>80</v>
      </c>
      <c r="AY126" s="261" t="s">
        <v>145</v>
      </c>
    </row>
    <row r="127" s="14" customFormat="1">
      <c r="A127" s="14"/>
      <c r="B127" s="251"/>
      <c r="C127" s="252"/>
      <c r="D127" s="235" t="s">
        <v>273</v>
      </c>
      <c r="E127" s="253" t="s">
        <v>78</v>
      </c>
      <c r="F127" s="254" t="s">
        <v>276</v>
      </c>
      <c r="G127" s="252"/>
      <c r="H127" s="255">
        <v>13.065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273</v>
      </c>
      <c r="AU127" s="261" t="s">
        <v>90</v>
      </c>
      <c r="AV127" s="14" t="s">
        <v>90</v>
      </c>
      <c r="AW127" s="14" t="s">
        <v>40</v>
      </c>
      <c r="AX127" s="14" t="s">
        <v>80</v>
      </c>
      <c r="AY127" s="261" t="s">
        <v>145</v>
      </c>
    </row>
    <row r="128" s="15" customFormat="1">
      <c r="A128" s="15"/>
      <c r="B128" s="262"/>
      <c r="C128" s="263"/>
      <c r="D128" s="235" t="s">
        <v>273</v>
      </c>
      <c r="E128" s="264" t="s">
        <v>78</v>
      </c>
      <c r="F128" s="265" t="s">
        <v>277</v>
      </c>
      <c r="G128" s="263"/>
      <c r="H128" s="266">
        <v>22.954999999999998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2" t="s">
        <v>273</v>
      </c>
      <c r="AU128" s="272" t="s">
        <v>90</v>
      </c>
      <c r="AV128" s="15" t="s">
        <v>170</v>
      </c>
      <c r="AW128" s="15" t="s">
        <v>40</v>
      </c>
      <c r="AX128" s="15" t="s">
        <v>88</v>
      </c>
      <c r="AY128" s="272" t="s">
        <v>145</v>
      </c>
    </row>
    <row r="129" s="2" customFormat="1" ht="44.25" customHeight="1">
      <c r="A129" s="43"/>
      <c r="B129" s="44"/>
      <c r="C129" s="217" t="s">
        <v>190</v>
      </c>
      <c r="D129" s="217" t="s">
        <v>148</v>
      </c>
      <c r="E129" s="218" t="s">
        <v>299</v>
      </c>
      <c r="F129" s="219" t="s">
        <v>300</v>
      </c>
      <c r="G129" s="220" t="s">
        <v>301</v>
      </c>
      <c r="H129" s="221">
        <v>45.909999999999997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170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170</v>
      </c>
      <c r="BM129" s="228" t="s">
        <v>302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303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14" customFormat="1">
      <c r="A131" s="14"/>
      <c r="B131" s="251"/>
      <c r="C131" s="252"/>
      <c r="D131" s="235" t="s">
        <v>273</v>
      </c>
      <c r="E131" s="252"/>
      <c r="F131" s="254" t="s">
        <v>304</v>
      </c>
      <c r="G131" s="252"/>
      <c r="H131" s="255">
        <v>45.909999999999997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273</v>
      </c>
      <c r="AU131" s="261" t="s">
        <v>90</v>
      </c>
      <c r="AV131" s="14" t="s">
        <v>90</v>
      </c>
      <c r="AW131" s="14" t="s">
        <v>4</v>
      </c>
      <c r="AX131" s="14" t="s">
        <v>88</v>
      </c>
      <c r="AY131" s="261" t="s">
        <v>145</v>
      </c>
    </row>
    <row r="132" s="2" customFormat="1" ht="37.8" customHeight="1">
      <c r="A132" s="43"/>
      <c r="B132" s="44"/>
      <c r="C132" s="217" t="s">
        <v>196</v>
      </c>
      <c r="D132" s="217" t="s">
        <v>148</v>
      </c>
      <c r="E132" s="218" t="s">
        <v>305</v>
      </c>
      <c r="F132" s="219" t="s">
        <v>306</v>
      </c>
      <c r="G132" s="220" t="s">
        <v>270</v>
      </c>
      <c r="H132" s="221">
        <v>22.954999999999998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170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170</v>
      </c>
      <c r="BM132" s="228" t="s">
        <v>307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308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12" customFormat="1" ht="22.8" customHeight="1">
      <c r="A134" s="12"/>
      <c r="B134" s="201"/>
      <c r="C134" s="202"/>
      <c r="D134" s="203" t="s">
        <v>79</v>
      </c>
      <c r="E134" s="215" t="s">
        <v>202</v>
      </c>
      <c r="F134" s="215" t="s">
        <v>309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SUM(P135:P217)</f>
        <v>0</v>
      </c>
      <c r="Q134" s="209"/>
      <c r="R134" s="210">
        <f>SUM(R135:R217)</f>
        <v>0.0048154499999999998</v>
      </c>
      <c r="S134" s="209"/>
      <c r="T134" s="211">
        <f>SUM(T135:T217)</f>
        <v>97.680306999999999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88</v>
      </c>
      <c r="AT134" s="213" t="s">
        <v>79</v>
      </c>
      <c r="AU134" s="213" t="s">
        <v>88</v>
      </c>
      <c r="AY134" s="212" t="s">
        <v>145</v>
      </c>
      <c r="BK134" s="214">
        <f>SUM(BK135:BK217)</f>
        <v>0</v>
      </c>
    </row>
    <row r="135" s="2" customFormat="1" ht="16.5" customHeight="1">
      <c r="A135" s="43"/>
      <c r="B135" s="44"/>
      <c r="C135" s="217" t="s">
        <v>202</v>
      </c>
      <c r="D135" s="217" t="s">
        <v>148</v>
      </c>
      <c r="E135" s="218" t="s">
        <v>310</v>
      </c>
      <c r="F135" s="219" t="s">
        <v>311</v>
      </c>
      <c r="G135" s="220" t="s">
        <v>270</v>
      </c>
      <c r="H135" s="221">
        <v>13.773</v>
      </c>
      <c r="I135" s="222"/>
      <c r="J135" s="223">
        <f>ROUND(I135*H135,2)</f>
        <v>0</v>
      </c>
      <c r="K135" s="219" t="s">
        <v>152</v>
      </c>
      <c r="L135" s="49"/>
      <c r="M135" s="224" t="s">
        <v>78</v>
      </c>
      <c r="N135" s="225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2</v>
      </c>
      <c r="T135" s="227">
        <f>S135*H135</f>
        <v>27.545999999999999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170</v>
      </c>
      <c r="AT135" s="228" t="s">
        <v>148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170</v>
      </c>
      <c r="BM135" s="228" t="s">
        <v>312</v>
      </c>
    </row>
    <row r="136" s="2" customFormat="1">
      <c r="A136" s="43"/>
      <c r="B136" s="44"/>
      <c r="C136" s="45"/>
      <c r="D136" s="230" t="s">
        <v>155</v>
      </c>
      <c r="E136" s="45"/>
      <c r="F136" s="231" t="s">
        <v>313</v>
      </c>
      <c r="G136" s="45"/>
      <c r="H136" s="45"/>
      <c r="I136" s="232"/>
      <c r="J136" s="45"/>
      <c r="K136" s="45"/>
      <c r="L136" s="49"/>
      <c r="M136" s="233"/>
      <c r="N136" s="234"/>
      <c r="O136" s="89"/>
      <c r="P136" s="89"/>
      <c r="Q136" s="89"/>
      <c r="R136" s="89"/>
      <c r="S136" s="89"/>
      <c r="T136" s="90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T136" s="21" t="s">
        <v>155</v>
      </c>
      <c r="AU136" s="21" t="s">
        <v>90</v>
      </c>
    </row>
    <row r="137" s="13" customFormat="1">
      <c r="A137" s="13"/>
      <c r="B137" s="241"/>
      <c r="C137" s="242"/>
      <c r="D137" s="235" t="s">
        <v>273</v>
      </c>
      <c r="E137" s="243" t="s">
        <v>78</v>
      </c>
      <c r="F137" s="244" t="s">
        <v>314</v>
      </c>
      <c r="G137" s="242"/>
      <c r="H137" s="243" t="s">
        <v>78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273</v>
      </c>
      <c r="AU137" s="250" t="s">
        <v>90</v>
      </c>
      <c r="AV137" s="13" t="s">
        <v>88</v>
      </c>
      <c r="AW137" s="13" t="s">
        <v>40</v>
      </c>
      <c r="AX137" s="13" t="s">
        <v>80</v>
      </c>
      <c r="AY137" s="250" t="s">
        <v>145</v>
      </c>
    </row>
    <row r="138" s="14" customFormat="1">
      <c r="A138" s="14"/>
      <c r="B138" s="251"/>
      <c r="C138" s="252"/>
      <c r="D138" s="235" t="s">
        <v>273</v>
      </c>
      <c r="E138" s="253" t="s">
        <v>78</v>
      </c>
      <c r="F138" s="254" t="s">
        <v>315</v>
      </c>
      <c r="G138" s="252"/>
      <c r="H138" s="255">
        <v>5.9340000000000002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273</v>
      </c>
      <c r="AU138" s="261" t="s">
        <v>90</v>
      </c>
      <c r="AV138" s="14" t="s">
        <v>90</v>
      </c>
      <c r="AW138" s="14" t="s">
        <v>40</v>
      </c>
      <c r="AX138" s="14" t="s">
        <v>80</v>
      </c>
      <c r="AY138" s="261" t="s">
        <v>145</v>
      </c>
    </row>
    <row r="139" s="14" customFormat="1">
      <c r="A139" s="14"/>
      <c r="B139" s="251"/>
      <c r="C139" s="252"/>
      <c r="D139" s="235" t="s">
        <v>273</v>
      </c>
      <c r="E139" s="253" t="s">
        <v>78</v>
      </c>
      <c r="F139" s="254" t="s">
        <v>316</v>
      </c>
      <c r="G139" s="252"/>
      <c r="H139" s="255">
        <v>7.8390000000000004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40</v>
      </c>
      <c r="AX139" s="14" t="s">
        <v>80</v>
      </c>
      <c r="AY139" s="261" t="s">
        <v>145</v>
      </c>
    </row>
    <row r="140" s="15" customFormat="1">
      <c r="A140" s="15"/>
      <c r="B140" s="262"/>
      <c r="C140" s="263"/>
      <c r="D140" s="235" t="s">
        <v>273</v>
      </c>
      <c r="E140" s="264" t="s">
        <v>78</v>
      </c>
      <c r="F140" s="265" t="s">
        <v>277</v>
      </c>
      <c r="G140" s="263"/>
      <c r="H140" s="266">
        <v>13.773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2" t="s">
        <v>273</v>
      </c>
      <c r="AU140" s="272" t="s">
        <v>90</v>
      </c>
      <c r="AV140" s="15" t="s">
        <v>170</v>
      </c>
      <c r="AW140" s="15" t="s">
        <v>40</v>
      </c>
      <c r="AX140" s="15" t="s">
        <v>88</v>
      </c>
      <c r="AY140" s="272" t="s">
        <v>145</v>
      </c>
    </row>
    <row r="141" s="2" customFormat="1" ht="24.15" customHeight="1">
      <c r="A141" s="43"/>
      <c r="B141" s="44"/>
      <c r="C141" s="217" t="s">
        <v>207</v>
      </c>
      <c r="D141" s="217" t="s">
        <v>148</v>
      </c>
      <c r="E141" s="218" t="s">
        <v>317</v>
      </c>
      <c r="F141" s="219" t="s">
        <v>318</v>
      </c>
      <c r="G141" s="220" t="s">
        <v>319</v>
      </c>
      <c r="H141" s="221">
        <v>7.9500000000000002</v>
      </c>
      <c r="I141" s="222"/>
      <c r="J141" s="223">
        <f>ROUND(I141*H141,2)</f>
        <v>0</v>
      </c>
      <c r="K141" s="219" t="s">
        <v>152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0.18099999999999999</v>
      </c>
      <c r="T141" s="227">
        <f>S141*H141</f>
        <v>1.43895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170</v>
      </c>
      <c r="AT141" s="228" t="s">
        <v>148</v>
      </c>
      <c r="AU141" s="228" t="s">
        <v>90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170</v>
      </c>
      <c r="BM141" s="228" t="s">
        <v>320</v>
      </c>
    </row>
    <row r="142" s="2" customFormat="1">
      <c r="A142" s="43"/>
      <c r="B142" s="44"/>
      <c r="C142" s="45"/>
      <c r="D142" s="230" t="s">
        <v>155</v>
      </c>
      <c r="E142" s="45"/>
      <c r="F142" s="231" t="s">
        <v>321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155</v>
      </c>
      <c r="AU142" s="21" t="s">
        <v>90</v>
      </c>
    </row>
    <row r="143" s="14" customFormat="1">
      <c r="A143" s="14"/>
      <c r="B143" s="251"/>
      <c r="C143" s="252"/>
      <c r="D143" s="235" t="s">
        <v>273</v>
      </c>
      <c r="E143" s="253" t="s">
        <v>78</v>
      </c>
      <c r="F143" s="254" t="s">
        <v>322</v>
      </c>
      <c r="G143" s="252"/>
      <c r="H143" s="255">
        <v>7.9500000000000002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273</v>
      </c>
      <c r="AU143" s="261" t="s">
        <v>90</v>
      </c>
      <c r="AV143" s="14" t="s">
        <v>90</v>
      </c>
      <c r="AW143" s="14" t="s">
        <v>40</v>
      </c>
      <c r="AX143" s="14" t="s">
        <v>80</v>
      </c>
      <c r="AY143" s="261" t="s">
        <v>145</v>
      </c>
    </row>
    <row r="144" s="15" customFormat="1">
      <c r="A144" s="15"/>
      <c r="B144" s="262"/>
      <c r="C144" s="263"/>
      <c r="D144" s="235" t="s">
        <v>273</v>
      </c>
      <c r="E144" s="264" t="s">
        <v>78</v>
      </c>
      <c r="F144" s="265" t="s">
        <v>277</v>
      </c>
      <c r="G144" s="263"/>
      <c r="H144" s="266">
        <v>7.9500000000000002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2" t="s">
        <v>273</v>
      </c>
      <c r="AU144" s="272" t="s">
        <v>90</v>
      </c>
      <c r="AV144" s="15" t="s">
        <v>170</v>
      </c>
      <c r="AW144" s="15" t="s">
        <v>40</v>
      </c>
      <c r="AX144" s="15" t="s">
        <v>88</v>
      </c>
      <c r="AY144" s="272" t="s">
        <v>145</v>
      </c>
    </row>
    <row r="145" s="2" customFormat="1" ht="24.15" customHeight="1">
      <c r="A145" s="43"/>
      <c r="B145" s="44"/>
      <c r="C145" s="217" t="s">
        <v>215</v>
      </c>
      <c r="D145" s="217" t="s">
        <v>148</v>
      </c>
      <c r="E145" s="218" t="s">
        <v>323</v>
      </c>
      <c r="F145" s="219" t="s">
        <v>324</v>
      </c>
      <c r="G145" s="220" t="s">
        <v>319</v>
      </c>
      <c r="H145" s="221">
        <v>4.0499999999999998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0.26100000000000001</v>
      </c>
      <c r="T145" s="227">
        <f>S145*H145</f>
        <v>1.0570500000000001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170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170</v>
      </c>
      <c r="BM145" s="228" t="s">
        <v>325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326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14" customFormat="1">
      <c r="A147" s="14"/>
      <c r="B147" s="251"/>
      <c r="C147" s="252"/>
      <c r="D147" s="235" t="s">
        <v>273</v>
      </c>
      <c r="E147" s="253" t="s">
        <v>78</v>
      </c>
      <c r="F147" s="254" t="s">
        <v>327</v>
      </c>
      <c r="G147" s="252"/>
      <c r="H147" s="255">
        <v>4.0499999999999998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273</v>
      </c>
      <c r="AU147" s="261" t="s">
        <v>90</v>
      </c>
      <c r="AV147" s="14" t="s">
        <v>90</v>
      </c>
      <c r="AW147" s="14" t="s">
        <v>40</v>
      </c>
      <c r="AX147" s="14" t="s">
        <v>88</v>
      </c>
      <c r="AY147" s="261" t="s">
        <v>145</v>
      </c>
    </row>
    <row r="148" s="2" customFormat="1" ht="44.25" customHeight="1">
      <c r="A148" s="43"/>
      <c r="B148" s="44"/>
      <c r="C148" s="217" t="s">
        <v>223</v>
      </c>
      <c r="D148" s="217" t="s">
        <v>148</v>
      </c>
      <c r="E148" s="218" t="s">
        <v>328</v>
      </c>
      <c r="F148" s="219" t="s">
        <v>329</v>
      </c>
      <c r="G148" s="220" t="s">
        <v>270</v>
      </c>
      <c r="H148" s="221">
        <v>0.58799999999999997</v>
      </c>
      <c r="I148" s="222"/>
      <c r="J148" s="223">
        <f>ROUND(I148*H148,2)</f>
        <v>0</v>
      </c>
      <c r="K148" s="219" t="s">
        <v>152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1.8</v>
      </c>
      <c r="T148" s="227">
        <f>S148*H148</f>
        <v>1.0584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170</v>
      </c>
      <c r="AT148" s="228" t="s">
        <v>148</v>
      </c>
      <c r="AU148" s="228" t="s">
        <v>90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170</v>
      </c>
      <c r="BM148" s="228" t="s">
        <v>330</v>
      </c>
    </row>
    <row r="149" s="2" customFormat="1">
      <c r="A149" s="43"/>
      <c r="B149" s="44"/>
      <c r="C149" s="45"/>
      <c r="D149" s="230" t="s">
        <v>155</v>
      </c>
      <c r="E149" s="45"/>
      <c r="F149" s="231" t="s">
        <v>331</v>
      </c>
      <c r="G149" s="45"/>
      <c r="H149" s="45"/>
      <c r="I149" s="232"/>
      <c r="J149" s="45"/>
      <c r="K149" s="45"/>
      <c r="L149" s="49"/>
      <c r="M149" s="233"/>
      <c r="N149" s="234"/>
      <c r="O149" s="89"/>
      <c r="P149" s="89"/>
      <c r="Q149" s="89"/>
      <c r="R149" s="89"/>
      <c r="S149" s="89"/>
      <c r="T149" s="9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155</v>
      </c>
      <c r="AU149" s="21" t="s">
        <v>90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332</v>
      </c>
      <c r="G150" s="252"/>
      <c r="H150" s="255">
        <v>0.58799999999999997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88</v>
      </c>
      <c r="AY150" s="261" t="s">
        <v>145</v>
      </c>
    </row>
    <row r="151" s="2" customFormat="1" ht="24.15" customHeight="1">
      <c r="A151" s="43"/>
      <c r="B151" s="44"/>
      <c r="C151" s="217" t="s">
        <v>229</v>
      </c>
      <c r="D151" s="217" t="s">
        <v>148</v>
      </c>
      <c r="E151" s="218" t="s">
        <v>333</v>
      </c>
      <c r="F151" s="219" t="s">
        <v>334</v>
      </c>
      <c r="G151" s="220" t="s">
        <v>270</v>
      </c>
      <c r="H151" s="221">
        <v>22.824999999999999</v>
      </c>
      <c r="I151" s="222"/>
      <c r="J151" s="223">
        <f>ROUND(I151*H151,2)</f>
        <v>0</v>
      </c>
      <c r="K151" s="219" t="s">
        <v>152</v>
      </c>
      <c r="L151" s="49"/>
      <c r="M151" s="224" t="s">
        <v>78</v>
      </c>
      <c r="N151" s="225" t="s">
        <v>50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2.2000000000000002</v>
      </c>
      <c r="T151" s="227">
        <f>S151*H151</f>
        <v>50.215000000000003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170</v>
      </c>
      <c r="AT151" s="228" t="s">
        <v>148</v>
      </c>
      <c r="AU151" s="228" t="s">
        <v>90</v>
      </c>
      <c r="AY151" s="21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88</v>
      </c>
      <c r="BK151" s="229">
        <f>ROUND(I151*H151,2)</f>
        <v>0</v>
      </c>
      <c r="BL151" s="21" t="s">
        <v>170</v>
      </c>
      <c r="BM151" s="228" t="s">
        <v>335</v>
      </c>
    </row>
    <row r="152" s="2" customFormat="1">
      <c r="A152" s="43"/>
      <c r="B152" s="44"/>
      <c r="C152" s="45"/>
      <c r="D152" s="230" t="s">
        <v>155</v>
      </c>
      <c r="E152" s="45"/>
      <c r="F152" s="231" t="s">
        <v>336</v>
      </c>
      <c r="G152" s="45"/>
      <c r="H152" s="45"/>
      <c r="I152" s="232"/>
      <c r="J152" s="45"/>
      <c r="K152" s="45"/>
      <c r="L152" s="49"/>
      <c r="M152" s="233"/>
      <c r="N152" s="234"/>
      <c r="O152" s="89"/>
      <c r="P152" s="89"/>
      <c r="Q152" s="89"/>
      <c r="R152" s="89"/>
      <c r="S152" s="89"/>
      <c r="T152" s="90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T152" s="21" t="s">
        <v>155</v>
      </c>
      <c r="AU152" s="21" t="s">
        <v>90</v>
      </c>
    </row>
    <row r="153" s="13" customFormat="1">
      <c r="A153" s="13"/>
      <c r="B153" s="241"/>
      <c r="C153" s="242"/>
      <c r="D153" s="235" t="s">
        <v>273</v>
      </c>
      <c r="E153" s="243" t="s">
        <v>78</v>
      </c>
      <c r="F153" s="244" t="s">
        <v>337</v>
      </c>
      <c r="G153" s="242"/>
      <c r="H153" s="243" t="s">
        <v>78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273</v>
      </c>
      <c r="AU153" s="250" t="s">
        <v>90</v>
      </c>
      <c r="AV153" s="13" t="s">
        <v>88</v>
      </c>
      <c r="AW153" s="13" t="s">
        <v>40</v>
      </c>
      <c r="AX153" s="13" t="s">
        <v>80</v>
      </c>
      <c r="AY153" s="250" t="s">
        <v>145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338</v>
      </c>
      <c r="G154" s="252"/>
      <c r="H154" s="255">
        <v>3.956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339</v>
      </c>
      <c r="G155" s="252"/>
      <c r="H155" s="255">
        <v>5.226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4" customFormat="1">
      <c r="A156" s="14"/>
      <c r="B156" s="251"/>
      <c r="C156" s="252"/>
      <c r="D156" s="235" t="s">
        <v>273</v>
      </c>
      <c r="E156" s="253" t="s">
        <v>78</v>
      </c>
      <c r="F156" s="254" t="s">
        <v>340</v>
      </c>
      <c r="G156" s="252"/>
      <c r="H156" s="255">
        <v>5.718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273</v>
      </c>
      <c r="AU156" s="261" t="s">
        <v>90</v>
      </c>
      <c r="AV156" s="14" t="s">
        <v>90</v>
      </c>
      <c r="AW156" s="14" t="s">
        <v>40</v>
      </c>
      <c r="AX156" s="14" t="s">
        <v>80</v>
      </c>
      <c r="AY156" s="261" t="s">
        <v>145</v>
      </c>
    </row>
    <row r="157" s="16" customFormat="1">
      <c r="A157" s="16"/>
      <c r="B157" s="273"/>
      <c r="C157" s="274"/>
      <c r="D157" s="235" t="s">
        <v>273</v>
      </c>
      <c r="E157" s="275" t="s">
        <v>78</v>
      </c>
      <c r="F157" s="276" t="s">
        <v>341</v>
      </c>
      <c r="G157" s="274"/>
      <c r="H157" s="277">
        <v>14.9</v>
      </c>
      <c r="I157" s="278"/>
      <c r="J157" s="274"/>
      <c r="K157" s="274"/>
      <c r="L157" s="279"/>
      <c r="M157" s="280"/>
      <c r="N157" s="281"/>
      <c r="O157" s="281"/>
      <c r="P157" s="281"/>
      <c r="Q157" s="281"/>
      <c r="R157" s="281"/>
      <c r="S157" s="281"/>
      <c r="T157" s="28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3" t="s">
        <v>273</v>
      </c>
      <c r="AU157" s="283" t="s">
        <v>90</v>
      </c>
      <c r="AV157" s="16" t="s">
        <v>164</v>
      </c>
      <c r="AW157" s="16" t="s">
        <v>40</v>
      </c>
      <c r="AX157" s="16" t="s">
        <v>80</v>
      </c>
      <c r="AY157" s="283" t="s">
        <v>145</v>
      </c>
    </row>
    <row r="158" s="14" customFormat="1">
      <c r="A158" s="14"/>
      <c r="B158" s="251"/>
      <c r="C158" s="252"/>
      <c r="D158" s="235" t="s">
        <v>273</v>
      </c>
      <c r="E158" s="253" t="s">
        <v>78</v>
      </c>
      <c r="F158" s="254" t="s">
        <v>342</v>
      </c>
      <c r="G158" s="252"/>
      <c r="H158" s="255">
        <v>0.218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273</v>
      </c>
      <c r="AU158" s="261" t="s">
        <v>90</v>
      </c>
      <c r="AV158" s="14" t="s">
        <v>90</v>
      </c>
      <c r="AW158" s="14" t="s">
        <v>40</v>
      </c>
      <c r="AX158" s="14" t="s">
        <v>80</v>
      </c>
      <c r="AY158" s="261" t="s">
        <v>145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343</v>
      </c>
      <c r="G159" s="252"/>
      <c r="H159" s="255">
        <v>0.69099999999999995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4" customFormat="1">
      <c r="A160" s="14"/>
      <c r="B160" s="251"/>
      <c r="C160" s="252"/>
      <c r="D160" s="235" t="s">
        <v>273</v>
      </c>
      <c r="E160" s="253" t="s">
        <v>78</v>
      </c>
      <c r="F160" s="254" t="s">
        <v>344</v>
      </c>
      <c r="G160" s="252"/>
      <c r="H160" s="255">
        <v>1.589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273</v>
      </c>
      <c r="AU160" s="261" t="s">
        <v>90</v>
      </c>
      <c r="AV160" s="14" t="s">
        <v>90</v>
      </c>
      <c r="AW160" s="14" t="s">
        <v>40</v>
      </c>
      <c r="AX160" s="14" t="s">
        <v>80</v>
      </c>
      <c r="AY160" s="261" t="s">
        <v>145</v>
      </c>
    </row>
    <row r="161" s="14" customFormat="1">
      <c r="A161" s="14"/>
      <c r="B161" s="251"/>
      <c r="C161" s="252"/>
      <c r="D161" s="235" t="s">
        <v>273</v>
      </c>
      <c r="E161" s="253" t="s">
        <v>78</v>
      </c>
      <c r="F161" s="254" t="s">
        <v>345</v>
      </c>
      <c r="G161" s="252"/>
      <c r="H161" s="255">
        <v>1.631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273</v>
      </c>
      <c r="AU161" s="261" t="s">
        <v>90</v>
      </c>
      <c r="AV161" s="14" t="s">
        <v>90</v>
      </c>
      <c r="AW161" s="14" t="s">
        <v>40</v>
      </c>
      <c r="AX161" s="14" t="s">
        <v>80</v>
      </c>
      <c r="AY161" s="261" t="s">
        <v>145</v>
      </c>
    </row>
    <row r="162" s="14" customFormat="1">
      <c r="A162" s="14"/>
      <c r="B162" s="251"/>
      <c r="C162" s="252"/>
      <c r="D162" s="235" t="s">
        <v>273</v>
      </c>
      <c r="E162" s="253" t="s">
        <v>78</v>
      </c>
      <c r="F162" s="254" t="s">
        <v>346</v>
      </c>
      <c r="G162" s="252"/>
      <c r="H162" s="255">
        <v>2.2730000000000001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273</v>
      </c>
      <c r="AU162" s="261" t="s">
        <v>90</v>
      </c>
      <c r="AV162" s="14" t="s">
        <v>90</v>
      </c>
      <c r="AW162" s="14" t="s">
        <v>40</v>
      </c>
      <c r="AX162" s="14" t="s">
        <v>80</v>
      </c>
      <c r="AY162" s="261" t="s">
        <v>145</v>
      </c>
    </row>
    <row r="163" s="14" customFormat="1">
      <c r="A163" s="14"/>
      <c r="B163" s="251"/>
      <c r="C163" s="252"/>
      <c r="D163" s="235" t="s">
        <v>273</v>
      </c>
      <c r="E163" s="253" t="s">
        <v>78</v>
      </c>
      <c r="F163" s="254" t="s">
        <v>347</v>
      </c>
      <c r="G163" s="252"/>
      <c r="H163" s="255">
        <v>1.5229999999999999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1" t="s">
        <v>273</v>
      </c>
      <c r="AU163" s="261" t="s">
        <v>90</v>
      </c>
      <c r="AV163" s="14" t="s">
        <v>90</v>
      </c>
      <c r="AW163" s="14" t="s">
        <v>40</v>
      </c>
      <c r="AX163" s="14" t="s">
        <v>80</v>
      </c>
      <c r="AY163" s="261" t="s">
        <v>145</v>
      </c>
    </row>
    <row r="164" s="16" customFormat="1">
      <c r="A164" s="16"/>
      <c r="B164" s="273"/>
      <c r="C164" s="274"/>
      <c r="D164" s="235" t="s">
        <v>273</v>
      </c>
      <c r="E164" s="275" t="s">
        <v>78</v>
      </c>
      <c r="F164" s="276" t="s">
        <v>341</v>
      </c>
      <c r="G164" s="274"/>
      <c r="H164" s="277">
        <v>7.9249999999999989</v>
      </c>
      <c r="I164" s="278"/>
      <c r="J164" s="274"/>
      <c r="K164" s="274"/>
      <c r="L164" s="279"/>
      <c r="M164" s="280"/>
      <c r="N164" s="281"/>
      <c r="O164" s="281"/>
      <c r="P164" s="281"/>
      <c r="Q164" s="281"/>
      <c r="R164" s="281"/>
      <c r="S164" s="281"/>
      <c r="T164" s="282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3" t="s">
        <v>273</v>
      </c>
      <c r="AU164" s="283" t="s">
        <v>90</v>
      </c>
      <c r="AV164" s="16" t="s">
        <v>164</v>
      </c>
      <c r="AW164" s="16" t="s">
        <v>40</v>
      </c>
      <c r="AX164" s="16" t="s">
        <v>80</v>
      </c>
      <c r="AY164" s="283" t="s">
        <v>145</v>
      </c>
    </row>
    <row r="165" s="15" customFormat="1">
      <c r="A165" s="15"/>
      <c r="B165" s="262"/>
      <c r="C165" s="263"/>
      <c r="D165" s="235" t="s">
        <v>273</v>
      </c>
      <c r="E165" s="264" t="s">
        <v>78</v>
      </c>
      <c r="F165" s="265" t="s">
        <v>277</v>
      </c>
      <c r="G165" s="263"/>
      <c r="H165" s="266">
        <v>22.824999999999999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2" t="s">
        <v>273</v>
      </c>
      <c r="AU165" s="272" t="s">
        <v>90</v>
      </c>
      <c r="AV165" s="15" t="s">
        <v>170</v>
      </c>
      <c r="AW165" s="15" t="s">
        <v>40</v>
      </c>
      <c r="AX165" s="15" t="s">
        <v>88</v>
      </c>
      <c r="AY165" s="272" t="s">
        <v>145</v>
      </c>
    </row>
    <row r="166" s="2" customFormat="1" ht="33" customHeight="1">
      <c r="A166" s="43"/>
      <c r="B166" s="44"/>
      <c r="C166" s="217" t="s">
        <v>235</v>
      </c>
      <c r="D166" s="217" t="s">
        <v>148</v>
      </c>
      <c r="E166" s="218" t="s">
        <v>348</v>
      </c>
      <c r="F166" s="219" t="s">
        <v>349</v>
      </c>
      <c r="G166" s="220" t="s">
        <v>270</v>
      </c>
      <c r="H166" s="221">
        <v>22.824999999999999</v>
      </c>
      <c r="I166" s="222"/>
      <c r="J166" s="223">
        <f>ROUND(I166*H166,2)</f>
        <v>0</v>
      </c>
      <c r="K166" s="219" t="s">
        <v>152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0.043999999999999997</v>
      </c>
      <c r="T166" s="227">
        <f>S166*H166</f>
        <v>1.0043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170</v>
      </c>
      <c r="AT166" s="228" t="s">
        <v>148</v>
      </c>
      <c r="AU166" s="228" t="s">
        <v>90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170</v>
      </c>
      <c r="BM166" s="228" t="s">
        <v>350</v>
      </c>
    </row>
    <row r="167" s="2" customFormat="1">
      <c r="A167" s="43"/>
      <c r="B167" s="44"/>
      <c r="C167" s="45"/>
      <c r="D167" s="230" t="s">
        <v>155</v>
      </c>
      <c r="E167" s="45"/>
      <c r="F167" s="231" t="s">
        <v>351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155</v>
      </c>
      <c r="AU167" s="21" t="s">
        <v>90</v>
      </c>
    </row>
    <row r="168" s="2" customFormat="1" ht="37.8" customHeight="1">
      <c r="A168" s="43"/>
      <c r="B168" s="44"/>
      <c r="C168" s="217" t="s">
        <v>8</v>
      </c>
      <c r="D168" s="217" t="s">
        <v>148</v>
      </c>
      <c r="E168" s="218" t="s">
        <v>352</v>
      </c>
      <c r="F168" s="219" t="s">
        <v>353</v>
      </c>
      <c r="G168" s="220" t="s">
        <v>319</v>
      </c>
      <c r="H168" s="221">
        <v>13.4</v>
      </c>
      <c r="I168" s="222"/>
      <c r="J168" s="223">
        <f>ROUND(I168*H168,2)</f>
        <v>0</v>
      </c>
      <c r="K168" s="219" t="s">
        <v>152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0.075999999999999998</v>
      </c>
      <c r="T168" s="227">
        <f>S168*H168</f>
        <v>1.0184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170</v>
      </c>
      <c r="AT168" s="228" t="s">
        <v>148</v>
      </c>
      <c r="AU168" s="228" t="s">
        <v>90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170</v>
      </c>
      <c r="BM168" s="228" t="s">
        <v>354</v>
      </c>
    </row>
    <row r="169" s="2" customFormat="1">
      <c r="A169" s="43"/>
      <c r="B169" s="44"/>
      <c r="C169" s="45"/>
      <c r="D169" s="230" t="s">
        <v>155</v>
      </c>
      <c r="E169" s="45"/>
      <c r="F169" s="231" t="s">
        <v>355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155</v>
      </c>
      <c r="AU169" s="21" t="s">
        <v>90</v>
      </c>
    </row>
    <row r="170" s="13" customFormat="1">
      <c r="A170" s="13"/>
      <c r="B170" s="241"/>
      <c r="C170" s="242"/>
      <c r="D170" s="235" t="s">
        <v>273</v>
      </c>
      <c r="E170" s="243" t="s">
        <v>78</v>
      </c>
      <c r="F170" s="244" t="s">
        <v>356</v>
      </c>
      <c r="G170" s="242"/>
      <c r="H170" s="243" t="s">
        <v>78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273</v>
      </c>
      <c r="AU170" s="250" t="s">
        <v>90</v>
      </c>
      <c r="AV170" s="13" t="s">
        <v>88</v>
      </c>
      <c r="AW170" s="13" t="s">
        <v>40</v>
      </c>
      <c r="AX170" s="13" t="s">
        <v>80</v>
      </c>
      <c r="AY170" s="250" t="s">
        <v>145</v>
      </c>
    </row>
    <row r="171" s="14" customFormat="1">
      <c r="A171" s="14"/>
      <c r="B171" s="251"/>
      <c r="C171" s="252"/>
      <c r="D171" s="235" t="s">
        <v>273</v>
      </c>
      <c r="E171" s="253" t="s">
        <v>78</v>
      </c>
      <c r="F171" s="254" t="s">
        <v>357</v>
      </c>
      <c r="G171" s="252"/>
      <c r="H171" s="255">
        <v>1.6000000000000001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273</v>
      </c>
      <c r="AU171" s="261" t="s">
        <v>90</v>
      </c>
      <c r="AV171" s="14" t="s">
        <v>90</v>
      </c>
      <c r="AW171" s="14" t="s">
        <v>40</v>
      </c>
      <c r="AX171" s="14" t="s">
        <v>80</v>
      </c>
      <c r="AY171" s="261" t="s">
        <v>145</v>
      </c>
    </row>
    <row r="172" s="14" customFormat="1">
      <c r="A172" s="14"/>
      <c r="B172" s="251"/>
      <c r="C172" s="252"/>
      <c r="D172" s="235" t="s">
        <v>273</v>
      </c>
      <c r="E172" s="253" t="s">
        <v>78</v>
      </c>
      <c r="F172" s="254" t="s">
        <v>358</v>
      </c>
      <c r="G172" s="252"/>
      <c r="H172" s="255">
        <v>1.8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273</v>
      </c>
      <c r="AU172" s="261" t="s">
        <v>90</v>
      </c>
      <c r="AV172" s="14" t="s">
        <v>90</v>
      </c>
      <c r="AW172" s="14" t="s">
        <v>40</v>
      </c>
      <c r="AX172" s="14" t="s">
        <v>80</v>
      </c>
      <c r="AY172" s="261" t="s">
        <v>145</v>
      </c>
    </row>
    <row r="173" s="14" customFormat="1">
      <c r="A173" s="14"/>
      <c r="B173" s="251"/>
      <c r="C173" s="252"/>
      <c r="D173" s="235" t="s">
        <v>273</v>
      </c>
      <c r="E173" s="253" t="s">
        <v>78</v>
      </c>
      <c r="F173" s="254" t="s">
        <v>359</v>
      </c>
      <c r="G173" s="252"/>
      <c r="H173" s="255">
        <v>1.6000000000000001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273</v>
      </c>
      <c r="AU173" s="261" t="s">
        <v>90</v>
      </c>
      <c r="AV173" s="14" t="s">
        <v>90</v>
      </c>
      <c r="AW173" s="14" t="s">
        <v>40</v>
      </c>
      <c r="AX173" s="14" t="s">
        <v>80</v>
      </c>
      <c r="AY173" s="261" t="s">
        <v>145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360</v>
      </c>
      <c r="G174" s="252"/>
      <c r="H174" s="255">
        <v>1.8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361</v>
      </c>
      <c r="G175" s="252"/>
      <c r="H175" s="255">
        <v>1.8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4" customFormat="1">
      <c r="A176" s="14"/>
      <c r="B176" s="251"/>
      <c r="C176" s="252"/>
      <c r="D176" s="235" t="s">
        <v>273</v>
      </c>
      <c r="E176" s="253" t="s">
        <v>78</v>
      </c>
      <c r="F176" s="254" t="s">
        <v>362</v>
      </c>
      <c r="G176" s="252"/>
      <c r="H176" s="255">
        <v>3.2000000000000002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273</v>
      </c>
      <c r="AU176" s="261" t="s">
        <v>90</v>
      </c>
      <c r="AV176" s="14" t="s">
        <v>90</v>
      </c>
      <c r="AW176" s="14" t="s">
        <v>40</v>
      </c>
      <c r="AX176" s="14" t="s">
        <v>80</v>
      </c>
      <c r="AY176" s="261" t="s">
        <v>145</v>
      </c>
    </row>
    <row r="177" s="14" customFormat="1">
      <c r="A177" s="14"/>
      <c r="B177" s="251"/>
      <c r="C177" s="252"/>
      <c r="D177" s="235" t="s">
        <v>273</v>
      </c>
      <c r="E177" s="253" t="s">
        <v>78</v>
      </c>
      <c r="F177" s="254" t="s">
        <v>363</v>
      </c>
      <c r="G177" s="252"/>
      <c r="H177" s="255">
        <v>1.6000000000000001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273</v>
      </c>
      <c r="AU177" s="261" t="s">
        <v>90</v>
      </c>
      <c r="AV177" s="14" t="s">
        <v>90</v>
      </c>
      <c r="AW177" s="14" t="s">
        <v>40</v>
      </c>
      <c r="AX177" s="14" t="s">
        <v>80</v>
      </c>
      <c r="AY177" s="261" t="s">
        <v>145</v>
      </c>
    </row>
    <row r="178" s="16" customFormat="1">
      <c r="A178" s="16"/>
      <c r="B178" s="273"/>
      <c r="C178" s="274"/>
      <c r="D178" s="235" t="s">
        <v>273</v>
      </c>
      <c r="E178" s="275" t="s">
        <v>78</v>
      </c>
      <c r="F178" s="276" t="s">
        <v>341</v>
      </c>
      <c r="G178" s="274"/>
      <c r="H178" s="277">
        <v>13.4</v>
      </c>
      <c r="I178" s="278"/>
      <c r="J178" s="274"/>
      <c r="K178" s="274"/>
      <c r="L178" s="279"/>
      <c r="M178" s="280"/>
      <c r="N178" s="281"/>
      <c r="O178" s="281"/>
      <c r="P178" s="281"/>
      <c r="Q178" s="281"/>
      <c r="R178" s="281"/>
      <c r="S178" s="281"/>
      <c r="T178" s="28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3" t="s">
        <v>273</v>
      </c>
      <c r="AU178" s="283" t="s">
        <v>90</v>
      </c>
      <c r="AV178" s="16" t="s">
        <v>164</v>
      </c>
      <c r="AW178" s="16" t="s">
        <v>40</v>
      </c>
      <c r="AX178" s="16" t="s">
        <v>80</v>
      </c>
      <c r="AY178" s="283" t="s">
        <v>145</v>
      </c>
    </row>
    <row r="179" s="15" customFormat="1">
      <c r="A179" s="15"/>
      <c r="B179" s="262"/>
      <c r="C179" s="263"/>
      <c r="D179" s="235" t="s">
        <v>273</v>
      </c>
      <c r="E179" s="264" t="s">
        <v>78</v>
      </c>
      <c r="F179" s="265" t="s">
        <v>277</v>
      </c>
      <c r="G179" s="263"/>
      <c r="H179" s="266">
        <v>13.4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2" t="s">
        <v>273</v>
      </c>
      <c r="AU179" s="272" t="s">
        <v>90</v>
      </c>
      <c r="AV179" s="15" t="s">
        <v>170</v>
      </c>
      <c r="AW179" s="15" t="s">
        <v>40</v>
      </c>
      <c r="AX179" s="15" t="s">
        <v>88</v>
      </c>
      <c r="AY179" s="272" t="s">
        <v>145</v>
      </c>
    </row>
    <row r="180" s="2" customFormat="1" ht="37.8" customHeight="1">
      <c r="A180" s="43"/>
      <c r="B180" s="44"/>
      <c r="C180" s="217" t="s">
        <v>364</v>
      </c>
      <c r="D180" s="217" t="s">
        <v>148</v>
      </c>
      <c r="E180" s="218" t="s">
        <v>365</v>
      </c>
      <c r="F180" s="219" t="s">
        <v>366</v>
      </c>
      <c r="G180" s="220" t="s">
        <v>319</v>
      </c>
      <c r="H180" s="221">
        <v>2.3999999999999999</v>
      </c>
      <c r="I180" s="222"/>
      <c r="J180" s="223">
        <f>ROUND(I180*H180,2)</f>
        <v>0</v>
      </c>
      <c r="K180" s="219" t="s">
        <v>152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0.063</v>
      </c>
      <c r="T180" s="227">
        <f>S180*H180</f>
        <v>0.1512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170</v>
      </c>
      <c r="AT180" s="228" t="s">
        <v>148</v>
      </c>
      <c r="AU180" s="228" t="s">
        <v>90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170</v>
      </c>
      <c r="BM180" s="228" t="s">
        <v>367</v>
      </c>
    </row>
    <row r="181" s="2" customFormat="1">
      <c r="A181" s="43"/>
      <c r="B181" s="44"/>
      <c r="C181" s="45"/>
      <c r="D181" s="230" t="s">
        <v>155</v>
      </c>
      <c r="E181" s="45"/>
      <c r="F181" s="231" t="s">
        <v>368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155</v>
      </c>
      <c r="AU181" s="21" t="s">
        <v>90</v>
      </c>
    </row>
    <row r="182" s="14" customFormat="1">
      <c r="A182" s="14"/>
      <c r="B182" s="251"/>
      <c r="C182" s="252"/>
      <c r="D182" s="235" t="s">
        <v>273</v>
      </c>
      <c r="E182" s="253" t="s">
        <v>78</v>
      </c>
      <c r="F182" s="254" t="s">
        <v>369</v>
      </c>
      <c r="G182" s="252"/>
      <c r="H182" s="255">
        <v>2.3999999999999999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273</v>
      </c>
      <c r="AU182" s="261" t="s">
        <v>90</v>
      </c>
      <c r="AV182" s="14" t="s">
        <v>90</v>
      </c>
      <c r="AW182" s="14" t="s">
        <v>40</v>
      </c>
      <c r="AX182" s="14" t="s">
        <v>80</v>
      </c>
      <c r="AY182" s="261" t="s">
        <v>145</v>
      </c>
    </row>
    <row r="183" s="16" customFormat="1">
      <c r="A183" s="16"/>
      <c r="B183" s="273"/>
      <c r="C183" s="274"/>
      <c r="D183" s="235" t="s">
        <v>273</v>
      </c>
      <c r="E183" s="275" t="s">
        <v>78</v>
      </c>
      <c r="F183" s="276" t="s">
        <v>341</v>
      </c>
      <c r="G183" s="274"/>
      <c r="H183" s="277">
        <v>2.3999999999999999</v>
      </c>
      <c r="I183" s="278"/>
      <c r="J183" s="274"/>
      <c r="K183" s="274"/>
      <c r="L183" s="279"/>
      <c r="M183" s="280"/>
      <c r="N183" s="281"/>
      <c r="O183" s="281"/>
      <c r="P183" s="281"/>
      <c r="Q183" s="281"/>
      <c r="R183" s="281"/>
      <c r="S183" s="281"/>
      <c r="T183" s="28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3" t="s">
        <v>273</v>
      </c>
      <c r="AU183" s="283" t="s">
        <v>90</v>
      </c>
      <c r="AV183" s="16" t="s">
        <v>164</v>
      </c>
      <c r="AW183" s="16" t="s">
        <v>40</v>
      </c>
      <c r="AX183" s="16" t="s">
        <v>80</v>
      </c>
      <c r="AY183" s="283" t="s">
        <v>145</v>
      </c>
    </row>
    <row r="184" s="15" customFormat="1">
      <c r="A184" s="15"/>
      <c r="B184" s="262"/>
      <c r="C184" s="263"/>
      <c r="D184" s="235" t="s">
        <v>273</v>
      </c>
      <c r="E184" s="264" t="s">
        <v>78</v>
      </c>
      <c r="F184" s="265" t="s">
        <v>277</v>
      </c>
      <c r="G184" s="263"/>
      <c r="H184" s="266">
        <v>2.3999999999999999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2" t="s">
        <v>273</v>
      </c>
      <c r="AU184" s="272" t="s">
        <v>90</v>
      </c>
      <c r="AV184" s="15" t="s">
        <v>170</v>
      </c>
      <c r="AW184" s="15" t="s">
        <v>40</v>
      </c>
      <c r="AX184" s="15" t="s">
        <v>88</v>
      </c>
      <c r="AY184" s="272" t="s">
        <v>145</v>
      </c>
    </row>
    <row r="185" s="2" customFormat="1" ht="33" customHeight="1">
      <c r="A185" s="43"/>
      <c r="B185" s="44"/>
      <c r="C185" s="217" t="s">
        <v>370</v>
      </c>
      <c r="D185" s="217" t="s">
        <v>148</v>
      </c>
      <c r="E185" s="218" t="s">
        <v>371</v>
      </c>
      <c r="F185" s="219" t="s">
        <v>372</v>
      </c>
      <c r="G185" s="220" t="s">
        <v>319</v>
      </c>
      <c r="H185" s="221">
        <v>6.3090000000000002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0.058999999999999997</v>
      </c>
      <c r="T185" s="227">
        <f>S185*H185</f>
        <v>0.37223099999999998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170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170</v>
      </c>
      <c r="BM185" s="228" t="s">
        <v>373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374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14" customFormat="1">
      <c r="A187" s="14"/>
      <c r="B187" s="251"/>
      <c r="C187" s="252"/>
      <c r="D187" s="235" t="s">
        <v>273</v>
      </c>
      <c r="E187" s="253" t="s">
        <v>78</v>
      </c>
      <c r="F187" s="254" t="s">
        <v>375</v>
      </c>
      <c r="G187" s="252"/>
      <c r="H187" s="255">
        <v>1.2949999999999999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273</v>
      </c>
      <c r="AU187" s="261" t="s">
        <v>90</v>
      </c>
      <c r="AV187" s="14" t="s">
        <v>90</v>
      </c>
      <c r="AW187" s="14" t="s">
        <v>40</v>
      </c>
      <c r="AX187" s="14" t="s">
        <v>80</v>
      </c>
      <c r="AY187" s="261" t="s">
        <v>145</v>
      </c>
    </row>
    <row r="188" s="14" customFormat="1">
      <c r="A188" s="14"/>
      <c r="B188" s="251"/>
      <c r="C188" s="252"/>
      <c r="D188" s="235" t="s">
        <v>273</v>
      </c>
      <c r="E188" s="253" t="s">
        <v>78</v>
      </c>
      <c r="F188" s="254" t="s">
        <v>376</v>
      </c>
      <c r="G188" s="252"/>
      <c r="H188" s="255">
        <v>2.5800000000000001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273</v>
      </c>
      <c r="AU188" s="261" t="s">
        <v>90</v>
      </c>
      <c r="AV188" s="14" t="s">
        <v>90</v>
      </c>
      <c r="AW188" s="14" t="s">
        <v>40</v>
      </c>
      <c r="AX188" s="14" t="s">
        <v>80</v>
      </c>
      <c r="AY188" s="261" t="s">
        <v>145</v>
      </c>
    </row>
    <row r="189" s="16" customFormat="1">
      <c r="A189" s="16"/>
      <c r="B189" s="273"/>
      <c r="C189" s="274"/>
      <c r="D189" s="235" t="s">
        <v>273</v>
      </c>
      <c r="E189" s="275" t="s">
        <v>78</v>
      </c>
      <c r="F189" s="276" t="s">
        <v>341</v>
      </c>
      <c r="G189" s="274"/>
      <c r="H189" s="277">
        <v>3.875</v>
      </c>
      <c r="I189" s="278"/>
      <c r="J189" s="274"/>
      <c r="K189" s="274"/>
      <c r="L189" s="279"/>
      <c r="M189" s="280"/>
      <c r="N189" s="281"/>
      <c r="O189" s="281"/>
      <c r="P189" s="281"/>
      <c r="Q189" s="281"/>
      <c r="R189" s="281"/>
      <c r="S189" s="281"/>
      <c r="T189" s="28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3" t="s">
        <v>273</v>
      </c>
      <c r="AU189" s="283" t="s">
        <v>90</v>
      </c>
      <c r="AV189" s="16" t="s">
        <v>164</v>
      </c>
      <c r="AW189" s="16" t="s">
        <v>40</v>
      </c>
      <c r="AX189" s="16" t="s">
        <v>80</v>
      </c>
      <c r="AY189" s="283" t="s">
        <v>145</v>
      </c>
    </row>
    <row r="190" s="14" customFormat="1">
      <c r="A190" s="14"/>
      <c r="B190" s="251"/>
      <c r="C190" s="252"/>
      <c r="D190" s="235" t="s">
        <v>273</v>
      </c>
      <c r="E190" s="253" t="s">
        <v>78</v>
      </c>
      <c r="F190" s="254" t="s">
        <v>377</v>
      </c>
      <c r="G190" s="252"/>
      <c r="H190" s="255">
        <v>0.63400000000000001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273</v>
      </c>
      <c r="AU190" s="261" t="s">
        <v>90</v>
      </c>
      <c r="AV190" s="14" t="s">
        <v>90</v>
      </c>
      <c r="AW190" s="14" t="s">
        <v>40</v>
      </c>
      <c r="AX190" s="14" t="s">
        <v>80</v>
      </c>
      <c r="AY190" s="261" t="s">
        <v>145</v>
      </c>
    </row>
    <row r="191" s="16" customFormat="1">
      <c r="A191" s="16"/>
      <c r="B191" s="273"/>
      <c r="C191" s="274"/>
      <c r="D191" s="235" t="s">
        <v>273</v>
      </c>
      <c r="E191" s="275" t="s">
        <v>78</v>
      </c>
      <c r="F191" s="276" t="s">
        <v>341</v>
      </c>
      <c r="G191" s="274"/>
      <c r="H191" s="277">
        <v>0.63400000000000001</v>
      </c>
      <c r="I191" s="278"/>
      <c r="J191" s="274"/>
      <c r="K191" s="274"/>
      <c r="L191" s="279"/>
      <c r="M191" s="280"/>
      <c r="N191" s="281"/>
      <c r="O191" s="281"/>
      <c r="P191" s="281"/>
      <c r="Q191" s="281"/>
      <c r="R191" s="281"/>
      <c r="S191" s="281"/>
      <c r="T191" s="282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3" t="s">
        <v>273</v>
      </c>
      <c r="AU191" s="283" t="s">
        <v>90</v>
      </c>
      <c r="AV191" s="16" t="s">
        <v>164</v>
      </c>
      <c r="AW191" s="16" t="s">
        <v>40</v>
      </c>
      <c r="AX191" s="16" t="s">
        <v>80</v>
      </c>
      <c r="AY191" s="283" t="s">
        <v>145</v>
      </c>
    </row>
    <row r="192" s="14" customFormat="1">
      <c r="A192" s="14"/>
      <c r="B192" s="251"/>
      <c r="C192" s="252"/>
      <c r="D192" s="235" t="s">
        <v>273</v>
      </c>
      <c r="E192" s="253" t="s">
        <v>78</v>
      </c>
      <c r="F192" s="254" t="s">
        <v>378</v>
      </c>
      <c r="G192" s="252"/>
      <c r="H192" s="255">
        <v>1.8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273</v>
      </c>
      <c r="AU192" s="261" t="s">
        <v>90</v>
      </c>
      <c r="AV192" s="14" t="s">
        <v>90</v>
      </c>
      <c r="AW192" s="14" t="s">
        <v>40</v>
      </c>
      <c r="AX192" s="14" t="s">
        <v>80</v>
      </c>
      <c r="AY192" s="261" t="s">
        <v>145</v>
      </c>
    </row>
    <row r="193" s="16" customFormat="1">
      <c r="A193" s="16"/>
      <c r="B193" s="273"/>
      <c r="C193" s="274"/>
      <c r="D193" s="235" t="s">
        <v>273</v>
      </c>
      <c r="E193" s="275" t="s">
        <v>78</v>
      </c>
      <c r="F193" s="276" t="s">
        <v>341</v>
      </c>
      <c r="G193" s="274"/>
      <c r="H193" s="277">
        <v>1.8</v>
      </c>
      <c r="I193" s="278"/>
      <c r="J193" s="274"/>
      <c r="K193" s="274"/>
      <c r="L193" s="279"/>
      <c r="M193" s="280"/>
      <c r="N193" s="281"/>
      <c r="O193" s="281"/>
      <c r="P193" s="281"/>
      <c r="Q193" s="281"/>
      <c r="R193" s="281"/>
      <c r="S193" s="281"/>
      <c r="T193" s="282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3" t="s">
        <v>273</v>
      </c>
      <c r="AU193" s="283" t="s">
        <v>90</v>
      </c>
      <c r="AV193" s="16" t="s">
        <v>164</v>
      </c>
      <c r="AW193" s="16" t="s">
        <v>40</v>
      </c>
      <c r="AX193" s="16" t="s">
        <v>80</v>
      </c>
      <c r="AY193" s="283" t="s">
        <v>145</v>
      </c>
    </row>
    <row r="194" s="15" customFormat="1">
      <c r="A194" s="15"/>
      <c r="B194" s="262"/>
      <c r="C194" s="263"/>
      <c r="D194" s="235" t="s">
        <v>273</v>
      </c>
      <c r="E194" s="264" t="s">
        <v>78</v>
      </c>
      <c r="F194" s="265" t="s">
        <v>277</v>
      </c>
      <c r="G194" s="263"/>
      <c r="H194" s="266">
        <v>6.3090000000000002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2" t="s">
        <v>273</v>
      </c>
      <c r="AU194" s="272" t="s">
        <v>90</v>
      </c>
      <c r="AV194" s="15" t="s">
        <v>170</v>
      </c>
      <c r="AW194" s="15" t="s">
        <v>40</v>
      </c>
      <c r="AX194" s="15" t="s">
        <v>88</v>
      </c>
      <c r="AY194" s="272" t="s">
        <v>145</v>
      </c>
    </row>
    <row r="195" s="2" customFormat="1" ht="33" customHeight="1">
      <c r="A195" s="43"/>
      <c r="B195" s="44"/>
      <c r="C195" s="217" t="s">
        <v>379</v>
      </c>
      <c r="D195" s="217" t="s">
        <v>148</v>
      </c>
      <c r="E195" s="218" t="s">
        <v>380</v>
      </c>
      <c r="F195" s="219" t="s">
        <v>381</v>
      </c>
      <c r="G195" s="220" t="s">
        <v>319</v>
      </c>
      <c r="H195" s="221">
        <v>47.475999999999999</v>
      </c>
      <c r="I195" s="222"/>
      <c r="J195" s="223">
        <f>ROUND(I195*H195,2)</f>
        <v>0</v>
      </c>
      <c r="K195" s="219" t="s">
        <v>152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0.050999999999999997</v>
      </c>
      <c r="T195" s="227">
        <f>S195*H195</f>
        <v>2.4212759999999998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170</v>
      </c>
      <c r="AT195" s="228" t="s">
        <v>148</v>
      </c>
      <c r="AU195" s="228" t="s">
        <v>90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170</v>
      </c>
      <c r="BM195" s="228" t="s">
        <v>382</v>
      </c>
    </row>
    <row r="196" s="2" customFormat="1">
      <c r="A196" s="43"/>
      <c r="B196" s="44"/>
      <c r="C196" s="45"/>
      <c r="D196" s="230" t="s">
        <v>155</v>
      </c>
      <c r="E196" s="45"/>
      <c r="F196" s="231" t="s">
        <v>383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155</v>
      </c>
      <c r="AU196" s="21" t="s">
        <v>90</v>
      </c>
    </row>
    <row r="197" s="14" customFormat="1">
      <c r="A197" s="14"/>
      <c r="B197" s="251"/>
      <c r="C197" s="252"/>
      <c r="D197" s="235" t="s">
        <v>273</v>
      </c>
      <c r="E197" s="253" t="s">
        <v>78</v>
      </c>
      <c r="F197" s="254" t="s">
        <v>384</v>
      </c>
      <c r="G197" s="252"/>
      <c r="H197" s="255">
        <v>13.223000000000001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1" t="s">
        <v>273</v>
      </c>
      <c r="AU197" s="261" t="s">
        <v>90</v>
      </c>
      <c r="AV197" s="14" t="s">
        <v>90</v>
      </c>
      <c r="AW197" s="14" t="s">
        <v>40</v>
      </c>
      <c r="AX197" s="14" t="s">
        <v>80</v>
      </c>
      <c r="AY197" s="261" t="s">
        <v>145</v>
      </c>
    </row>
    <row r="198" s="14" customFormat="1">
      <c r="A198" s="14"/>
      <c r="B198" s="251"/>
      <c r="C198" s="252"/>
      <c r="D198" s="235" t="s">
        <v>273</v>
      </c>
      <c r="E198" s="253" t="s">
        <v>78</v>
      </c>
      <c r="F198" s="254" t="s">
        <v>385</v>
      </c>
      <c r="G198" s="252"/>
      <c r="H198" s="255">
        <v>17.629999999999999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273</v>
      </c>
      <c r="AU198" s="261" t="s">
        <v>90</v>
      </c>
      <c r="AV198" s="14" t="s">
        <v>90</v>
      </c>
      <c r="AW198" s="14" t="s">
        <v>40</v>
      </c>
      <c r="AX198" s="14" t="s">
        <v>80</v>
      </c>
      <c r="AY198" s="261" t="s">
        <v>145</v>
      </c>
    </row>
    <row r="199" s="14" customFormat="1">
      <c r="A199" s="14"/>
      <c r="B199" s="251"/>
      <c r="C199" s="252"/>
      <c r="D199" s="235" t="s">
        <v>273</v>
      </c>
      <c r="E199" s="253" t="s">
        <v>78</v>
      </c>
      <c r="F199" s="254" t="s">
        <v>386</v>
      </c>
      <c r="G199" s="252"/>
      <c r="H199" s="255">
        <v>4.6230000000000002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273</v>
      </c>
      <c r="AU199" s="261" t="s">
        <v>90</v>
      </c>
      <c r="AV199" s="14" t="s">
        <v>90</v>
      </c>
      <c r="AW199" s="14" t="s">
        <v>40</v>
      </c>
      <c r="AX199" s="14" t="s">
        <v>80</v>
      </c>
      <c r="AY199" s="261" t="s">
        <v>145</v>
      </c>
    </row>
    <row r="200" s="14" customFormat="1">
      <c r="A200" s="14"/>
      <c r="B200" s="251"/>
      <c r="C200" s="252"/>
      <c r="D200" s="235" t="s">
        <v>273</v>
      </c>
      <c r="E200" s="253" t="s">
        <v>78</v>
      </c>
      <c r="F200" s="254" t="s">
        <v>387</v>
      </c>
      <c r="G200" s="252"/>
      <c r="H200" s="255">
        <v>9.1999999999999993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1" t="s">
        <v>273</v>
      </c>
      <c r="AU200" s="261" t="s">
        <v>90</v>
      </c>
      <c r="AV200" s="14" t="s">
        <v>90</v>
      </c>
      <c r="AW200" s="14" t="s">
        <v>40</v>
      </c>
      <c r="AX200" s="14" t="s">
        <v>80</v>
      </c>
      <c r="AY200" s="261" t="s">
        <v>145</v>
      </c>
    </row>
    <row r="201" s="16" customFormat="1">
      <c r="A201" s="16"/>
      <c r="B201" s="273"/>
      <c r="C201" s="274"/>
      <c r="D201" s="235" t="s">
        <v>273</v>
      </c>
      <c r="E201" s="275" t="s">
        <v>78</v>
      </c>
      <c r="F201" s="276" t="s">
        <v>341</v>
      </c>
      <c r="G201" s="274"/>
      <c r="H201" s="277">
        <v>44.676000000000002</v>
      </c>
      <c r="I201" s="278"/>
      <c r="J201" s="274"/>
      <c r="K201" s="274"/>
      <c r="L201" s="279"/>
      <c r="M201" s="280"/>
      <c r="N201" s="281"/>
      <c r="O201" s="281"/>
      <c r="P201" s="281"/>
      <c r="Q201" s="281"/>
      <c r="R201" s="281"/>
      <c r="S201" s="281"/>
      <c r="T201" s="28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3" t="s">
        <v>273</v>
      </c>
      <c r="AU201" s="283" t="s">
        <v>90</v>
      </c>
      <c r="AV201" s="16" t="s">
        <v>164</v>
      </c>
      <c r="AW201" s="16" t="s">
        <v>40</v>
      </c>
      <c r="AX201" s="16" t="s">
        <v>80</v>
      </c>
      <c r="AY201" s="283" t="s">
        <v>145</v>
      </c>
    </row>
    <row r="202" s="14" customFormat="1">
      <c r="A202" s="14"/>
      <c r="B202" s="251"/>
      <c r="C202" s="252"/>
      <c r="D202" s="235" t="s">
        <v>273</v>
      </c>
      <c r="E202" s="253" t="s">
        <v>78</v>
      </c>
      <c r="F202" s="254" t="s">
        <v>388</v>
      </c>
      <c r="G202" s="252"/>
      <c r="H202" s="255">
        <v>2.7999999999999998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273</v>
      </c>
      <c r="AU202" s="261" t="s">
        <v>90</v>
      </c>
      <c r="AV202" s="14" t="s">
        <v>90</v>
      </c>
      <c r="AW202" s="14" t="s">
        <v>40</v>
      </c>
      <c r="AX202" s="14" t="s">
        <v>80</v>
      </c>
      <c r="AY202" s="261" t="s">
        <v>145</v>
      </c>
    </row>
    <row r="203" s="16" customFormat="1">
      <c r="A203" s="16"/>
      <c r="B203" s="273"/>
      <c r="C203" s="274"/>
      <c r="D203" s="235" t="s">
        <v>273</v>
      </c>
      <c r="E203" s="275" t="s">
        <v>78</v>
      </c>
      <c r="F203" s="276" t="s">
        <v>341</v>
      </c>
      <c r="G203" s="274"/>
      <c r="H203" s="277">
        <v>2.7999999999999998</v>
      </c>
      <c r="I203" s="278"/>
      <c r="J203" s="274"/>
      <c r="K203" s="274"/>
      <c r="L203" s="279"/>
      <c r="M203" s="280"/>
      <c r="N203" s="281"/>
      <c r="O203" s="281"/>
      <c r="P203" s="281"/>
      <c r="Q203" s="281"/>
      <c r="R203" s="281"/>
      <c r="S203" s="281"/>
      <c r="T203" s="28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3" t="s">
        <v>273</v>
      </c>
      <c r="AU203" s="283" t="s">
        <v>90</v>
      </c>
      <c r="AV203" s="16" t="s">
        <v>164</v>
      </c>
      <c r="AW203" s="16" t="s">
        <v>40</v>
      </c>
      <c r="AX203" s="16" t="s">
        <v>80</v>
      </c>
      <c r="AY203" s="283" t="s">
        <v>145</v>
      </c>
    </row>
    <row r="204" s="15" customFormat="1">
      <c r="A204" s="15"/>
      <c r="B204" s="262"/>
      <c r="C204" s="263"/>
      <c r="D204" s="235" t="s">
        <v>273</v>
      </c>
      <c r="E204" s="264" t="s">
        <v>78</v>
      </c>
      <c r="F204" s="265" t="s">
        <v>277</v>
      </c>
      <c r="G204" s="263"/>
      <c r="H204" s="266">
        <v>47.475999999999999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2" t="s">
        <v>273</v>
      </c>
      <c r="AU204" s="272" t="s">
        <v>90</v>
      </c>
      <c r="AV204" s="15" t="s">
        <v>170</v>
      </c>
      <c r="AW204" s="15" t="s">
        <v>40</v>
      </c>
      <c r="AX204" s="15" t="s">
        <v>88</v>
      </c>
      <c r="AY204" s="272" t="s">
        <v>145</v>
      </c>
    </row>
    <row r="205" s="2" customFormat="1" ht="55.5" customHeight="1">
      <c r="A205" s="43"/>
      <c r="B205" s="44"/>
      <c r="C205" s="217" t="s">
        <v>389</v>
      </c>
      <c r="D205" s="217" t="s">
        <v>148</v>
      </c>
      <c r="E205" s="218" t="s">
        <v>390</v>
      </c>
      <c r="F205" s="219" t="s">
        <v>391</v>
      </c>
      <c r="G205" s="220" t="s">
        <v>270</v>
      </c>
      <c r="H205" s="221">
        <v>3.8029999999999999</v>
      </c>
      <c r="I205" s="222"/>
      <c r="J205" s="223">
        <f>ROUND(I205*H205,2)</f>
        <v>0</v>
      </c>
      <c r="K205" s="219" t="s">
        <v>152</v>
      </c>
      <c r="L205" s="49"/>
      <c r="M205" s="224" t="s">
        <v>78</v>
      </c>
      <c r="N205" s="225" t="s">
        <v>50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2.5</v>
      </c>
      <c r="T205" s="227">
        <f>S205*H205</f>
        <v>9.5075000000000003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170</v>
      </c>
      <c r="AT205" s="228" t="s">
        <v>148</v>
      </c>
      <c r="AU205" s="228" t="s">
        <v>90</v>
      </c>
      <c r="AY205" s="21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88</v>
      </c>
      <c r="BK205" s="229">
        <f>ROUND(I205*H205,2)</f>
        <v>0</v>
      </c>
      <c r="BL205" s="21" t="s">
        <v>170</v>
      </c>
      <c r="BM205" s="228" t="s">
        <v>392</v>
      </c>
    </row>
    <row r="206" s="2" customFormat="1">
      <c r="A206" s="43"/>
      <c r="B206" s="44"/>
      <c r="C206" s="45"/>
      <c r="D206" s="230" t="s">
        <v>155</v>
      </c>
      <c r="E206" s="45"/>
      <c r="F206" s="231" t="s">
        <v>393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155</v>
      </c>
      <c r="AU206" s="21" t="s">
        <v>90</v>
      </c>
    </row>
    <row r="207" s="14" customFormat="1">
      <c r="A207" s="14"/>
      <c r="B207" s="251"/>
      <c r="C207" s="252"/>
      <c r="D207" s="235" t="s">
        <v>273</v>
      </c>
      <c r="E207" s="253" t="s">
        <v>78</v>
      </c>
      <c r="F207" s="254" t="s">
        <v>394</v>
      </c>
      <c r="G207" s="252"/>
      <c r="H207" s="255">
        <v>3.8029999999999999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273</v>
      </c>
      <c r="AU207" s="261" t="s">
        <v>90</v>
      </c>
      <c r="AV207" s="14" t="s">
        <v>90</v>
      </c>
      <c r="AW207" s="14" t="s">
        <v>40</v>
      </c>
      <c r="AX207" s="14" t="s">
        <v>88</v>
      </c>
      <c r="AY207" s="261" t="s">
        <v>145</v>
      </c>
    </row>
    <row r="208" s="2" customFormat="1" ht="55.5" customHeight="1">
      <c r="A208" s="43"/>
      <c r="B208" s="44"/>
      <c r="C208" s="217" t="s">
        <v>395</v>
      </c>
      <c r="D208" s="217" t="s">
        <v>148</v>
      </c>
      <c r="E208" s="218" t="s">
        <v>396</v>
      </c>
      <c r="F208" s="219" t="s">
        <v>397</v>
      </c>
      <c r="G208" s="220" t="s">
        <v>270</v>
      </c>
      <c r="H208" s="221">
        <v>1.05</v>
      </c>
      <c r="I208" s="222"/>
      <c r="J208" s="223">
        <f>ROUND(I208*H208,2)</f>
        <v>0</v>
      </c>
      <c r="K208" s="219" t="s">
        <v>152</v>
      </c>
      <c r="L208" s="49"/>
      <c r="M208" s="224" t="s">
        <v>78</v>
      </c>
      <c r="N208" s="225" t="s">
        <v>50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1.8</v>
      </c>
      <c r="T208" s="227">
        <f>S208*H208</f>
        <v>1.8900000000000001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170</v>
      </c>
      <c r="AT208" s="228" t="s">
        <v>148</v>
      </c>
      <c r="AU208" s="228" t="s">
        <v>90</v>
      </c>
      <c r="AY208" s="21" t="s">
        <v>145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88</v>
      </c>
      <c r="BK208" s="229">
        <f>ROUND(I208*H208,2)</f>
        <v>0</v>
      </c>
      <c r="BL208" s="21" t="s">
        <v>170</v>
      </c>
      <c r="BM208" s="228" t="s">
        <v>398</v>
      </c>
    </row>
    <row r="209" s="2" customFormat="1">
      <c r="A209" s="43"/>
      <c r="B209" s="44"/>
      <c r="C209" s="45"/>
      <c r="D209" s="230" t="s">
        <v>155</v>
      </c>
      <c r="E209" s="45"/>
      <c r="F209" s="231" t="s">
        <v>399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155</v>
      </c>
      <c r="AU209" s="21" t="s">
        <v>90</v>
      </c>
    </row>
    <row r="210" s="14" customFormat="1">
      <c r="A210" s="14"/>
      <c r="B210" s="251"/>
      <c r="C210" s="252"/>
      <c r="D210" s="235" t="s">
        <v>273</v>
      </c>
      <c r="E210" s="253" t="s">
        <v>78</v>
      </c>
      <c r="F210" s="254" t="s">
        <v>400</v>
      </c>
      <c r="G210" s="252"/>
      <c r="H210" s="255">
        <v>1.05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273</v>
      </c>
      <c r="AU210" s="261" t="s">
        <v>90</v>
      </c>
      <c r="AV210" s="14" t="s">
        <v>90</v>
      </c>
      <c r="AW210" s="14" t="s">
        <v>40</v>
      </c>
      <c r="AX210" s="14" t="s">
        <v>80</v>
      </c>
      <c r="AY210" s="261" t="s">
        <v>145</v>
      </c>
    </row>
    <row r="211" s="15" customFormat="1">
      <c r="A211" s="15"/>
      <c r="B211" s="262"/>
      <c r="C211" s="263"/>
      <c r="D211" s="235" t="s">
        <v>273</v>
      </c>
      <c r="E211" s="264" t="s">
        <v>78</v>
      </c>
      <c r="F211" s="265" t="s">
        <v>277</v>
      </c>
      <c r="G211" s="263"/>
      <c r="H211" s="266">
        <v>1.05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2" t="s">
        <v>273</v>
      </c>
      <c r="AU211" s="272" t="s">
        <v>90</v>
      </c>
      <c r="AV211" s="15" t="s">
        <v>170</v>
      </c>
      <c r="AW211" s="15" t="s">
        <v>40</v>
      </c>
      <c r="AX211" s="15" t="s">
        <v>88</v>
      </c>
      <c r="AY211" s="272" t="s">
        <v>145</v>
      </c>
    </row>
    <row r="212" s="2" customFormat="1" ht="24.15" customHeight="1">
      <c r="A212" s="43"/>
      <c r="B212" s="44"/>
      <c r="C212" s="217" t="s">
        <v>7</v>
      </c>
      <c r="D212" s="217" t="s">
        <v>148</v>
      </c>
      <c r="E212" s="218" t="s">
        <v>401</v>
      </c>
      <c r="F212" s="219" t="s">
        <v>402</v>
      </c>
      <c r="G212" s="220" t="s">
        <v>403</v>
      </c>
      <c r="H212" s="221">
        <v>14.5</v>
      </c>
      <c r="I212" s="222"/>
      <c r="J212" s="223">
        <f>ROUND(I212*H212,2)</f>
        <v>0</v>
      </c>
      <c r="K212" s="219" t="s">
        <v>152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0.0003321</v>
      </c>
      <c r="R212" s="226">
        <f>Q212*H212</f>
        <v>0.0048154499999999998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170</v>
      </c>
      <c r="AT212" s="228" t="s">
        <v>148</v>
      </c>
      <c r="AU212" s="228" t="s">
        <v>90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170</v>
      </c>
      <c r="BM212" s="228" t="s">
        <v>404</v>
      </c>
    </row>
    <row r="213" s="2" customFormat="1">
      <c r="A213" s="43"/>
      <c r="B213" s="44"/>
      <c r="C213" s="45"/>
      <c r="D213" s="230" t="s">
        <v>155</v>
      </c>
      <c r="E213" s="45"/>
      <c r="F213" s="231" t="s">
        <v>405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155</v>
      </c>
      <c r="AU213" s="21" t="s">
        <v>90</v>
      </c>
    </row>
    <row r="214" s="13" customFormat="1">
      <c r="A214" s="13"/>
      <c r="B214" s="241"/>
      <c r="C214" s="242"/>
      <c r="D214" s="235" t="s">
        <v>273</v>
      </c>
      <c r="E214" s="243" t="s">
        <v>78</v>
      </c>
      <c r="F214" s="244" t="s">
        <v>406</v>
      </c>
      <c r="G214" s="242"/>
      <c r="H214" s="243" t="s">
        <v>78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273</v>
      </c>
      <c r="AU214" s="250" t="s">
        <v>90</v>
      </c>
      <c r="AV214" s="13" t="s">
        <v>88</v>
      </c>
      <c r="AW214" s="13" t="s">
        <v>40</v>
      </c>
      <c r="AX214" s="13" t="s">
        <v>80</v>
      </c>
      <c r="AY214" s="250" t="s">
        <v>145</v>
      </c>
    </row>
    <row r="215" s="14" customFormat="1">
      <c r="A215" s="14"/>
      <c r="B215" s="251"/>
      <c r="C215" s="252"/>
      <c r="D215" s="235" t="s">
        <v>273</v>
      </c>
      <c r="E215" s="253" t="s">
        <v>78</v>
      </c>
      <c r="F215" s="254" t="s">
        <v>407</v>
      </c>
      <c r="G215" s="252"/>
      <c r="H215" s="255">
        <v>7.7999999999999998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273</v>
      </c>
      <c r="AU215" s="261" t="s">
        <v>90</v>
      </c>
      <c r="AV215" s="14" t="s">
        <v>90</v>
      </c>
      <c r="AW215" s="14" t="s">
        <v>40</v>
      </c>
      <c r="AX215" s="14" t="s">
        <v>80</v>
      </c>
      <c r="AY215" s="261" t="s">
        <v>145</v>
      </c>
    </row>
    <row r="216" s="14" customFormat="1">
      <c r="A216" s="14"/>
      <c r="B216" s="251"/>
      <c r="C216" s="252"/>
      <c r="D216" s="235" t="s">
        <v>273</v>
      </c>
      <c r="E216" s="253" t="s">
        <v>78</v>
      </c>
      <c r="F216" s="254" t="s">
        <v>408</v>
      </c>
      <c r="G216" s="252"/>
      <c r="H216" s="255">
        <v>6.7000000000000002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1" t="s">
        <v>273</v>
      </c>
      <c r="AU216" s="261" t="s">
        <v>90</v>
      </c>
      <c r="AV216" s="14" t="s">
        <v>90</v>
      </c>
      <c r="AW216" s="14" t="s">
        <v>40</v>
      </c>
      <c r="AX216" s="14" t="s">
        <v>80</v>
      </c>
      <c r="AY216" s="261" t="s">
        <v>145</v>
      </c>
    </row>
    <row r="217" s="15" customFormat="1">
      <c r="A217" s="15"/>
      <c r="B217" s="262"/>
      <c r="C217" s="263"/>
      <c r="D217" s="235" t="s">
        <v>273</v>
      </c>
      <c r="E217" s="264" t="s">
        <v>78</v>
      </c>
      <c r="F217" s="265" t="s">
        <v>277</v>
      </c>
      <c r="G217" s="263"/>
      <c r="H217" s="266">
        <v>14.5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2" t="s">
        <v>273</v>
      </c>
      <c r="AU217" s="272" t="s">
        <v>90</v>
      </c>
      <c r="AV217" s="15" t="s">
        <v>170</v>
      </c>
      <c r="AW217" s="15" t="s">
        <v>40</v>
      </c>
      <c r="AX217" s="15" t="s">
        <v>88</v>
      </c>
      <c r="AY217" s="272" t="s">
        <v>145</v>
      </c>
    </row>
    <row r="218" s="12" customFormat="1" ht="22.8" customHeight="1">
      <c r="A218" s="12"/>
      <c r="B218" s="201"/>
      <c r="C218" s="202"/>
      <c r="D218" s="203" t="s">
        <v>79</v>
      </c>
      <c r="E218" s="215" t="s">
        <v>409</v>
      </c>
      <c r="F218" s="215" t="s">
        <v>410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SUM(P219:P260)</f>
        <v>0</v>
      </c>
      <c r="Q218" s="209"/>
      <c r="R218" s="210">
        <f>SUM(R219:R260)</f>
        <v>0</v>
      </c>
      <c r="S218" s="209"/>
      <c r="T218" s="211">
        <f>SUM(T219:T260)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88</v>
      </c>
      <c r="AT218" s="213" t="s">
        <v>79</v>
      </c>
      <c r="AU218" s="213" t="s">
        <v>88</v>
      </c>
      <c r="AY218" s="212" t="s">
        <v>145</v>
      </c>
      <c r="BK218" s="214">
        <f>SUM(BK219:BK260)</f>
        <v>0</v>
      </c>
    </row>
    <row r="219" s="2" customFormat="1" ht="16.5" customHeight="1">
      <c r="A219" s="43"/>
      <c r="B219" s="44"/>
      <c r="C219" s="217" t="s">
        <v>411</v>
      </c>
      <c r="D219" s="217" t="s">
        <v>148</v>
      </c>
      <c r="E219" s="218" t="s">
        <v>412</v>
      </c>
      <c r="F219" s="219" t="s">
        <v>413</v>
      </c>
      <c r="G219" s="220" t="s">
        <v>301</v>
      </c>
      <c r="H219" s="221">
        <v>106.51300000000001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170</v>
      </c>
      <c r="AT219" s="228" t="s">
        <v>148</v>
      </c>
      <c r="AU219" s="228" t="s">
        <v>90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170</v>
      </c>
      <c r="BM219" s="228" t="s">
        <v>414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415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90</v>
      </c>
    </row>
    <row r="221" s="2" customFormat="1" ht="37.8" customHeight="1">
      <c r="A221" s="43"/>
      <c r="B221" s="44"/>
      <c r="C221" s="217" t="s">
        <v>416</v>
      </c>
      <c r="D221" s="217" t="s">
        <v>148</v>
      </c>
      <c r="E221" s="218" t="s">
        <v>417</v>
      </c>
      <c r="F221" s="219" t="s">
        <v>418</v>
      </c>
      <c r="G221" s="220" t="s">
        <v>301</v>
      </c>
      <c r="H221" s="221">
        <v>53.256999999999998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170</v>
      </c>
      <c r="AT221" s="228" t="s">
        <v>148</v>
      </c>
      <c r="AU221" s="228" t="s">
        <v>90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170</v>
      </c>
      <c r="BM221" s="228" t="s">
        <v>419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420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90</v>
      </c>
    </row>
    <row r="223" s="14" customFormat="1">
      <c r="A223" s="14"/>
      <c r="B223" s="251"/>
      <c r="C223" s="252"/>
      <c r="D223" s="235" t="s">
        <v>273</v>
      </c>
      <c r="E223" s="252"/>
      <c r="F223" s="254" t="s">
        <v>421</v>
      </c>
      <c r="G223" s="252"/>
      <c r="H223" s="255">
        <v>53.256999999999998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273</v>
      </c>
      <c r="AU223" s="261" t="s">
        <v>90</v>
      </c>
      <c r="AV223" s="14" t="s">
        <v>90</v>
      </c>
      <c r="AW223" s="14" t="s">
        <v>4</v>
      </c>
      <c r="AX223" s="14" t="s">
        <v>88</v>
      </c>
      <c r="AY223" s="261" t="s">
        <v>145</v>
      </c>
    </row>
    <row r="224" s="2" customFormat="1" ht="37.8" customHeight="1">
      <c r="A224" s="43"/>
      <c r="B224" s="44"/>
      <c r="C224" s="217" t="s">
        <v>422</v>
      </c>
      <c r="D224" s="217" t="s">
        <v>148</v>
      </c>
      <c r="E224" s="218" t="s">
        <v>423</v>
      </c>
      <c r="F224" s="219" t="s">
        <v>424</v>
      </c>
      <c r="G224" s="220" t="s">
        <v>301</v>
      </c>
      <c r="H224" s="221">
        <v>53.256999999999998</v>
      </c>
      <c r="I224" s="222"/>
      <c r="J224" s="223">
        <f>ROUND(I224*H224,2)</f>
        <v>0</v>
      </c>
      <c r="K224" s="219" t="s">
        <v>152</v>
      </c>
      <c r="L224" s="49"/>
      <c r="M224" s="224" t="s">
        <v>78</v>
      </c>
      <c r="N224" s="225" t="s">
        <v>50</v>
      </c>
      <c r="O224" s="89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170</v>
      </c>
      <c r="AT224" s="228" t="s">
        <v>148</v>
      </c>
      <c r="AU224" s="228" t="s">
        <v>90</v>
      </c>
      <c r="AY224" s="21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88</v>
      </c>
      <c r="BK224" s="229">
        <f>ROUND(I224*H224,2)</f>
        <v>0</v>
      </c>
      <c r="BL224" s="21" t="s">
        <v>170</v>
      </c>
      <c r="BM224" s="228" t="s">
        <v>425</v>
      </c>
    </row>
    <row r="225" s="2" customFormat="1">
      <c r="A225" s="43"/>
      <c r="B225" s="44"/>
      <c r="C225" s="45"/>
      <c r="D225" s="230" t="s">
        <v>155</v>
      </c>
      <c r="E225" s="45"/>
      <c r="F225" s="231" t="s">
        <v>426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155</v>
      </c>
      <c r="AU225" s="21" t="s">
        <v>90</v>
      </c>
    </row>
    <row r="226" s="14" customFormat="1">
      <c r="A226" s="14"/>
      <c r="B226" s="251"/>
      <c r="C226" s="252"/>
      <c r="D226" s="235" t="s">
        <v>273</v>
      </c>
      <c r="E226" s="252"/>
      <c r="F226" s="254" t="s">
        <v>421</v>
      </c>
      <c r="G226" s="252"/>
      <c r="H226" s="255">
        <v>53.256999999999998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273</v>
      </c>
      <c r="AU226" s="261" t="s">
        <v>90</v>
      </c>
      <c r="AV226" s="14" t="s">
        <v>90</v>
      </c>
      <c r="AW226" s="14" t="s">
        <v>4</v>
      </c>
      <c r="AX226" s="14" t="s">
        <v>88</v>
      </c>
      <c r="AY226" s="261" t="s">
        <v>145</v>
      </c>
    </row>
    <row r="227" s="2" customFormat="1" ht="62.7" customHeight="1">
      <c r="A227" s="43"/>
      <c r="B227" s="44"/>
      <c r="C227" s="217" t="s">
        <v>427</v>
      </c>
      <c r="D227" s="217" t="s">
        <v>148</v>
      </c>
      <c r="E227" s="218" t="s">
        <v>428</v>
      </c>
      <c r="F227" s="219" t="s">
        <v>429</v>
      </c>
      <c r="G227" s="220" t="s">
        <v>301</v>
      </c>
      <c r="H227" s="221">
        <v>532.56500000000005</v>
      </c>
      <c r="I227" s="222"/>
      <c r="J227" s="223">
        <f>ROUND(I227*H227,2)</f>
        <v>0</v>
      </c>
      <c r="K227" s="219" t="s">
        <v>152</v>
      </c>
      <c r="L227" s="49"/>
      <c r="M227" s="224" t="s">
        <v>78</v>
      </c>
      <c r="N227" s="225" t="s">
        <v>50</v>
      </c>
      <c r="O227" s="89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170</v>
      </c>
      <c r="AT227" s="228" t="s">
        <v>148</v>
      </c>
      <c r="AU227" s="228" t="s">
        <v>90</v>
      </c>
      <c r="AY227" s="21" t="s">
        <v>145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88</v>
      </c>
      <c r="BK227" s="229">
        <f>ROUND(I227*H227,2)</f>
        <v>0</v>
      </c>
      <c r="BL227" s="21" t="s">
        <v>170</v>
      </c>
      <c r="BM227" s="228" t="s">
        <v>430</v>
      </c>
    </row>
    <row r="228" s="2" customFormat="1">
      <c r="A228" s="43"/>
      <c r="B228" s="44"/>
      <c r="C228" s="45"/>
      <c r="D228" s="230" t="s">
        <v>155</v>
      </c>
      <c r="E228" s="45"/>
      <c r="F228" s="231" t="s">
        <v>431</v>
      </c>
      <c r="G228" s="45"/>
      <c r="H228" s="45"/>
      <c r="I228" s="232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T228" s="21" t="s">
        <v>155</v>
      </c>
      <c r="AU228" s="21" t="s">
        <v>90</v>
      </c>
    </row>
    <row r="229" s="14" customFormat="1">
      <c r="A229" s="14"/>
      <c r="B229" s="251"/>
      <c r="C229" s="252"/>
      <c r="D229" s="235" t="s">
        <v>273</v>
      </c>
      <c r="E229" s="252"/>
      <c r="F229" s="254" t="s">
        <v>432</v>
      </c>
      <c r="G229" s="252"/>
      <c r="H229" s="255">
        <v>532.56500000000005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273</v>
      </c>
      <c r="AU229" s="261" t="s">
        <v>90</v>
      </c>
      <c r="AV229" s="14" t="s">
        <v>90</v>
      </c>
      <c r="AW229" s="14" t="s">
        <v>4</v>
      </c>
      <c r="AX229" s="14" t="s">
        <v>88</v>
      </c>
      <c r="AY229" s="261" t="s">
        <v>145</v>
      </c>
    </row>
    <row r="230" s="2" customFormat="1" ht="24.15" customHeight="1">
      <c r="A230" s="43"/>
      <c r="B230" s="44"/>
      <c r="C230" s="217" t="s">
        <v>433</v>
      </c>
      <c r="D230" s="217" t="s">
        <v>148</v>
      </c>
      <c r="E230" s="218" t="s">
        <v>434</v>
      </c>
      <c r="F230" s="219" t="s">
        <v>435</v>
      </c>
      <c r="G230" s="220" t="s">
        <v>403</v>
      </c>
      <c r="H230" s="221">
        <v>6</v>
      </c>
      <c r="I230" s="222"/>
      <c r="J230" s="223">
        <f>ROUND(I230*H230,2)</f>
        <v>0</v>
      </c>
      <c r="K230" s="219" t="s">
        <v>152</v>
      </c>
      <c r="L230" s="49"/>
      <c r="M230" s="224" t="s">
        <v>78</v>
      </c>
      <c r="N230" s="225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170</v>
      </c>
      <c r="AT230" s="228" t="s">
        <v>148</v>
      </c>
      <c r="AU230" s="228" t="s">
        <v>90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170</v>
      </c>
      <c r="BM230" s="228" t="s">
        <v>436</v>
      </c>
    </row>
    <row r="231" s="2" customFormat="1">
      <c r="A231" s="43"/>
      <c r="B231" s="44"/>
      <c r="C231" s="45"/>
      <c r="D231" s="230" t="s">
        <v>155</v>
      </c>
      <c r="E231" s="45"/>
      <c r="F231" s="231" t="s">
        <v>437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155</v>
      </c>
      <c r="AU231" s="21" t="s">
        <v>90</v>
      </c>
    </row>
    <row r="232" s="2" customFormat="1" ht="37.8" customHeight="1">
      <c r="A232" s="43"/>
      <c r="B232" s="44"/>
      <c r="C232" s="217" t="s">
        <v>438</v>
      </c>
      <c r="D232" s="217" t="s">
        <v>148</v>
      </c>
      <c r="E232" s="218" t="s">
        <v>439</v>
      </c>
      <c r="F232" s="219" t="s">
        <v>440</v>
      </c>
      <c r="G232" s="220" t="s">
        <v>403</v>
      </c>
      <c r="H232" s="221">
        <v>180</v>
      </c>
      <c r="I232" s="222"/>
      <c r="J232" s="223">
        <f>ROUND(I232*H232,2)</f>
        <v>0</v>
      </c>
      <c r="K232" s="219" t="s">
        <v>152</v>
      </c>
      <c r="L232" s="49"/>
      <c r="M232" s="224" t="s">
        <v>78</v>
      </c>
      <c r="N232" s="225" t="s">
        <v>50</v>
      </c>
      <c r="O232" s="89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R232" s="228" t="s">
        <v>170</v>
      </c>
      <c r="AT232" s="228" t="s">
        <v>148</v>
      </c>
      <c r="AU232" s="228" t="s">
        <v>90</v>
      </c>
      <c r="AY232" s="21" t="s">
        <v>145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21" t="s">
        <v>88</v>
      </c>
      <c r="BK232" s="229">
        <f>ROUND(I232*H232,2)</f>
        <v>0</v>
      </c>
      <c r="BL232" s="21" t="s">
        <v>170</v>
      </c>
      <c r="BM232" s="228" t="s">
        <v>441</v>
      </c>
    </row>
    <row r="233" s="2" customFormat="1">
      <c r="A233" s="43"/>
      <c r="B233" s="44"/>
      <c r="C233" s="45"/>
      <c r="D233" s="230" t="s">
        <v>155</v>
      </c>
      <c r="E233" s="45"/>
      <c r="F233" s="231" t="s">
        <v>442</v>
      </c>
      <c r="G233" s="45"/>
      <c r="H233" s="45"/>
      <c r="I233" s="232"/>
      <c r="J233" s="45"/>
      <c r="K233" s="45"/>
      <c r="L233" s="49"/>
      <c r="M233" s="233"/>
      <c r="N233" s="234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T233" s="21" t="s">
        <v>155</v>
      </c>
      <c r="AU233" s="21" t="s">
        <v>90</v>
      </c>
    </row>
    <row r="234" s="14" customFormat="1">
      <c r="A234" s="14"/>
      <c r="B234" s="251"/>
      <c r="C234" s="252"/>
      <c r="D234" s="235" t="s">
        <v>273</v>
      </c>
      <c r="E234" s="252"/>
      <c r="F234" s="254" t="s">
        <v>443</v>
      </c>
      <c r="G234" s="252"/>
      <c r="H234" s="255">
        <v>180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273</v>
      </c>
      <c r="AU234" s="261" t="s">
        <v>90</v>
      </c>
      <c r="AV234" s="14" t="s">
        <v>90</v>
      </c>
      <c r="AW234" s="14" t="s">
        <v>4</v>
      </c>
      <c r="AX234" s="14" t="s">
        <v>88</v>
      </c>
      <c r="AY234" s="261" t="s">
        <v>145</v>
      </c>
    </row>
    <row r="235" s="2" customFormat="1" ht="33" customHeight="1">
      <c r="A235" s="43"/>
      <c r="B235" s="44"/>
      <c r="C235" s="217" t="s">
        <v>444</v>
      </c>
      <c r="D235" s="217" t="s">
        <v>148</v>
      </c>
      <c r="E235" s="218" t="s">
        <v>445</v>
      </c>
      <c r="F235" s="219" t="s">
        <v>446</v>
      </c>
      <c r="G235" s="220" t="s">
        <v>301</v>
      </c>
      <c r="H235" s="221">
        <v>106.51300000000001</v>
      </c>
      <c r="I235" s="222"/>
      <c r="J235" s="223">
        <f>ROUND(I235*H235,2)</f>
        <v>0</v>
      </c>
      <c r="K235" s="219" t="s">
        <v>152</v>
      </c>
      <c r="L235" s="49"/>
      <c r="M235" s="224" t="s">
        <v>78</v>
      </c>
      <c r="N235" s="225" t="s">
        <v>50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170</v>
      </c>
      <c r="AT235" s="228" t="s">
        <v>148</v>
      </c>
      <c r="AU235" s="228" t="s">
        <v>90</v>
      </c>
      <c r="AY235" s="21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88</v>
      </c>
      <c r="BK235" s="229">
        <f>ROUND(I235*H235,2)</f>
        <v>0</v>
      </c>
      <c r="BL235" s="21" t="s">
        <v>170</v>
      </c>
      <c r="BM235" s="228" t="s">
        <v>447</v>
      </c>
    </row>
    <row r="236" s="2" customFormat="1">
      <c r="A236" s="43"/>
      <c r="B236" s="44"/>
      <c r="C236" s="45"/>
      <c r="D236" s="230" t="s">
        <v>155</v>
      </c>
      <c r="E236" s="45"/>
      <c r="F236" s="231" t="s">
        <v>448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155</v>
      </c>
      <c r="AU236" s="21" t="s">
        <v>90</v>
      </c>
    </row>
    <row r="237" s="2" customFormat="1" ht="44.25" customHeight="1">
      <c r="A237" s="43"/>
      <c r="B237" s="44"/>
      <c r="C237" s="217" t="s">
        <v>449</v>
      </c>
      <c r="D237" s="217" t="s">
        <v>148</v>
      </c>
      <c r="E237" s="218" t="s">
        <v>450</v>
      </c>
      <c r="F237" s="219" t="s">
        <v>451</v>
      </c>
      <c r="G237" s="220" t="s">
        <v>301</v>
      </c>
      <c r="H237" s="221">
        <v>1065.1300000000001</v>
      </c>
      <c r="I237" s="222"/>
      <c r="J237" s="223">
        <f>ROUND(I237*H237,2)</f>
        <v>0</v>
      </c>
      <c r="K237" s="219" t="s">
        <v>152</v>
      </c>
      <c r="L237" s="49"/>
      <c r="M237" s="224" t="s">
        <v>78</v>
      </c>
      <c r="N237" s="225" t="s">
        <v>50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170</v>
      </c>
      <c r="AT237" s="228" t="s">
        <v>148</v>
      </c>
      <c r="AU237" s="228" t="s">
        <v>90</v>
      </c>
      <c r="AY237" s="21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88</v>
      </c>
      <c r="BK237" s="229">
        <f>ROUND(I237*H237,2)</f>
        <v>0</v>
      </c>
      <c r="BL237" s="21" t="s">
        <v>170</v>
      </c>
      <c r="BM237" s="228" t="s">
        <v>452</v>
      </c>
    </row>
    <row r="238" s="2" customFormat="1">
      <c r="A238" s="43"/>
      <c r="B238" s="44"/>
      <c r="C238" s="45"/>
      <c r="D238" s="230" t="s">
        <v>155</v>
      </c>
      <c r="E238" s="45"/>
      <c r="F238" s="231" t="s">
        <v>453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155</v>
      </c>
      <c r="AU238" s="21" t="s">
        <v>90</v>
      </c>
    </row>
    <row r="239" s="14" customFormat="1">
      <c r="A239" s="14"/>
      <c r="B239" s="251"/>
      <c r="C239" s="252"/>
      <c r="D239" s="235" t="s">
        <v>273</v>
      </c>
      <c r="E239" s="252"/>
      <c r="F239" s="254" t="s">
        <v>454</v>
      </c>
      <c r="G239" s="252"/>
      <c r="H239" s="255">
        <v>1065.1300000000001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1" t="s">
        <v>273</v>
      </c>
      <c r="AU239" s="261" t="s">
        <v>90</v>
      </c>
      <c r="AV239" s="14" t="s">
        <v>90</v>
      </c>
      <c r="AW239" s="14" t="s">
        <v>4</v>
      </c>
      <c r="AX239" s="14" t="s">
        <v>88</v>
      </c>
      <c r="AY239" s="261" t="s">
        <v>145</v>
      </c>
    </row>
    <row r="240" s="2" customFormat="1" ht="37.8" customHeight="1">
      <c r="A240" s="43"/>
      <c r="B240" s="44"/>
      <c r="C240" s="217" t="s">
        <v>455</v>
      </c>
      <c r="D240" s="217" t="s">
        <v>148</v>
      </c>
      <c r="E240" s="218" t="s">
        <v>456</v>
      </c>
      <c r="F240" s="219" t="s">
        <v>457</v>
      </c>
      <c r="G240" s="220" t="s">
        <v>301</v>
      </c>
      <c r="H240" s="221">
        <v>1.331</v>
      </c>
      <c r="I240" s="222"/>
      <c r="J240" s="223">
        <f>ROUND(I240*H240,2)</f>
        <v>0</v>
      </c>
      <c r="K240" s="219" t="s">
        <v>152</v>
      </c>
      <c r="L240" s="49"/>
      <c r="M240" s="224" t="s">
        <v>78</v>
      </c>
      <c r="N240" s="225" t="s">
        <v>50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170</v>
      </c>
      <c r="AT240" s="228" t="s">
        <v>148</v>
      </c>
      <c r="AU240" s="228" t="s">
        <v>90</v>
      </c>
      <c r="AY240" s="21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88</v>
      </c>
      <c r="BK240" s="229">
        <f>ROUND(I240*H240,2)</f>
        <v>0</v>
      </c>
      <c r="BL240" s="21" t="s">
        <v>170</v>
      </c>
      <c r="BM240" s="228" t="s">
        <v>458</v>
      </c>
    </row>
    <row r="241" s="2" customFormat="1">
      <c r="A241" s="43"/>
      <c r="B241" s="44"/>
      <c r="C241" s="45"/>
      <c r="D241" s="230" t="s">
        <v>155</v>
      </c>
      <c r="E241" s="45"/>
      <c r="F241" s="231" t="s">
        <v>459</v>
      </c>
      <c r="G241" s="45"/>
      <c r="H241" s="45"/>
      <c r="I241" s="232"/>
      <c r="J241" s="45"/>
      <c r="K241" s="45"/>
      <c r="L241" s="49"/>
      <c r="M241" s="233"/>
      <c r="N241" s="234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155</v>
      </c>
      <c r="AU241" s="21" t="s">
        <v>90</v>
      </c>
    </row>
    <row r="242" s="14" customFormat="1">
      <c r="A242" s="14"/>
      <c r="B242" s="251"/>
      <c r="C242" s="252"/>
      <c r="D242" s="235" t="s">
        <v>273</v>
      </c>
      <c r="E242" s="252"/>
      <c r="F242" s="254" t="s">
        <v>460</v>
      </c>
      <c r="G242" s="252"/>
      <c r="H242" s="255">
        <v>1.331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1" t="s">
        <v>273</v>
      </c>
      <c r="AU242" s="261" t="s">
        <v>90</v>
      </c>
      <c r="AV242" s="14" t="s">
        <v>90</v>
      </c>
      <c r="AW242" s="14" t="s">
        <v>4</v>
      </c>
      <c r="AX242" s="14" t="s">
        <v>88</v>
      </c>
      <c r="AY242" s="261" t="s">
        <v>145</v>
      </c>
    </row>
    <row r="243" s="2" customFormat="1" ht="37.8" customHeight="1">
      <c r="A243" s="43"/>
      <c r="B243" s="44"/>
      <c r="C243" s="217" t="s">
        <v>461</v>
      </c>
      <c r="D243" s="217" t="s">
        <v>148</v>
      </c>
      <c r="E243" s="218" t="s">
        <v>462</v>
      </c>
      <c r="F243" s="219" t="s">
        <v>463</v>
      </c>
      <c r="G243" s="220" t="s">
        <v>301</v>
      </c>
      <c r="H243" s="221">
        <v>2.6629999999999998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170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170</v>
      </c>
      <c r="BM243" s="228" t="s">
        <v>464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465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14" customFormat="1">
      <c r="A245" s="14"/>
      <c r="B245" s="251"/>
      <c r="C245" s="252"/>
      <c r="D245" s="235" t="s">
        <v>273</v>
      </c>
      <c r="E245" s="252"/>
      <c r="F245" s="254" t="s">
        <v>466</v>
      </c>
      <c r="G245" s="252"/>
      <c r="H245" s="255">
        <v>2.6629999999999998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273</v>
      </c>
      <c r="AU245" s="261" t="s">
        <v>90</v>
      </c>
      <c r="AV245" s="14" t="s">
        <v>90</v>
      </c>
      <c r="AW245" s="14" t="s">
        <v>4</v>
      </c>
      <c r="AX245" s="14" t="s">
        <v>88</v>
      </c>
      <c r="AY245" s="261" t="s">
        <v>145</v>
      </c>
    </row>
    <row r="246" s="2" customFormat="1" ht="44.25" customHeight="1">
      <c r="A246" s="43"/>
      <c r="B246" s="44"/>
      <c r="C246" s="217" t="s">
        <v>467</v>
      </c>
      <c r="D246" s="217" t="s">
        <v>148</v>
      </c>
      <c r="E246" s="218" t="s">
        <v>468</v>
      </c>
      <c r="F246" s="219" t="s">
        <v>469</v>
      </c>
      <c r="G246" s="220" t="s">
        <v>301</v>
      </c>
      <c r="H246" s="221">
        <v>1.331</v>
      </c>
      <c r="I246" s="222"/>
      <c r="J246" s="223">
        <f>ROUND(I246*H246,2)</f>
        <v>0</v>
      </c>
      <c r="K246" s="219" t="s">
        <v>152</v>
      </c>
      <c r="L246" s="49"/>
      <c r="M246" s="224" t="s">
        <v>78</v>
      </c>
      <c r="N246" s="225" t="s">
        <v>50</v>
      </c>
      <c r="O246" s="89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170</v>
      </c>
      <c r="AT246" s="228" t="s">
        <v>148</v>
      </c>
      <c r="AU246" s="228" t="s">
        <v>90</v>
      </c>
      <c r="AY246" s="21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88</v>
      </c>
      <c r="BK246" s="229">
        <f>ROUND(I246*H246,2)</f>
        <v>0</v>
      </c>
      <c r="BL246" s="21" t="s">
        <v>170</v>
      </c>
      <c r="BM246" s="228" t="s">
        <v>470</v>
      </c>
    </row>
    <row r="247" s="2" customFormat="1">
      <c r="A247" s="43"/>
      <c r="B247" s="44"/>
      <c r="C247" s="45"/>
      <c r="D247" s="230" t="s">
        <v>155</v>
      </c>
      <c r="E247" s="45"/>
      <c r="F247" s="231" t="s">
        <v>471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155</v>
      </c>
      <c r="AU247" s="21" t="s">
        <v>90</v>
      </c>
    </row>
    <row r="248" s="14" customFormat="1">
      <c r="A248" s="14"/>
      <c r="B248" s="251"/>
      <c r="C248" s="252"/>
      <c r="D248" s="235" t="s">
        <v>273</v>
      </c>
      <c r="E248" s="252"/>
      <c r="F248" s="254" t="s">
        <v>460</v>
      </c>
      <c r="G248" s="252"/>
      <c r="H248" s="255">
        <v>1.331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273</v>
      </c>
      <c r="AU248" s="261" t="s">
        <v>90</v>
      </c>
      <c r="AV248" s="14" t="s">
        <v>90</v>
      </c>
      <c r="AW248" s="14" t="s">
        <v>4</v>
      </c>
      <c r="AX248" s="14" t="s">
        <v>88</v>
      </c>
      <c r="AY248" s="261" t="s">
        <v>145</v>
      </c>
    </row>
    <row r="249" s="2" customFormat="1" ht="44.25" customHeight="1">
      <c r="A249" s="43"/>
      <c r="B249" s="44"/>
      <c r="C249" s="217" t="s">
        <v>472</v>
      </c>
      <c r="D249" s="217" t="s">
        <v>148</v>
      </c>
      <c r="E249" s="218" t="s">
        <v>473</v>
      </c>
      <c r="F249" s="219" t="s">
        <v>474</v>
      </c>
      <c r="G249" s="220" t="s">
        <v>301</v>
      </c>
      <c r="H249" s="221">
        <v>2.6629999999999998</v>
      </c>
      <c r="I249" s="222"/>
      <c r="J249" s="223">
        <f>ROUND(I249*H249,2)</f>
        <v>0</v>
      </c>
      <c r="K249" s="219" t="s">
        <v>152</v>
      </c>
      <c r="L249" s="49"/>
      <c r="M249" s="224" t="s">
        <v>78</v>
      </c>
      <c r="N249" s="225" t="s">
        <v>50</v>
      </c>
      <c r="O249" s="89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R249" s="228" t="s">
        <v>170</v>
      </c>
      <c r="AT249" s="228" t="s">
        <v>148</v>
      </c>
      <c r="AU249" s="228" t="s">
        <v>90</v>
      </c>
      <c r="AY249" s="21" t="s">
        <v>145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1" t="s">
        <v>88</v>
      </c>
      <c r="BK249" s="229">
        <f>ROUND(I249*H249,2)</f>
        <v>0</v>
      </c>
      <c r="BL249" s="21" t="s">
        <v>170</v>
      </c>
      <c r="BM249" s="228" t="s">
        <v>475</v>
      </c>
    </row>
    <row r="250" s="2" customFormat="1">
      <c r="A250" s="43"/>
      <c r="B250" s="44"/>
      <c r="C250" s="45"/>
      <c r="D250" s="230" t="s">
        <v>155</v>
      </c>
      <c r="E250" s="45"/>
      <c r="F250" s="231" t="s">
        <v>476</v>
      </c>
      <c r="G250" s="45"/>
      <c r="H250" s="45"/>
      <c r="I250" s="232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T250" s="21" t="s">
        <v>155</v>
      </c>
      <c r="AU250" s="21" t="s">
        <v>90</v>
      </c>
    </row>
    <row r="251" s="14" customFormat="1">
      <c r="A251" s="14"/>
      <c r="B251" s="251"/>
      <c r="C251" s="252"/>
      <c r="D251" s="235" t="s">
        <v>273</v>
      </c>
      <c r="E251" s="252"/>
      <c r="F251" s="254" t="s">
        <v>466</v>
      </c>
      <c r="G251" s="252"/>
      <c r="H251" s="255">
        <v>2.6629999999999998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273</v>
      </c>
      <c r="AU251" s="261" t="s">
        <v>90</v>
      </c>
      <c r="AV251" s="14" t="s">
        <v>90</v>
      </c>
      <c r="AW251" s="14" t="s">
        <v>4</v>
      </c>
      <c r="AX251" s="14" t="s">
        <v>88</v>
      </c>
      <c r="AY251" s="261" t="s">
        <v>145</v>
      </c>
    </row>
    <row r="252" s="2" customFormat="1" ht="44.25" customHeight="1">
      <c r="A252" s="43"/>
      <c r="B252" s="44"/>
      <c r="C252" s="217" t="s">
        <v>477</v>
      </c>
      <c r="D252" s="217" t="s">
        <v>148</v>
      </c>
      <c r="E252" s="218" t="s">
        <v>478</v>
      </c>
      <c r="F252" s="219" t="s">
        <v>479</v>
      </c>
      <c r="G252" s="220" t="s">
        <v>301</v>
      </c>
      <c r="H252" s="221">
        <v>74.558999999999998</v>
      </c>
      <c r="I252" s="222"/>
      <c r="J252" s="223">
        <f>ROUND(I252*H252,2)</f>
        <v>0</v>
      </c>
      <c r="K252" s="219" t="s">
        <v>152</v>
      </c>
      <c r="L252" s="49"/>
      <c r="M252" s="224" t="s">
        <v>78</v>
      </c>
      <c r="N252" s="225" t="s">
        <v>50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170</v>
      </c>
      <c r="AT252" s="228" t="s">
        <v>148</v>
      </c>
      <c r="AU252" s="228" t="s">
        <v>90</v>
      </c>
      <c r="AY252" s="21" t="s">
        <v>145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88</v>
      </c>
      <c r="BK252" s="229">
        <f>ROUND(I252*H252,2)</f>
        <v>0</v>
      </c>
      <c r="BL252" s="21" t="s">
        <v>170</v>
      </c>
      <c r="BM252" s="228" t="s">
        <v>480</v>
      </c>
    </row>
    <row r="253" s="2" customFormat="1">
      <c r="A253" s="43"/>
      <c r="B253" s="44"/>
      <c r="C253" s="45"/>
      <c r="D253" s="230" t="s">
        <v>155</v>
      </c>
      <c r="E253" s="45"/>
      <c r="F253" s="231" t="s">
        <v>481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155</v>
      </c>
      <c r="AU253" s="21" t="s">
        <v>90</v>
      </c>
    </row>
    <row r="254" s="14" customFormat="1">
      <c r="A254" s="14"/>
      <c r="B254" s="251"/>
      <c r="C254" s="252"/>
      <c r="D254" s="235" t="s">
        <v>273</v>
      </c>
      <c r="E254" s="252"/>
      <c r="F254" s="254" t="s">
        <v>482</v>
      </c>
      <c r="G254" s="252"/>
      <c r="H254" s="255">
        <v>74.558999999999998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273</v>
      </c>
      <c r="AU254" s="261" t="s">
        <v>90</v>
      </c>
      <c r="AV254" s="14" t="s">
        <v>90</v>
      </c>
      <c r="AW254" s="14" t="s">
        <v>4</v>
      </c>
      <c r="AX254" s="14" t="s">
        <v>88</v>
      </c>
      <c r="AY254" s="261" t="s">
        <v>145</v>
      </c>
    </row>
    <row r="255" s="2" customFormat="1" ht="44.25" customHeight="1">
      <c r="A255" s="43"/>
      <c r="B255" s="44"/>
      <c r="C255" s="217" t="s">
        <v>483</v>
      </c>
      <c r="D255" s="217" t="s">
        <v>148</v>
      </c>
      <c r="E255" s="218" t="s">
        <v>484</v>
      </c>
      <c r="F255" s="219" t="s">
        <v>485</v>
      </c>
      <c r="G255" s="220" t="s">
        <v>301</v>
      </c>
      <c r="H255" s="221">
        <v>21.303000000000001</v>
      </c>
      <c r="I255" s="222"/>
      <c r="J255" s="223">
        <f>ROUND(I255*H255,2)</f>
        <v>0</v>
      </c>
      <c r="K255" s="219" t="s">
        <v>152</v>
      </c>
      <c r="L255" s="49"/>
      <c r="M255" s="224" t="s">
        <v>78</v>
      </c>
      <c r="N255" s="225" t="s">
        <v>50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170</v>
      </c>
      <c r="AT255" s="228" t="s">
        <v>148</v>
      </c>
      <c r="AU255" s="228" t="s">
        <v>90</v>
      </c>
      <c r="AY255" s="21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88</v>
      </c>
      <c r="BK255" s="229">
        <f>ROUND(I255*H255,2)</f>
        <v>0</v>
      </c>
      <c r="BL255" s="21" t="s">
        <v>170</v>
      </c>
      <c r="BM255" s="228" t="s">
        <v>486</v>
      </c>
    </row>
    <row r="256" s="2" customFormat="1">
      <c r="A256" s="43"/>
      <c r="B256" s="44"/>
      <c r="C256" s="45"/>
      <c r="D256" s="230" t="s">
        <v>155</v>
      </c>
      <c r="E256" s="45"/>
      <c r="F256" s="231" t="s">
        <v>487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155</v>
      </c>
      <c r="AU256" s="21" t="s">
        <v>90</v>
      </c>
    </row>
    <row r="257" s="14" customFormat="1">
      <c r="A257" s="14"/>
      <c r="B257" s="251"/>
      <c r="C257" s="252"/>
      <c r="D257" s="235" t="s">
        <v>273</v>
      </c>
      <c r="E257" s="252"/>
      <c r="F257" s="254" t="s">
        <v>488</v>
      </c>
      <c r="G257" s="252"/>
      <c r="H257" s="255">
        <v>21.303000000000001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273</v>
      </c>
      <c r="AU257" s="261" t="s">
        <v>90</v>
      </c>
      <c r="AV257" s="14" t="s">
        <v>90</v>
      </c>
      <c r="AW257" s="14" t="s">
        <v>4</v>
      </c>
      <c r="AX257" s="14" t="s">
        <v>88</v>
      </c>
      <c r="AY257" s="261" t="s">
        <v>145</v>
      </c>
    </row>
    <row r="258" s="2" customFormat="1" ht="49.05" customHeight="1">
      <c r="A258" s="43"/>
      <c r="B258" s="44"/>
      <c r="C258" s="217" t="s">
        <v>489</v>
      </c>
      <c r="D258" s="217" t="s">
        <v>148</v>
      </c>
      <c r="E258" s="218" t="s">
        <v>490</v>
      </c>
      <c r="F258" s="219" t="s">
        <v>491</v>
      </c>
      <c r="G258" s="220" t="s">
        <v>301</v>
      </c>
      <c r="H258" s="221">
        <v>2.6629999999999998</v>
      </c>
      <c r="I258" s="222"/>
      <c r="J258" s="223">
        <f>ROUND(I258*H258,2)</f>
        <v>0</v>
      </c>
      <c r="K258" s="219" t="s">
        <v>152</v>
      </c>
      <c r="L258" s="49"/>
      <c r="M258" s="224" t="s">
        <v>78</v>
      </c>
      <c r="N258" s="225" t="s">
        <v>50</v>
      </c>
      <c r="O258" s="89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R258" s="228" t="s">
        <v>170</v>
      </c>
      <c r="AT258" s="228" t="s">
        <v>148</v>
      </c>
      <c r="AU258" s="228" t="s">
        <v>90</v>
      </c>
      <c r="AY258" s="21" t="s">
        <v>145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1" t="s">
        <v>88</v>
      </c>
      <c r="BK258" s="229">
        <f>ROUND(I258*H258,2)</f>
        <v>0</v>
      </c>
      <c r="BL258" s="21" t="s">
        <v>170</v>
      </c>
      <c r="BM258" s="228" t="s">
        <v>492</v>
      </c>
    </row>
    <row r="259" s="2" customFormat="1">
      <c r="A259" s="43"/>
      <c r="B259" s="44"/>
      <c r="C259" s="45"/>
      <c r="D259" s="230" t="s">
        <v>155</v>
      </c>
      <c r="E259" s="45"/>
      <c r="F259" s="231" t="s">
        <v>493</v>
      </c>
      <c r="G259" s="45"/>
      <c r="H259" s="45"/>
      <c r="I259" s="232"/>
      <c r="J259" s="45"/>
      <c r="K259" s="45"/>
      <c r="L259" s="49"/>
      <c r="M259" s="233"/>
      <c r="N259" s="234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T259" s="21" t="s">
        <v>155</v>
      </c>
      <c r="AU259" s="21" t="s">
        <v>90</v>
      </c>
    </row>
    <row r="260" s="14" customFormat="1">
      <c r="A260" s="14"/>
      <c r="B260" s="251"/>
      <c r="C260" s="252"/>
      <c r="D260" s="235" t="s">
        <v>273</v>
      </c>
      <c r="E260" s="252"/>
      <c r="F260" s="254" t="s">
        <v>466</v>
      </c>
      <c r="G260" s="252"/>
      <c r="H260" s="255">
        <v>2.6629999999999998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273</v>
      </c>
      <c r="AU260" s="261" t="s">
        <v>90</v>
      </c>
      <c r="AV260" s="14" t="s">
        <v>90</v>
      </c>
      <c r="AW260" s="14" t="s">
        <v>4</v>
      </c>
      <c r="AX260" s="14" t="s">
        <v>88</v>
      </c>
      <c r="AY260" s="261" t="s">
        <v>145</v>
      </c>
    </row>
    <row r="261" s="12" customFormat="1" ht="25.92" customHeight="1">
      <c r="A261" s="12"/>
      <c r="B261" s="201"/>
      <c r="C261" s="202"/>
      <c r="D261" s="203" t="s">
        <v>79</v>
      </c>
      <c r="E261" s="204" t="s">
        <v>494</v>
      </c>
      <c r="F261" s="204" t="s">
        <v>495</v>
      </c>
      <c r="G261" s="202"/>
      <c r="H261" s="202"/>
      <c r="I261" s="205"/>
      <c r="J261" s="206">
        <f>BK261</f>
        <v>0</v>
      </c>
      <c r="K261" s="202"/>
      <c r="L261" s="207"/>
      <c r="M261" s="208"/>
      <c r="N261" s="209"/>
      <c r="O261" s="209"/>
      <c r="P261" s="210">
        <f>P262+P278+P294+P308+P320+P339+P345+P352+P377</f>
        <v>0</v>
      </c>
      <c r="Q261" s="209"/>
      <c r="R261" s="210">
        <f>R262+R278+R294+R308+R320+R339+R345+R352+R377</f>
        <v>0</v>
      </c>
      <c r="S261" s="209"/>
      <c r="T261" s="211">
        <f>T262+T278+T294+T308+T320+T339+T345+T352+T377</f>
        <v>8.832852299999999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2" t="s">
        <v>90</v>
      </c>
      <c r="AT261" s="213" t="s">
        <v>79</v>
      </c>
      <c r="AU261" s="213" t="s">
        <v>80</v>
      </c>
      <c r="AY261" s="212" t="s">
        <v>145</v>
      </c>
      <c r="BK261" s="214">
        <f>BK262+BK278+BK294+BK308+BK320+BK339+BK345+BK352+BK377</f>
        <v>0</v>
      </c>
    </row>
    <row r="262" s="12" customFormat="1" ht="22.8" customHeight="1">
      <c r="A262" s="12"/>
      <c r="B262" s="201"/>
      <c r="C262" s="202"/>
      <c r="D262" s="203" t="s">
        <v>79</v>
      </c>
      <c r="E262" s="215" t="s">
        <v>496</v>
      </c>
      <c r="F262" s="215" t="s">
        <v>497</v>
      </c>
      <c r="G262" s="202"/>
      <c r="H262" s="202"/>
      <c r="I262" s="205"/>
      <c r="J262" s="216">
        <f>BK262</f>
        <v>0</v>
      </c>
      <c r="K262" s="202"/>
      <c r="L262" s="207"/>
      <c r="M262" s="208"/>
      <c r="N262" s="209"/>
      <c r="O262" s="209"/>
      <c r="P262" s="210">
        <f>SUM(P263:P277)</f>
        <v>0</v>
      </c>
      <c r="Q262" s="209"/>
      <c r="R262" s="210">
        <f>SUM(R263:R277)</f>
        <v>0</v>
      </c>
      <c r="S262" s="209"/>
      <c r="T262" s="211">
        <f>SUM(T263:T277)</f>
        <v>0.91300000000000003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2" t="s">
        <v>90</v>
      </c>
      <c r="AT262" s="213" t="s">
        <v>79</v>
      </c>
      <c r="AU262" s="213" t="s">
        <v>88</v>
      </c>
      <c r="AY262" s="212" t="s">
        <v>145</v>
      </c>
      <c r="BK262" s="214">
        <f>SUM(BK263:BK277)</f>
        <v>0</v>
      </c>
    </row>
    <row r="263" s="2" customFormat="1" ht="24.15" customHeight="1">
      <c r="A263" s="43"/>
      <c r="B263" s="44"/>
      <c r="C263" s="217" t="s">
        <v>498</v>
      </c>
      <c r="D263" s="217" t="s">
        <v>148</v>
      </c>
      <c r="E263" s="218" t="s">
        <v>499</v>
      </c>
      <c r="F263" s="219" t="s">
        <v>500</v>
      </c>
      <c r="G263" s="220" t="s">
        <v>319</v>
      </c>
      <c r="H263" s="221">
        <v>228.25</v>
      </c>
      <c r="I263" s="222"/>
      <c r="J263" s="223">
        <f>ROUND(I263*H263,2)</f>
        <v>0</v>
      </c>
      <c r="K263" s="219" t="s">
        <v>152</v>
      </c>
      <c r="L263" s="49"/>
      <c r="M263" s="224" t="s">
        <v>78</v>
      </c>
      <c r="N263" s="225" t="s">
        <v>50</v>
      </c>
      <c r="O263" s="89"/>
      <c r="P263" s="226">
        <f>O263*H263</f>
        <v>0</v>
      </c>
      <c r="Q263" s="226">
        <v>0</v>
      </c>
      <c r="R263" s="226">
        <f>Q263*H263</f>
        <v>0</v>
      </c>
      <c r="S263" s="226">
        <v>0.0040000000000000001</v>
      </c>
      <c r="T263" s="227">
        <f>S263*H263</f>
        <v>0.91300000000000003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R263" s="228" t="s">
        <v>364</v>
      </c>
      <c r="AT263" s="228" t="s">
        <v>148</v>
      </c>
      <c r="AU263" s="228" t="s">
        <v>90</v>
      </c>
      <c r="AY263" s="21" t="s">
        <v>145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21" t="s">
        <v>88</v>
      </c>
      <c r="BK263" s="229">
        <f>ROUND(I263*H263,2)</f>
        <v>0</v>
      </c>
      <c r="BL263" s="21" t="s">
        <v>364</v>
      </c>
      <c r="BM263" s="228" t="s">
        <v>501</v>
      </c>
    </row>
    <row r="264" s="2" customFormat="1">
      <c r="A264" s="43"/>
      <c r="B264" s="44"/>
      <c r="C264" s="45"/>
      <c r="D264" s="230" t="s">
        <v>155</v>
      </c>
      <c r="E264" s="45"/>
      <c r="F264" s="231" t="s">
        <v>502</v>
      </c>
      <c r="G264" s="45"/>
      <c r="H264" s="45"/>
      <c r="I264" s="232"/>
      <c r="J264" s="45"/>
      <c r="K264" s="45"/>
      <c r="L264" s="49"/>
      <c r="M264" s="233"/>
      <c r="N264" s="234"/>
      <c r="O264" s="89"/>
      <c r="P264" s="89"/>
      <c r="Q264" s="89"/>
      <c r="R264" s="89"/>
      <c r="S264" s="89"/>
      <c r="T264" s="90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T264" s="21" t="s">
        <v>155</v>
      </c>
      <c r="AU264" s="21" t="s">
        <v>90</v>
      </c>
    </row>
    <row r="265" s="13" customFormat="1">
      <c r="A265" s="13"/>
      <c r="B265" s="241"/>
      <c r="C265" s="242"/>
      <c r="D265" s="235" t="s">
        <v>273</v>
      </c>
      <c r="E265" s="243" t="s">
        <v>78</v>
      </c>
      <c r="F265" s="244" t="s">
        <v>503</v>
      </c>
      <c r="G265" s="242"/>
      <c r="H265" s="243" t="s">
        <v>78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273</v>
      </c>
      <c r="AU265" s="250" t="s">
        <v>90</v>
      </c>
      <c r="AV265" s="13" t="s">
        <v>88</v>
      </c>
      <c r="AW265" s="13" t="s">
        <v>40</v>
      </c>
      <c r="AX265" s="13" t="s">
        <v>80</v>
      </c>
      <c r="AY265" s="250" t="s">
        <v>145</v>
      </c>
    </row>
    <row r="266" s="14" customFormat="1">
      <c r="A266" s="14"/>
      <c r="B266" s="251"/>
      <c r="C266" s="252"/>
      <c r="D266" s="235" t="s">
        <v>273</v>
      </c>
      <c r="E266" s="253" t="s">
        <v>78</v>
      </c>
      <c r="F266" s="254" t="s">
        <v>504</v>
      </c>
      <c r="G266" s="252"/>
      <c r="H266" s="255">
        <v>39.560000000000002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273</v>
      </c>
      <c r="AU266" s="261" t="s">
        <v>90</v>
      </c>
      <c r="AV266" s="14" t="s">
        <v>90</v>
      </c>
      <c r="AW266" s="14" t="s">
        <v>40</v>
      </c>
      <c r="AX266" s="14" t="s">
        <v>80</v>
      </c>
      <c r="AY266" s="261" t="s">
        <v>145</v>
      </c>
    </row>
    <row r="267" s="14" customFormat="1">
      <c r="A267" s="14"/>
      <c r="B267" s="251"/>
      <c r="C267" s="252"/>
      <c r="D267" s="235" t="s">
        <v>273</v>
      </c>
      <c r="E267" s="253" t="s">
        <v>78</v>
      </c>
      <c r="F267" s="254" t="s">
        <v>505</v>
      </c>
      <c r="G267" s="252"/>
      <c r="H267" s="255">
        <v>52.259999999999998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273</v>
      </c>
      <c r="AU267" s="261" t="s">
        <v>90</v>
      </c>
      <c r="AV267" s="14" t="s">
        <v>90</v>
      </c>
      <c r="AW267" s="14" t="s">
        <v>40</v>
      </c>
      <c r="AX267" s="14" t="s">
        <v>80</v>
      </c>
      <c r="AY267" s="261" t="s">
        <v>145</v>
      </c>
    </row>
    <row r="268" s="14" customFormat="1">
      <c r="A268" s="14"/>
      <c r="B268" s="251"/>
      <c r="C268" s="252"/>
      <c r="D268" s="235" t="s">
        <v>273</v>
      </c>
      <c r="E268" s="253" t="s">
        <v>78</v>
      </c>
      <c r="F268" s="254" t="s">
        <v>506</v>
      </c>
      <c r="G268" s="252"/>
      <c r="H268" s="255">
        <v>57.18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273</v>
      </c>
      <c r="AU268" s="261" t="s">
        <v>90</v>
      </c>
      <c r="AV268" s="14" t="s">
        <v>90</v>
      </c>
      <c r="AW268" s="14" t="s">
        <v>40</v>
      </c>
      <c r="AX268" s="14" t="s">
        <v>80</v>
      </c>
      <c r="AY268" s="261" t="s">
        <v>145</v>
      </c>
    </row>
    <row r="269" s="16" customFormat="1">
      <c r="A269" s="16"/>
      <c r="B269" s="273"/>
      <c r="C269" s="274"/>
      <c r="D269" s="235" t="s">
        <v>273</v>
      </c>
      <c r="E269" s="275" t="s">
        <v>78</v>
      </c>
      <c r="F269" s="276" t="s">
        <v>341</v>
      </c>
      <c r="G269" s="274"/>
      <c r="H269" s="277">
        <v>149</v>
      </c>
      <c r="I269" s="278"/>
      <c r="J269" s="274"/>
      <c r="K269" s="274"/>
      <c r="L269" s="279"/>
      <c r="M269" s="280"/>
      <c r="N269" s="281"/>
      <c r="O269" s="281"/>
      <c r="P269" s="281"/>
      <c r="Q269" s="281"/>
      <c r="R269" s="281"/>
      <c r="S269" s="281"/>
      <c r="T269" s="28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3" t="s">
        <v>273</v>
      </c>
      <c r="AU269" s="283" t="s">
        <v>90</v>
      </c>
      <c r="AV269" s="16" t="s">
        <v>164</v>
      </c>
      <c r="AW269" s="16" t="s">
        <v>40</v>
      </c>
      <c r="AX269" s="16" t="s">
        <v>80</v>
      </c>
      <c r="AY269" s="283" t="s">
        <v>145</v>
      </c>
    </row>
    <row r="270" s="14" customFormat="1">
      <c r="A270" s="14"/>
      <c r="B270" s="251"/>
      <c r="C270" s="252"/>
      <c r="D270" s="235" t="s">
        <v>273</v>
      </c>
      <c r="E270" s="253" t="s">
        <v>78</v>
      </c>
      <c r="F270" s="254" t="s">
        <v>507</v>
      </c>
      <c r="G270" s="252"/>
      <c r="H270" s="255">
        <v>2.1800000000000002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273</v>
      </c>
      <c r="AU270" s="261" t="s">
        <v>90</v>
      </c>
      <c r="AV270" s="14" t="s">
        <v>90</v>
      </c>
      <c r="AW270" s="14" t="s">
        <v>40</v>
      </c>
      <c r="AX270" s="14" t="s">
        <v>80</v>
      </c>
      <c r="AY270" s="261" t="s">
        <v>145</v>
      </c>
    </row>
    <row r="271" s="14" customFormat="1">
      <c r="A271" s="14"/>
      <c r="B271" s="251"/>
      <c r="C271" s="252"/>
      <c r="D271" s="235" t="s">
        <v>273</v>
      </c>
      <c r="E271" s="253" t="s">
        <v>78</v>
      </c>
      <c r="F271" s="254" t="s">
        <v>508</v>
      </c>
      <c r="G271" s="252"/>
      <c r="H271" s="255">
        <v>6.9100000000000001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273</v>
      </c>
      <c r="AU271" s="261" t="s">
        <v>90</v>
      </c>
      <c r="AV271" s="14" t="s">
        <v>90</v>
      </c>
      <c r="AW271" s="14" t="s">
        <v>40</v>
      </c>
      <c r="AX271" s="14" t="s">
        <v>80</v>
      </c>
      <c r="AY271" s="261" t="s">
        <v>145</v>
      </c>
    </row>
    <row r="272" s="14" customFormat="1">
      <c r="A272" s="14"/>
      <c r="B272" s="251"/>
      <c r="C272" s="252"/>
      <c r="D272" s="235" t="s">
        <v>273</v>
      </c>
      <c r="E272" s="253" t="s">
        <v>78</v>
      </c>
      <c r="F272" s="254" t="s">
        <v>509</v>
      </c>
      <c r="G272" s="252"/>
      <c r="H272" s="255">
        <v>15.890000000000001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273</v>
      </c>
      <c r="AU272" s="261" t="s">
        <v>90</v>
      </c>
      <c r="AV272" s="14" t="s">
        <v>90</v>
      </c>
      <c r="AW272" s="14" t="s">
        <v>40</v>
      </c>
      <c r="AX272" s="14" t="s">
        <v>80</v>
      </c>
      <c r="AY272" s="261" t="s">
        <v>145</v>
      </c>
    </row>
    <row r="273" s="14" customFormat="1">
      <c r="A273" s="14"/>
      <c r="B273" s="251"/>
      <c r="C273" s="252"/>
      <c r="D273" s="235" t="s">
        <v>273</v>
      </c>
      <c r="E273" s="253" t="s">
        <v>78</v>
      </c>
      <c r="F273" s="254" t="s">
        <v>510</v>
      </c>
      <c r="G273" s="252"/>
      <c r="H273" s="255">
        <v>16.309999999999999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273</v>
      </c>
      <c r="AU273" s="261" t="s">
        <v>90</v>
      </c>
      <c r="AV273" s="14" t="s">
        <v>90</v>
      </c>
      <c r="AW273" s="14" t="s">
        <v>40</v>
      </c>
      <c r="AX273" s="14" t="s">
        <v>80</v>
      </c>
      <c r="AY273" s="261" t="s">
        <v>145</v>
      </c>
    </row>
    <row r="274" s="14" customFormat="1">
      <c r="A274" s="14"/>
      <c r="B274" s="251"/>
      <c r="C274" s="252"/>
      <c r="D274" s="235" t="s">
        <v>273</v>
      </c>
      <c r="E274" s="253" t="s">
        <v>78</v>
      </c>
      <c r="F274" s="254" t="s">
        <v>511</v>
      </c>
      <c r="G274" s="252"/>
      <c r="H274" s="255">
        <v>22.73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1" t="s">
        <v>273</v>
      </c>
      <c r="AU274" s="261" t="s">
        <v>90</v>
      </c>
      <c r="AV274" s="14" t="s">
        <v>90</v>
      </c>
      <c r="AW274" s="14" t="s">
        <v>40</v>
      </c>
      <c r="AX274" s="14" t="s">
        <v>80</v>
      </c>
      <c r="AY274" s="261" t="s">
        <v>145</v>
      </c>
    </row>
    <row r="275" s="14" customFormat="1">
      <c r="A275" s="14"/>
      <c r="B275" s="251"/>
      <c r="C275" s="252"/>
      <c r="D275" s="235" t="s">
        <v>273</v>
      </c>
      <c r="E275" s="253" t="s">
        <v>78</v>
      </c>
      <c r="F275" s="254" t="s">
        <v>512</v>
      </c>
      <c r="G275" s="252"/>
      <c r="H275" s="255">
        <v>15.23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273</v>
      </c>
      <c r="AU275" s="261" t="s">
        <v>90</v>
      </c>
      <c r="AV275" s="14" t="s">
        <v>90</v>
      </c>
      <c r="AW275" s="14" t="s">
        <v>40</v>
      </c>
      <c r="AX275" s="14" t="s">
        <v>80</v>
      </c>
      <c r="AY275" s="261" t="s">
        <v>145</v>
      </c>
    </row>
    <row r="276" s="16" customFormat="1">
      <c r="A276" s="16"/>
      <c r="B276" s="273"/>
      <c r="C276" s="274"/>
      <c r="D276" s="235" t="s">
        <v>273</v>
      </c>
      <c r="E276" s="275" t="s">
        <v>78</v>
      </c>
      <c r="F276" s="276" t="s">
        <v>341</v>
      </c>
      <c r="G276" s="274"/>
      <c r="H276" s="277">
        <v>79.25</v>
      </c>
      <c r="I276" s="278"/>
      <c r="J276" s="274"/>
      <c r="K276" s="274"/>
      <c r="L276" s="279"/>
      <c r="M276" s="280"/>
      <c r="N276" s="281"/>
      <c r="O276" s="281"/>
      <c r="P276" s="281"/>
      <c r="Q276" s="281"/>
      <c r="R276" s="281"/>
      <c r="S276" s="281"/>
      <c r="T276" s="282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3" t="s">
        <v>273</v>
      </c>
      <c r="AU276" s="283" t="s">
        <v>90</v>
      </c>
      <c r="AV276" s="16" t="s">
        <v>164</v>
      </c>
      <c r="AW276" s="16" t="s">
        <v>40</v>
      </c>
      <c r="AX276" s="16" t="s">
        <v>80</v>
      </c>
      <c r="AY276" s="283" t="s">
        <v>145</v>
      </c>
    </row>
    <row r="277" s="15" customFormat="1">
      <c r="A277" s="15"/>
      <c r="B277" s="262"/>
      <c r="C277" s="263"/>
      <c r="D277" s="235" t="s">
        <v>273</v>
      </c>
      <c r="E277" s="264" t="s">
        <v>78</v>
      </c>
      <c r="F277" s="265" t="s">
        <v>277</v>
      </c>
      <c r="G277" s="263"/>
      <c r="H277" s="266">
        <v>228.25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2" t="s">
        <v>273</v>
      </c>
      <c r="AU277" s="272" t="s">
        <v>90</v>
      </c>
      <c r="AV277" s="15" t="s">
        <v>170</v>
      </c>
      <c r="AW277" s="15" t="s">
        <v>40</v>
      </c>
      <c r="AX277" s="15" t="s">
        <v>88</v>
      </c>
      <c r="AY277" s="272" t="s">
        <v>145</v>
      </c>
    </row>
    <row r="278" s="12" customFormat="1" ht="22.8" customHeight="1">
      <c r="A278" s="12"/>
      <c r="B278" s="201"/>
      <c r="C278" s="202"/>
      <c r="D278" s="203" t="s">
        <v>79</v>
      </c>
      <c r="E278" s="215" t="s">
        <v>513</v>
      </c>
      <c r="F278" s="215" t="s">
        <v>514</v>
      </c>
      <c r="G278" s="202"/>
      <c r="H278" s="202"/>
      <c r="I278" s="205"/>
      <c r="J278" s="216">
        <f>BK278</f>
        <v>0</v>
      </c>
      <c r="K278" s="202"/>
      <c r="L278" s="207"/>
      <c r="M278" s="208"/>
      <c r="N278" s="209"/>
      <c r="O278" s="209"/>
      <c r="P278" s="210">
        <f>SUM(P279:P293)</f>
        <v>0</v>
      </c>
      <c r="Q278" s="209"/>
      <c r="R278" s="210">
        <f>SUM(R279:R293)</f>
        <v>0</v>
      </c>
      <c r="S278" s="209"/>
      <c r="T278" s="211">
        <f>SUM(T279:T293)</f>
        <v>0.77604999999999991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2" t="s">
        <v>90</v>
      </c>
      <c r="AT278" s="213" t="s">
        <v>79</v>
      </c>
      <c r="AU278" s="213" t="s">
        <v>88</v>
      </c>
      <c r="AY278" s="212" t="s">
        <v>145</v>
      </c>
      <c r="BK278" s="214">
        <f>SUM(BK279:BK293)</f>
        <v>0</v>
      </c>
    </row>
    <row r="279" s="2" customFormat="1" ht="49.05" customHeight="1">
      <c r="A279" s="43"/>
      <c r="B279" s="44"/>
      <c r="C279" s="217" t="s">
        <v>515</v>
      </c>
      <c r="D279" s="217" t="s">
        <v>148</v>
      </c>
      <c r="E279" s="218" t="s">
        <v>516</v>
      </c>
      <c r="F279" s="219" t="s">
        <v>517</v>
      </c>
      <c r="G279" s="220" t="s">
        <v>319</v>
      </c>
      <c r="H279" s="221">
        <v>228.25</v>
      </c>
      <c r="I279" s="222"/>
      <c r="J279" s="223">
        <f>ROUND(I279*H279,2)</f>
        <v>0</v>
      </c>
      <c r="K279" s="219" t="s">
        <v>152</v>
      </c>
      <c r="L279" s="49"/>
      <c r="M279" s="224" t="s">
        <v>78</v>
      </c>
      <c r="N279" s="225" t="s">
        <v>50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0.0033999999999999998</v>
      </c>
      <c r="T279" s="227">
        <f>S279*H279</f>
        <v>0.77604999999999991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364</v>
      </c>
      <c r="AT279" s="228" t="s">
        <v>148</v>
      </c>
      <c r="AU279" s="228" t="s">
        <v>90</v>
      </c>
      <c r="AY279" s="21" t="s">
        <v>145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88</v>
      </c>
      <c r="BK279" s="229">
        <f>ROUND(I279*H279,2)</f>
        <v>0</v>
      </c>
      <c r="BL279" s="21" t="s">
        <v>364</v>
      </c>
      <c r="BM279" s="228" t="s">
        <v>518</v>
      </c>
    </row>
    <row r="280" s="2" customFormat="1">
      <c r="A280" s="43"/>
      <c r="B280" s="44"/>
      <c r="C280" s="45"/>
      <c r="D280" s="230" t="s">
        <v>155</v>
      </c>
      <c r="E280" s="45"/>
      <c r="F280" s="231" t="s">
        <v>519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155</v>
      </c>
      <c r="AU280" s="21" t="s">
        <v>90</v>
      </c>
    </row>
    <row r="281" s="13" customFormat="1">
      <c r="A281" s="13"/>
      <c r="B281" s="241"/>
      <c r="C281" s="242"/>
      <c r="D281" s="235" t="s">
        <v>273</v>
      </c>
      <c r="E281" s="243" t="s">
        <v>78</v>
      </c>
      <c r="F281" s="244" t="s">
        <v>503</v>
      </c>
      <c r="G281" s="242"/>
      <c r="H281" s="243" t="s">
        <v>78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273</v>
      </c>
      <c r="AU281" s="250" t="s">
        <v>90</v>
      </c>
      <c r="AV281" s="13" t="s">
        <v>88</v>
      </c>
      <c r="AW281" s="13" t="s">
        <v>40</v>
      </c>
      <c r="AX281" s="13" t="s">
        <v>80</v>
      </c>
      <c r="AY281" s="250" t="s">
        <v>145</v>
      </c>
    </row>
    <row r="282" s="14" customFormat="1">
      <c r="A282" s="14"/>
      <c r="B282" s="251"/>
      <c r="C282" s="252"/>
      <c r="D282" s="235" t="s">
        <v>273</v>
      </c>
      <c r="E282" s="253" t="s">
        <v>78</v>
      </c>
      <c r="F282" s="254" t="s">
        <v>504</v>
      </c>
      <c r="G282" s="252"/>
      <c r="H282" s="255">
        <v>39.560000000000002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273</v>
      </c>
      <c r="AU282" s="261" t="s">
        <v>90</v>
      </c>
      <c r="AV282" s="14" t="s">
        <v>90</v>
      </c>
      <c r="AW282" s="14" t="s">
        <v>40</v>
      </c>
      <c r="AX282" s="14" t="s">
        <v>80</v>
      </c>
      <c r="AY282" s="261" t="s">
        <v>145</v>
      </c>
    </row>
    <row r="283" s="14" customFormat="1">
      <c r="A283" s="14"/>
      <c r="B283" s="251"/>
      <c r="C283" s="252"/>
      <c r="D283" s="235" t="s">
        <v>273</v>
      </c>
      <c r="E283" s="253" t="s">
        <v>78</v>
      </c>
      <c r="F283" s="254" t="s">
        <v>505</v>
      </c>
      <c r="G283" s="252"/>
      <c r="H283" s="255">
        <v>52.259999999999998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273</v>
      </c>
      <c r="AU283" s="261" t="s">
        <v>90</v>
      </c>
      <c r="AV283" s="14" t="s">
        <v>90</v>
      </c>
      <c r="AW283" s="14" t="s">
        <v>40</v>
      </c>
      <c r="AX283" s="14" t="s">
        <v>80</v>
      </c>
      <c r="AY283" s="261" t="s">
        <v>145</v>
      </c>
    </row>
    <row r="284" s="14" customFormat="1">
      <c r="A284" s="14"/>
      <c r="B284" s="251"/>
      <c r="C284" s="252"/>
      <c r="D284" s="235" t="s">
        <v>273</v>
      </c>
      <c r="E284" s="253" t="s">
        <v>78</v>
      </c>
      <c r="F284" s="254" t="s">
        <v>506</v>
      </c>
      <c r="G284" s="252"/>
      <c r="H284" s="255">
        <v>57.18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273</v>
      </c>
      <c r="AU284" s="261" t="s">
        <v>90</v>
      </c>
      <c r="AV284" s="14" t="s">
        <v>90</v>
      </c>
      <c r="AW284" s="14" t="s">
        <v>40</v>
      </c>
      <c r="AX284" s="14" t="s">
        <v>80</v>
      </c>
      <c r="AY284" s="261" t="s">
        <v>145</v>
      </c>
    </row>
    <row r="285" s="16" customFormat="1">
      <c r="A285" s="16"/>
      <c r="B285" s="273"/>
      <c r="C285" s="274"/>
      <c r="D285" s="235" t="s">
        <v>273</v>
      </c>
      <c r="E285" s="275" t="s">
        <v>78</v>
      </c>
      <c r="F285" s="276" t="s">
        <v>341</v>
      </c>
      <c r="G285" s="274"/>
      <c r="H285" s="277">
        <v>149</v>
      </c>
      <c r="I285" s="278"/>
      <c r="J285" s="274"/>
      <c r="K285" s="274"/>
      <c r="L285" s="279"/>
      <c r="M285" s="280"/>
      <c r="N285" s="281"/>
      <c r="O285" s="281"/>
      <c r="P285" s="281"/>
      <c r="Q285" s="281"/>
      <c r="R285" s="281"/>
      <c r="S285" s="281"/>
      <c r="T285" s="282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3" t="s">
        <v>273</v>
      </c>
      <c r="AU285" s="283" t="s">
        <v>90</v>
      </c>
      <c r="AV285" s="16" t="s">
        <v>164</v>
      </c>
      <c r="AW285" s="16" t="s">
        <v>40</v>
      </c>
      <c r="AX285" s="16" t="s">
        <v>80</v>
      </c>
      <c r="AY285" s="283" t="s">
        <v>145</v>
      </c>
    </row>
    <row r="286" s="14" customFormat="1">
      <c r="A286" s="14"/>
      <c r="B286" s="251"/>
      <c r="C286" s="252"/>
      <c r="D286" s="235" t="s">
        <v>273</v>
      </c>
      <c r="E286" s="253" t="s">
        <v>78</v>
      </c>
      <c r="F286" s="254" t="s">
        <v>507</v>
      </c>
      <c r="G286" s="252"/>
      <c r="H286" s="255">
        <v>2.1800000000000002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273</v>
      </c>
      <c r="AU286" s="261" t="s">
        <v>90</v>
      </c>
      <c r="AV286" s="14" t="s">
        <v>90</v>
      </c>
      <c r="AW286" s="14" t="s">
        <v>40</v>
      </c>
      <c r="AX286" s="14" t="s">
        <v>80</v>
      </c>
      <c r="AY286" s="261" t="s">
        <v>145</v>
      </c>
    </row>
    <row r="287" s="14" customFormat="1">
      <c r="A287" s="14"/>
      <c r="B287" s="251"/>
      <c r="C287" s="252"/>
      <c r="D287" s="235" t="s">
        <v>273</v>
      </c>
      <c r="E287" s="253" t="s">
        <v>78</v>
      </c>
      <c r="F287" s="254" t="s">
        <v>508</v>
      </c>
      <c r="G287" s="252"/>
      <c r="H287" s="255">
        <v>6.9100000000000001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273</v>
      </c>
      <c r="AU287" s="261" t="s">
        <v>90</v>
      </c>
      <c r="AV287" s="14" t="s">
        <v>90</v>
      </c>
      <c r="AW287" s="14" t="s">
        <v>40</v>
      </c>
      <c r="AX287" s="14" t="s">
        <v>80</v>
      </c>
      <c r="AY287" s="261" t="s">
        <v>145</v>
      </c>
    </row>
    <row r="288" s="14" customFormat="1">
      <c r="A288" s="14"/>
      <c r="B288" s="251"/>
      <c r="C288" s="252"/>
      <c r="D288" s="235" t="s">
        <v>273</v>
      </c>
      <c r="E288" s="253" t="s">
        <v>78</v>
      </c>
      <c r="F288" s="254" t="s">
        <v>509</v>
      </c>
      <c r="G288" s="252"/>
      <c r="H288" s="255">
        <v>15.890000000000001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273</v>
      </c>
      <c r="AU288" s="261" t="s">
        <v>90</v>
      </c>
      <c r="AV288" s="14" t="s">
        <v>90</v>
      </c>
      <c r="AW288" s="14" t="s">
        <v>40</v>
      </c>
      <c r="AX288" s="14" t="s">
        <v>80</v>
      </c>
      <c r="AY288" s="261" t="s">
        <v>145</v>
      </c>
    </row>
    <row r="289" s="14" customFormat="1">
      <c r="A289" s="14"/>
      <c r="B289" s="251"/>
      <c r="C289" s="252"/>
      <c r="D289" s="235" t="s">
        <v>273</v>
      </c>
      <c r="E289" s="253" t="s">
        <v>78</v>
      </c>
      <c r="F289" s="254" t="s">
        <v>510</v>
      </c>
      <c r="G289" s="252"/>
      <c r="H289" s="255">
        <v>16.309999999999999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273</v>
      </c>
      <c r="AU289" s="261" t="s">
        <v>90</v>
      </c>
      <c r="AV289" s="14" t="s">
        <v>90</v>
      </c>
      <c r="AW289" s="14" t="s">
        <v>40</v>
      </c>
      <c r="AX289" s="14" t="s">
        <v>80</v>
      </c>
      <c r="AY289" s="261" t="s">
        <v>145</v>
      </c>
    </row>
    <row r="290" s="14" customFormat="1">
      <c r="A290" s="14"/>
      <c r="B290" s="251"/>
      <c r="C290" s="252"/>
      <c r="D290" s="235" t="s">
        <v>273</v>
      </c>
      <c r="E290" s="253" t="s">
        <v>78</v>
      </c>
      <c r="F290" s="254" t="s">
        <v>511</v>
      </c>
      <c r="G290" s="252"/>
      <c r="H290" s="255">
        <v>22.73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273</v>
      </c>
      <c r="AU290" s="261" t="s">
        <v>90</v>
      </c>
      <c r="AV290" s="14" t="s">
        <v>90</v>
      </c>
      <c r="AW290" s="14" t="s">
        <v>40</v>
      </c>
      <c r="AX290" s="14" t="s">
        <v>80</v>
      </c>
      <c r="AY290" s="261" t="s">
        <v>145</v>
      </c>
    </row>
    <row r="291" s="14" customFormat="1">
      <c r="A291" s="14"/>
      <c r="B291" s="251"/>
      <c r="C291" s="252"/>
      <c r="D291" s="235" t="s">
        <v>273</v>
      </c>
      <c r="E291" s="253" t="s">
        <v>78</v>
      </c>
      <c r="F291" s="254" t="s">
        <v>512</v>
      </c>
      <c r="G291" s="252"/>
      <c r="H291" s="255">
        <v>15.23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273</v>
      </c>
      <c r="AU291" s="261" t="s">
        <v>90</v>
      </c>
      <c r="AV291" s="14" t="s">
        <v>90</v>
      </c>
      <c r="AW291" s="14" t="s">
        <v>40</v>
      </c>
      <c r="AX291" s="14" t="s">
        <v>80</v>
      </c>
      <c r="AY291" s="261" t="s">
        <v>145</v>
      </c>
    </row>
    <row r="292" s="16" customFormat="1">
      <c r="A292" s="16"/>
      <c r="B292" s="273"/>
      <c r="C292" s="274"/>
      <c r="D292" s="235" t="s">
        <v>273</v>
      </c>
      <c r="E292" s="275" t="s">
        <v>78</v>
      </c>
      <c r="F292" s="276" t="s">
        <v>341</v>
      </c>
      <c r="G292" s="274"/>
      <c r="H292" s="277">
        <v>79.25</v>
      </c>
      <c r="I292" s="278"/>
      <c r="J292" s="274"/>
      <c r="K292" s="274"/>
      <c r="L292" s="279"/>
      <c r="M292" s="280"/>
      <c r="N292" s="281"/>
      <c r="O292" s="281"/>
      <c r="P292" s="281"/>
      <c r="Q292" s="281"/>
      <c r="R292" s="281"/>
      <c r="S292" s="281"/>
      <c r="T292" s="28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3" t="s">
        <v>273</v>
      </c>
      <c r="AU292" s="283" t="s">
        <v>90</v>
      </c>
      <c r="AV292" s="16" t="s">
        <v>164</v>
      </c>
      <c r="AW292" s="16" t="s">
        <v>40</v>
      </c>
      <c r="AX292" s="16" t="s">
        <v>80</v>
      </c>
      <c r="AY292" s="283" t="s">
        <v>145</v>
      </c>
    </row>
    <row r="293" s="15" customFormat="1">
      <c r="A293" s="15"/>
      <c r="B293" s="262"/>
      <c r="C293" s="263"/>
      <c r="D293" s="235" t="s">
        <v>273</v>
      </c>
      <c r="E293" s="264" t="s">
        <v>78</v>
      </c>
      <c r="F293" s="265" t="s">
        <v>277</v>
      </c>
      <c r="G293" s="263"/>
      <c r="H293" s="266">
        <v>228.25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273</v>
      </c>
      <c r="AU293" s="272" t="s">
        <v>90</v>
      </c>
      <c r="AV293" s="15" t="s">
        <v>170</v>
      </c>
      <c r="AW293" s="15" t="s">
        <v>40</v>
      </c>
      <c r="AX293" s="15" t="s">
        <v>88</v>
      </c>
      <c r="AY293" s="272" t="s">
        <v>145</v>
      </c>
    </row>
    <row r="294" s="12" customFormat="1" ht="22.8" customHeight="1">
      <c r="A294" s="12"/>
      <c r="B294" s="201"/>
      <c r="C294" s="202"/>
      <c r="D294" s="203" t="s">
        <v>79</v>
      </c>
      <c r="E294" s="215" t="s">
        <v>520</v>
      </c>
      <c r="F294" s="215" t="s">
        <v>521</v>
      </c>
      <c r="G294" s="202"/>
      <c r="H294" s="202"/>
      <c r="I294" s="205"/>
      <c r="J294" s="216">
        <f>BK294</f>
        <v>0</v>
      </c>
      <c r="K294" s="202"/>
      <c r="L294" s="207"/>
      <c r="M294" s="208"/>
      <c r="N294" s="209"/>
      <c r="O294" s="209"/>
      <c r="P294" s="210">
        <f>SUM(P295:P307)</f>
        <v>0</v>
      </c>
      <c r="Q294" s="209"/>
      <c r="R294" s="210">
        <f>SUM(R295:R307)</f>
        <v>0</v>
      </c>
      <c r="S294" s="209"/>
      <c r="T294" s="211">
        <f>SUM(T295:T307)</f>
        <v>2.9785347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2" t="s">
        <v>90</v>
      </c>
      <c r="AT294" s="213" t="s">
        <v>79</v>
      </c>
      <c r="AU294" s="213" t="s">
        <v>88</v>
      </c>
      <c r="AY294" s="212" t="s">
        <v>145</v>
      </c>
      <c r="BK294" s="214">
        <f>SUM(BK295:BK307)</f>
        <v>0</v>
      </c>
    </row>
    <row r="295" s="2" customFormat="1" ht="49.05" customHeight="1">
      <c r="A295" s="43"/>
      <c r="B295" s="44"/>
      <c r="C295" s="217" t="s">
        <v>522</v>
      </c>
      <c r="D295" s="217" t="s">
        <v>148</v>
      </c>
      <c r="E295" s="218" t="s">
        <v>523</v>
      </c>
      <c r="F295" s="219" t="s">
        <v>524</v>
      </c>
      <c r="G295" s="220" t="s">
        <v>319</v>
      </c>
      <c r="H295" s="221">
        <v>173.06999999999999</v>
      </c>
      <c r="I295" s="222"/>
      <c r="J295" s="223">
        <f>ROUND(I295*H295,2)</f>
        <v>0</v>
      </c>
      <c r="K295" s="219" t="s">
        <v>152</v>
      </c>
      <c r="L295" s="49"/>
      <c r="M295" s="224" t="s">
        <v>78</v>
      </c>
      <c r="N295" s="225" t="s">
        <v>50</v>
      </c>
      <c r="O295" s="89"/>
      <c r="P295" s="226">
        <f>O295*H295</f>
        <v>0</v>
      </c>
      <c r="Q295" s="226">
        <v>0</v>
      </c>
      <c r="R295" s="226">
        <f>Q295*H295</f>
        <v>0</v>
      </c>
      <c r="S295" s="226">
        <v>0.01721</v>
      </c>
      <c r="T295" s="227">
        <f>S295*H295</f>
        <v>2.9785347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R295" s="228" t="s">
        <v>364</v>
      </c>
      <c r="AT295" s="228" t="s">
        <v>148</v>
      </c>
      <c r="AU295" s="228" t="s">
        <v>90</v>
      </c>
      <c r="AY295" s="21" t="s">
        <v>145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21" t="s">
        <v>88</v>
      </c>
      <c r="BK295" s="229">
        <f>ROUND(I295*H295,2)</f>
        <v>0</v>
      </c>
      <c r="BL295" s="21" t="s">
        <v>364</v>
      </c>
      <c r="BM295" s="228" t="s">
        <v>525</v>
      </c>
    </row>
    <row r="296" s="2" customFormat="1">
      <c r="A296" s="43"/>
      <c r="B296" s="44"/>
      <c r="C296" s="45"/>
      <c r="D296" s="230" t="s">
        <v>155</v>
      </c>
      <c r="E296" s="45"/>
      <c r="F296" s="231" t="s">
        <v>526</v>
      </c>
      <c r="G296" s="45"/>
      <c r="H296" s="45"/>
      <c r="I296" s="232"/>
      <c r="J296" s="45"/>
      <c r="K296" s="45"/>
      <c r="L296" s="49"/>
      <c r="M296" s="233"/>
      <c r="N296" s="234"/>
      <c r="O296" s="89"/>
      <c r="P296" s="89"/>
      <c r="Q296" s="89"/>
      <c r="R296" s="89"/>
      <c r="S296" s="89"/>
      <c r="T296" s="90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T296" s="21" t="s">
        <v>155</v>
      </c>
      <c r="AU296" s="21" t="s">
        <v>90</v>
      </c>
    </row>
    <row r="297" s="14" customFormat="1">
      <c r="A297" s="14"/>
      <c r="B297" s="251"/>
      <c r="C297" s="252"/>
      <c r="D297" s="235" t="s">
        <v>273</v>
      </c>
      <c r="E297" s="253" t="s">
        <v>78</v>
      </c>
      <c r="F297" s="254" t="s">
        <v>504</v>
      </c>
      <c r="G297" s="252"/>
      <c r="H297" s="255">
        <v>39.560000000000002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273</v>
      </c>
      <c r="AU297" s="261" t="s">
        <v>90</v>
      </c>
      <c r="AV297" s="14" t="s">
        <v>90</v>
      </c>
      <c r="AW297" s="14" t="s">
        <v>40</v>
      </c>
      <c r="AX297" s="14" t="s">
        <v>80</v>
      </c>
      <c r="AY297" s="261" t="s">
        <v>145</v>
      </c>
    </row>
    <row r="298" s="14" customFormat="1">
      <c r="A298" s="14"/>
      <c r="B298" s="251"/>
      <c r="C298" s="252"/>
      <c r="D298" s="235" t="s">
        <v>273</v>
      </c>
      <c r="E298" s="253" t="s">
        <v>78</v>
      </c>
      <c r="F298" s="254" t="s">
        <v>527</v>
      </c>
      <c r="G298" s="252"/>
      <c r="H298" s="255">
        <v>50.270000000000003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273</v>
      </c>
      <c r="AU298" s="261" t="s">
        <v>90</v>
      </c>
      <c r="AV298" s="14" t="s">
        <v>90</v>
      </c>
      <c r="AW298" s="14" t="s">
        <v>40</v>
      </c>
      <c r="AX298" s="14" t="s">
        <v>80</v>
      </c>
      <c r="AY298" s="261" t="s">
        <v>145</v>
      </c>
    </row>
    <row r="299" s="14" customFormat="1">
      <c r="A299" s="14"/>
      <c r="B299" s="251"/>
      <c r="C299" s="252"/>
      <c r="D299" s="235" t="s">
        <v>273</v>
      </c>
      <c r="E299" s="253" t="s">
        <v>78</v>
      </c>
      <c r="F299" s="254" t="s">
        <v>528</v>
      </c>
      <c r="G299" s="252"/>
      <c r="H299" s="255">
        <v>3.4100000000000001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273</v>
      </c>
      <c r="AU299" s="261" t="s">
        <v>90</v>
      </c>
      <c r="AV299" s="14" t="s">
        <v>90</v>
      </c>
      <c r="AW299" s="14" t="s">
        <v>40</v>
      </c>
      <c r="AX299" s="14" t="s">
        <v>80</v>
      </c>
      <c r="AY299" s="261" t="s">
        <v>145</v>
      </c>
    </row>
    <row r="300" s="14" customFormat="1">
      <c r="A300" s="14"/>
      <c r="B300" s="251"/>
      <c r="C300" s="252"/>
      <c r="D300" s="235" t="s">
        <v>273</v>
      </c>
      <c r="E300" s="253" t="s">
        <v>78</v>
      </c>
      <c r="F300" s="254" t="s">
        <v>508</v>
      </c>
      <c r="G300" s="252"/>
      <c r="H300" s="255">
        <v>6.9100000000000001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273</v>
      </c>
      <c r="AU300" s="261" t="s">
        <v>90</v>
      </c>
      <c r="AV300" s="14" t="s">
        <v>90</v>
      </c>
      <c r="AW300" s="14" t="s">
        <v>40</v>
      </c>
      <c r="AX300" s="14" t="s">
        <v>80</v>
      </c>
      <c r="AY300" s="261" t="s">
        <v>145</v>
      </c>
    </row>
    <row r="301" s="14" customFormat="1">
      <c r="A301" s="14"/>
      <c r="B301" s="251"/>
      <c r="C301" s="252"/>
      <c r="D301" s="235" t="s">
        <v>273</v>
      </c>
      <c r="E301" s="253" t="s">
        <v>78</v>
      </c>
      <c r="F301" s="254" t="s">
        <v>509</v>
      </c>
      <c r="G301" s="252"/>
      <c r="H301" s="255">
        <v>15.890000000000001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273</v>
      </c>
      <c r="AU301" s="261" t="s">
        <v>90</v>
      </c>
      <c r="AV301" s="14" t="s">
        <v>90</v>
      </c>
      <c r="AW301" s="14" t="s">
        <v>40</v>
      </c>
      <c r="AX301" s="14" t="s">
        <v>80</v>
      </c>
      <c r="AY301" s="261" t="s">
        <v>145</v>
      </c>
    </row>
    <row r="302" s="14" customFormat="1">
      <c r="A302" s="14"/>
      <c r="B302" s="251"/>
      <c r="C302" s="252"/>
      <c r="D302" s="235" t="s">
        <v>273</v>
      </c>
      <c r="E302" s="253" t="s">
        <v>78</v>
      </c>
      <c r="F302" s="254" t="s">
        <v>529</v>
      </c>
      <c r="G302" s="252"/>
      <c r="H302" s="255">
        <v>10.699999999999999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273</v>
      </c>
      <c r="AU302" s="261" t="s">
        <v>90</v>
      </c>
      <c r="AV302" s="14" t="s">
        <v>90</v>
      </c>
      <c r="AW302" s="14" t="s">
        <v>40</v>
      </c>
      <c r="AX302" s="14" t="s">
        <v>80</v>
      </c>
      <c r="AY302" s="261" t="s">
        <v>145</v>
      </c>
    </row>
    <row r="303" s="14" customFormat="1">
      <c r="A303" s="14"/>
      <c r="B303" s="251"/>
      <c r="C303" s="252"/>
      <c r="D303" s="235" t="s">
        <v>273</v>
      </c>
      <c r="E303" s="253" t="s">
        <v>78</v>
      </c>
      <c r="F303" s="254" t="s">
        <v>530</v>
      </c>
      <c r="G303" s="252"/>
      <c r="H303" s="255">
        <v>22.57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273</v>
      </c>
      <c r="AU303" s="261" t="s">
        <v>90</v>
      </c>
      <c r="AV303" s="14" t="s">
        <v>90</v>
      </c>
      <c r="AW303" s="14" t="s">
        <v>40</v>
      </c>
      <c r="AX303" s="14" t="s">
        <v>80</v>
      </c>
      <c r="AY303" s="261" t="s">
        <v>145</v>
      </c>
    </row>
    <row r="304" s="14" customFormat="1">
      <c r="A304" s="14"/>
      <c r="B304" s="251"/>
      <c r="C304" s="252"/>
      <c r="D304" s="235" t="s">
        <v>273</v>
      </c>
      <c r="E304" s="253" t="s">
        <v>78</v>
      </c>
      <c r="F304" s="254" t="s">
        <v>531</v>
      </c>
      <c r="G304" s="252"/>
      <c r="H304" s="255">
        <v>15.07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273</v>
      </c>
      <c r="AU304" s="261" t="s">
        <v>90</v>
      </c>
      <c r="AV304" s="14" t="s">
        <v>90</v>
      </c>
      <c r="AW304" s="14" t="s">
        <v>40</v>
      </c>
      <c r="AX304" s="14" t="s">
        <v>80</v>
      </c>
      <c r="AY304" s="261" t="s">
        <v>145</v>
      </c>
    </row>
    <row r="305" s="14" customFormat="1">
      <c r="A305" s="14"/>
      <c r="B305" s="251"/>
      <c r="C305" s="252"/>
      <c r="D305" s="235" t="s">
        <v>273</v>
      </c>
      <c r="E305" s="253" t="s">
        <v>78</v>
      </c>
      <c r="F305" s="254" t="s">
        <v>532</v>
      </c>
      <c r="G305" s="252"/>
      <c r="H305" s="255">
        <v>3.3900000000000001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1" t="s">
        <v>273</v>
      </c>
      <c r="AU305" s="261" t="s">
        <v>90</v>
      </c>
      <c r="AV305" s="14" t="s">
        <v>90</v>
      </c>
      <c r="AW305" s="14" t="s">
        <v>40</v>
      </c>
      <c r="AX305" s="14" t="s">
        <v>80</v>
      </c>
      <c r="AY305" s="261" t="s">
        <v>145</v>
      </c>
    </row>
    <row r="306" s="14" customFormat="1">
      <c r="A306" s="14"/>
      <c r="B306" s="251"/>
      <c r="C306" s="252"/>
      <c r="D306" s="235" t="s">
        <v>273</v>
      </c>
      <c r="E306" s="253" t="s">
        <v>78</v>
      </c>
      <c r="F306" s="254" t="s">
        <v>533</v>
      </c>
      <c r="G306" s="252"/>
      <c r="H306" s="255">
        <v>5.2999999999999998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273</v>
      </c>
      <c r="AU306" s="261" t="s">
        <v>90</v>
      </c>
      <c r="AV306" s="14" t="s">
        <v>90</v>
      </c>
      <c r="AW306" s="14" t="s">
        <v>40</v>
      </c>
      <c r="AX306" s="14" t="s">
        <v>80</v>
      </c>
      <c r="AY306" s="261" t="s">
        <v>145</v>
      </c>
    </row>
    <row r="307" s="15" customFormat="1">
      <c r="A307" s="15"/>
      <c r="B307" s="262"/>
      <c r="C307" s="263"/>
      <c r="D307" s="235" t="s">
        <v>273</v>
      </c>
      <c r="E307" s="264" t="s">
        <v>534</v>
      </c>
      <c r="F307" s="265" t="s">
        <v>277</v>
      </c>
      <c r="G307" s="263"/>
      <c r="H307" s="266">
        <v>173.06999999999999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2" t="s">
        <v>273</v>
      </c>
      <c r="AU307" s="272" t="s">
        <v>90</v>
      </c>
      <c r="AV307" s="15" t="s">
        <v>170</v>
      </c>
      <c r="AW307" s="15" t="s">
        <v>40</v>
      </c>
      <c r="AX307" s="15" t="s">
        <v>88</v>
      </c>
      <c r="AY307" s="272" t="s">
        <v>145</v>
      </c>
    </row>
    <row r="308" s="12" customFormat="1" ht="22.8" customHeight="1">
      <c r="A308" s="12"/>
      <c r="B308" s="201"/>
      <c r="C308" s="202"/>
      <c r="D308" s="203" t="s">
        <v>79</v>
      </c>
      <c r="E308" s="215" t="s">
        <v>535</v>
      </c>
      <c r="F308" s="215" t="s">
        <v>536</v>
      </c>
      <c r="G308" s="202"/>
      <c r="H308" s="202"/>
      <c r="I308" s="205"/>
      <c r="J308" s="216">
        <f>BK308</f>
        <v>0</v>
      </c>
      <c r="K308" s="202"/>
      <c r="L308" s="207"/>
      <c r="M308" s="208"/>
      <c r="N308" s="209"/>
      <c r="O308" s="209"/>
      <c r="P308" s="210">
        <f>SUM(P309:P319)</f>
        <v>0</v>
      </c>
      <c r="Q308" s="209"/>
      <c r="R308" s="210">
        <f>SUM(R309:R319)</f>
        <v>0</v>
      </c>
      <c r="S308" s="209"/>
      <c r="T308" s="211">
        <f>SUM(T309:T319)</f>
        <v>0.039746000000000004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2" t="s">
        <v>90</v>
      </c>
      <c r="AT308" s="213" t="s">
        <v>79</v>
      </c>
      <c r="AU308" s="213" t="s">
        <v>88</v>
      </c>
      <c r="AY308" s="212" t="s">
        <v>145</v>
      </c>
      <c r="BK308" s="214">
        <f>SUM(BK309:BK319)</f>
        <v>0</v>
      </c>
    </row>
    <row r="309" s="2" customFormat="1" ht="24.15" customHeight="1">
      <c r="A309" s="43"/>
      <c r="B309" s="44"/>
      <c r="C309" s="217" t="s">
        <v>537</v>
      </c>
      <c r="D309" s="217" t="s">
        <v>148</v>
      </c>
      <c r="E309" s="218" t="s">
        <v>538</v>
      </c>
      <c r="F309" s="219" t="s">
        <v>539</v>
      </c>
      <c r="G309" s="220" t="s">
        <v>403</v>
      </c>
      <c r="H309" s="221">
        <v>23.800000000000001</v>
      </c>
      <c r="I309" s="222"/>
      <c r="J309" s="223">
        <f>ROUND(I309*H309,2)</f>
        <v>0</v>
      </c>
      <c r="K309" s="219" t="s">
        <v>152</v>
      </c>
      <c r="L309" s="49"/>
      <c r="M309" s="224" t="s">
        <v>78</v>
      </c>
      <c r="N309" s="225" t="s">
        <v>50</v>
      </c>
      <c r="O309" s="89"/>
      <c r="P309" s="226">
        <f>O309*H309</f>
        <v>0</v>
      </c>
      <c r="Q309" s="226">
        <v>0</v>
      </c>
      <c r="R309" s="226">
        <f>Q309*H309</f>
        <v>0</v>
      </c>
      <c r="S309" s="226">
        <v>0.00167</v>
      </c>
      <c r="T309" s="227">
        <f>S309*H309</f>
        <v>0.039746000000000004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R309" s="228" t="s">
        <v>364</v>
      </c>
      <c r="AT309" s="228" t="s">
        <v>148</v>
      </c>
      <c r="AU309" s="228" t="s">
        <v>90</v>
      </c>
      <c r="AY309" s="21" t="s">
        <v>145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21" t="s">
        <v>88</v>
      </c>
      <c r="BK309" s="229">
        <f>ROUND(I309*H309,2)</f>
        <v>0</v>
      </c>
      <c r="BL309" s="21" t="s">
        <v>364</v>
      </c>
      <c r="BM309" s="228" t="s">
        <v>540</v>
      </c>
    </row>
    <row r="310" s="2" customFormat="1">
      <c r="A310" s="43"/>
      <c r="B310" s="44"/>
      <c r="C310" s="45"/>
      <c r="D310" s="230" t="s">
        <v>155</v>
      </c>
      <c r="E310" s="45"/>
      <c r="F310" s="231" t="s">
        <v>541</v>
      </c>
      <c r="G310" s="45"/>
      <c r="H310" s="45"/>
      <c r="I310" s="232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T310" s="21" t="s">
        <v>155</v>
      </c>
      <c r="AU310" s="21" t="s">
        <v>90</v>
      </c>
    </row>
    <row r="311" s="14" customFormat="1">
      <c r="A311" s="14"/>
      <c r="B311" s="251"/>
      <c r="C311" s="252"/>
      <c r="D311" s="235" t="s">
        <v>273</v>
      </c>
      <c r="E311" s="253" t="s">
        <v>78</v>
      </c>
      <c r="F311" s="254" t="s">
        <v>542</v>
      </c>
      <c r="G311" s="252"/>
      <c r="H311" s="255">
        <v>6.1500000000000004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1" t="s">
        <v>273</v>
      </c>
      <c r="AU311" s="261" t="s">
        <v>90</v>
      </c>
      <c r="AV311" s="14" t="s">
        <v>90</v>
      </c>
      <c r="AW311" s="14" t="s">
        <v>40</v>
      </c>
      <c r="AX311" s="14" t="s">
        <v>80</v>
      </c>
      <c r="AY311" s="261" t="s">
        <v>145</v>
      </c>
    </row>
    <row r="312" s="14" customFormat="1">
      <c r="A312" s="14"/>
      <c r="B312" s="251"/>
      <c r="C312" s="252"/>
      <c r="D312" s="235" t="s">
        <v>273</v>
      </c>
      <c r="E312" s="253" t="s">
        <v>78</v>
      </c>
      <c r="F312" s="254" t="s">
        <v>543</v>
      </c>
      <c r="G312" s="252"/>
      <c r="H312" s="255">
        <v>8.1999999999999993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273</v>
      </c>
      <c r="AU312" s="261" t="s">
        <v>90</v>
      </c>
      <c r="AV312" s="14" t="s">
        <v>90</v>
      </c>
      <c r="AW312" s="14" t="s">
        <v>40</v>
      </c>
      <c r="AX312" s="14" t="s">
        <v>80</v>
      </c>
      <c r="AY312" s="261" t="s">
        <v>145</v>
      </c>
    </row>
    <row r="313" s="14" customFormat="1">
      <c r="A313" s="14"/>
      <c r="B313" s="251"/>
      <c r="C313" s="252"/>
      <c r="D313" s="235" t="s">
        <v>273</v>
      </c>
      <c r="E313" s="253" t="s">
        <v>78</v>
      </c>
      <c r="F313" s="254" t="s">
        <v>544</v>
      </c>
      <c r="G313" s="252"/>
      <c r="H313" s="255">
        <v>2.1499999999999999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273</v>
      </c>
      <c r="AU313" s="261" t="s">
        <v>90</v>
      </c>
      <c r="AV313" s="14" t="s">
        <v>90</v>
      </c>
      <c r="AW313" s="14" t="s">
        <v>40</v>
      </c>
      <c r="AX313" s="14" t="s">
        <v>80</v>
      </c>
      <c r="AY313" s="261" t="s">
        <v>145</v>
      </c>
    </row>
    <row r="314" s="14" customFormat="1">
      <c r="A314" s="14"/>
      <c r="B314" s="251"/>
      <c r="C314" s="252"/>
      <c r="D314" s="235" t="s">
        <v>273</v>
      </c>
      <c r="E314" s="253" t="s">
        <v>78</v>
      </c>
      <c r="F314" s="254" t="s">
        <v>545</v>
      </c>
      <c r="G314" s="252"/>
      <c r="H314" s="255">
        <v>4.5999999999999996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1" t="s">
        <v>273</v>
      </c>
      <c r="AU314" s="261" t="s">
        <v>90</v>
      </c>
      <c r="AV314" s="14" t="s">
        <v>90</v>
      </c>
      <c r="AW314" s="14" t="s">
        <v>40</v>
      </c>
      <c r="AX314" s="14" t="s">
        <v>80</v>
      </c>
      <c r="AY314" s="261" t="s">
        <v>145</v>
      </c>
    </row>
    <row r="315" s="16" customFormat="1">
      <c r="A315" s="16"/>
      <c r="B315" s="273"/>
      <c r="C315" s="274"/>
      <c r="D315" s="235" t="s">
        <v>273</v>
      </c>
      <c r="E315" s="275" t="s">
        <v>78</v>
      </c>
      <c r="F315" s="276" t="s">
        <v>341</v>
      </c>
      <c r="G315" s="274"/>
      <c r="H315" s="277">
        <v>21.100000000000001</v>
      </c>
      <c r="I315" s="278"/>
      <c r="J315" s="274"/>
      <c r="K315" s="274"/>
      <c r="L315" s="279"/>
      <c r="M315" s="280"/>
      <c r="N315" s="281"/>
      <c r="O315" s="281"/>
      <c r="P315" s="281"/>
      <c r="Q315" s="281"/>
      <c r="R315" s="281"/>
      <c r="S315" s="281"/>
      <c r="T315" s="28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3" t="s">
        <v>273</v>
      </c>
      <c r="AU315" s="283" t="s">
        <v>90</v>
      </c>
      <c r="AV315" s="16" t="s">
        <v>164</v>
      </c>
      <c r="AW315" s="16" t="s">
        <v>40</v>
      </c>
      <c r="AX315" s="16" t="s">
        <v>80</v>
      </c>
      <c r="AY315" s="283" t="s">
        <v>145</v>
      </c>
    </row>
    <row r="316" s="14" customFormat="1">
      <c r="A316" s="14"/>
      <c r="B316" s="251"/>
      <c r="C316" s="252"/>
      <c r="D316" s="235" t="s">
        <v>273</v>
      </c>
      <c r="E316" s="253" t="s">
        <v>78</v>
      </c>
      <c r="F316" s="254" t="s">
        <v>546</v>
      </c>
      <c r="G316" s="252"/>
      <c r="H316" s="255">
        <v>0.69999999999999996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273</v>
      </c>
      <c r="AU316" s="261" t="s">
        <v>90</v>
      </c>
      <c r="AV316" s="14" t="s">
        <v>90</v>
      </c>
      <c r="AW316" s="14" t="s">
        <v>40</v>
      </c>
      <c r="AX316" s="14" t="s">
        <v>80</v>
      </c>
      <c r="AY316" s="261" t="s">
        <v>145</v>
      </c>
    </row>
    <row r="317" s="14" customFormat="1">
      <c r="A317" s="14"/>
      <c r="B317" s="251"/>
      <c r="C317" s="252"/>
      <c r="D317" s="235" t="s">
        <v>273</v>
      </c>
      <c r="E317" s="253" t="s">
        <v>78</v>
      </c>
      <c r="F317" s="254" t="s">
        <v>547</v>
      </c>
      <c r="G317" s="252"/>
      <c r="H317" s="255">
        <v>2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1" t="s">
        <v>273</v>
      </c>
      <c r="AU317" s="261" t="s">
        <v>90</v>
      </c>
      <c r="AV317" s="14" t="s">
        <v>90</v>
      </c>
      <c r="AW317" s="14" t="s">
        <v>40</v>
      </c>
      <c r="AX317" s="14" t="s">
        <v>80</v>
      </c>
      <c r="AY317" s="261" t="s">
        <v>145</v>
      </c>
    </row>
    <row r="318" s="16" customFormat="1">
      <c r="A318" s="16"/>
      <c r="B318" s="273"/>
      <c r="C318" s="274"/>
      <c r="D318" s="235" t="s">
        <v>273</v>
      </c>
      <c r="E318" s="275" t="s">
        <v>78</v>
      </c>
      <c r="F318" s="276" t="s">
        <v>341</v>
      </c>
      <c r="G318" s="274"/>
      <c r="H318" s="277">
        <v>2.7000000000000002</v>
      </c>
      <c r="I318" s="278"/>
      <c r="J318" s="274"/>
      <c r="K318" s="274"/>
      <c r="L318" s="279"/>
      <c r="M318" s="280"/>
      <c r="N318" s="281"/>
      <c r="O318" s="281"/>
      <c r="P318" s="281"/>
      <c r="Q318" s="281"/>
      <c r="R318" s="281"/>
      <c r="S318" s="281"/>
      <c r="T318" s="28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3" t="s">
        <v>273</v>
      </c>
      <c r="AU318" s="283" t="s">
        <v>90</v>
      </c>
      <c r="AV318" s="16" t="s">
        <v>164</v>
      </c>
      <c r="AW318" s="16" t="s">
        <v>40</v>
      </c>
      <c r="AX318" s="16" t="s">
        <v>80</v>
      </c>
      <c r="AY318" s="283" t="s">
        <v>145</v>
      </c>
    </row>
    <row r="319" s="15" customFormat="1">
      <c r="A319" s="15"/>
      <c r="B319" s="262"/>
      <c r="C319" s="263"/>
      <c r="D319" s="235" t="s">
        <v>273</v>
      </c>
      <c r="E319" s="264" t="s">
        <v>78</v>
      </c>
      <c r="F319" s="265" t="s">
        <v>277</v>
      </c>
      <c r="G319" s="263"/>
      <c r="H319" s="266">
        <v>23.800000000000001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2" t="s">
        <v>273</v>
      </c>
      <c r="AU319" s="272" t="s">
        <v>90</v>
      </c>
      <c r="AV319" s="15" t="s">
        <v>170</v>
      </c>
      <c r="AW319" s="15" t="s">
        <v>40</v>
      </c>
      <c r="AX319" s="15" t="s">
        <v>88</v>
      </c>
      <c r="AY319" s="272" t="s">
        <v>145</v>
      </c>
    </row>
    <row r="320" s="12" customFormat="1" ht="22.8" customHeight="1">
      <c r="A320" s="12"/>
      <c r="B320" s="201"/>
      <c r="C320" s="202"/>
      <c r="D320" s="203" t="s">
        <v>79</v>
      </c>
      <c r="E320" s="215" t="s">
        <v>548</v>
      </c>
      <c r="F320" s="215" t="s">
        <v>549</v>
      </c>
      <c r="G320" s="202"/>
      <c r="H320" s="202"/>
      <c r="I320" s="205"/>
      <c r="J320" s="216">
        <f>BK320</f>
        <v>0</v>
      </c>
      <c r="K320" s="202"/>
      <c r="L320" s="207"/>
      <c r="M320" s="208"/>
      <c r="N320" s="209"/>
      <c r="O320" s="209"/>
      <c r="P320" s="210">
        <f>SUM(P321:P338)</f>
        <v>0</v>
      </c>
      <c r="Q320" s="209"/>
      <c r="R320" s="210">
        <f>SUM(R321:R338)</f>
        <v>0</v>
      </c>
      <c r="S320" s="209"/>
      <c r="T320" s="211">
        <f>SUM(T321:T338)</f>
        <v>0.13300000000000001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2" t="s">
        <v>90</v>
      </c>
      <c r="AT320" s="213" t="s">
        <v>79</v>
      </c>
      <c r="AU320" s="213" t="s">
        <v>88</v>
      </c>
      <c r="AY320" s="212" t="s">
        <v>145</v>
      </c>
      <c r="BK320" s="214">
        <f>SUM(BK321:BK338)</f>
        <v>0</v>
      </c>
    </row>
    <row r="321" s="2" customFormat="1" ht="33" customHeight="1">
      <c r="A321" s="43"/>
      <c r="B321" s="44"/>
      <c r="C321" s="217" t="s">
        <v>550</v>
      </c>
      <c r="D321" s="217" t="s">
        <v>148</v>
      </c>
      <c r="E321" s="218" t="s">
        <v>551</v>
      </c>
      <c r="F321" s="219" t="s">
        <v>552</v>
      </c>
      <c r="G321" s="220" t="s">
        <v>553</v>
      </c>
      <c r="H321" s="221">
        <v>3</v>
      </c>
      <c r="I321" s="222"/>
      <c r="J321" s="223">
        <f>ROUND(I321*H321,2)</f>
        <v>0</v>
      </c>
      <c r="K321" s="219" t="s">
        <v>554</v>
      </c>
      <c r="L321" s="49"/>
      <c r="M321" s="224" t="s">
        <v>78</v>
      </c>
      <c r="N321" s="225" t="s">
        <v>50</v>
      </c>
      <c r="O321" s="89"/>
      <c r="P321" s="226">
        <f>O321*H321</f>
        <v>0</v>
      </c>
      <c r="Q321" s="226">
        <v>0</v>
      </c>
      <c r="R321" s="226">
        <f>Q321*H321</f>
        <v>0</v>
      </c>
      <c r="S321" s="226">
        <v>0.0030000000000000001</v>
      </c>
      <c r="T321" s="227">
        <f>S321*H321</f>
        <v>0.0090000000000000011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R321" s="228" t="s">
        <v>364</v>
      </c>
      <c r="AT321" s="228" t="s">
        <v>148</v>
      </c>
      <c r="AU321" s="228" t="s">
        <v>90</v>
      </c>
      <c r="AY321" s="21" t="s">
        <v>145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21" t="s">
        <v>88</v>
      </c>
      <c r="BK321" s="229">
        <f>ROUND(I321*H321,2)</f>
        <v>0</v>
      </c>
      <c r="BL321" s="21" t="s">
        <v>364</v>
      </c>
      <c r="BM321" s="228" t="s">
        <v>555</v>
      </c>
    </row>
    <row r="322" s="2" customFormat="1">
      <c r="A322" s="43"/>
      <c r="B322" s="44"/>
      <c r="C322" s="45"/>
      <c r="D322" s="230" t="s">
        <v>155</v>
      </c>
      <c r="E322" s="45"/>
      <c r="F322" s="231" t="s">
        <v>556</v>
      </c>
      <c r="G322" s="45"/>
      <c r="H322" s="45"/>
      <c r="I322" s="232"/>
      <c r="J322" s="45"/>
      <c r="K322" s="45"/>
      <c r="L322" s="49"/>
      <c r="M322" s="233"/>
      <c r="N322" s="234"/>
      <c r="O322" s="89"/>
      <c r="P322" s="89"/>
      <c r="Q322" s="89"/>
      <c r="R322" s="89"/>
      <c r="S322" s="89"/>
      <c r="T322" s="90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T322" s="21" t="s">
        <v>155</v>
      </c>
      <c r="AU322" s="21" t="s">
        <v>90</v>
      </c>
    </row>
    <row r="323" s="14" customFormat="1">
      <c r="A323" s="14"/>
      <c r="B323" s="251"/>
      <c r="C323" s="252"/>
      <c r="D323" s="235" t="s">
        <v>273</v>
      </c>
      <c r="E323" s="253" t="s">
        <v>78</v>
      </c>
      <c r="F323" s="254" t="s">
        <v>557</v>
      </c>
      <c r="G323" s="252"/>
      <c r="H323" s="255">
        <v>1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1" t="s">
        <v>273</v>
      </c>
      <c r="AU323" s="261" t="s">
        <v>90</v>
      </c>
      <c r="AV323" s="14" t="s">
        <v>90</v>
      </c>
      <c r="AW323" s="14" t="s">
        <v>40</v>
      </c>
      <c r="AX323" s="14" t="s">
        <v>80</v>
      </c>
      <c r="AY323" s="261" t="s">
        <v>145</v>
      </c>
    </row>
    <row r="324" s="14" customFormat="1">
      <c r="A324" s="14"/>
      <c r="B324" s="251"/>
      <c r="C324" s="252"/>
      <c r="D324" s="235" t="s">
        <v>273</v>
      </c>
      <c r="E324" s="253" t="s">
        <v>78</v>
      </c>
      <c r="F324" s="254" t="s">
        <v>558</v>
      </c>
      <c r="G324" s="252"/>
      <c r="H324" s="255">
        <v>2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1" t="s">
        <v>273</v>
      </c>
      <c r="AU324" s="261" t="s">
        <v>90</v>
      </c>
      <c r="AV324" s="14" t="s">
        <v>90</v>
      </c>
      <c r="AW324" s="14" t="s">
        <v>40</v>
      </c>
      <c r="AX324" s="14" t="s">
        <v>80</v>
      </c>
      <c r="AY324" s="261" t="s">
        <v>145</v>
      </c>
    </row>
    <row r="325" s="16" customFormat="1">
      <c r="A325" s="16"/>
      <c r="B325" s="273"/>
      <c r="C325" s="274"/>
      <c r="D325" s="235" t="s">
        <v>273</v>
      </c>
      <c r="E325" s="275" t="s">
        <v>78</v>
      </c>
      <c r="F325" s="276" t="s">
        <v>341</v>
      </c>
      <c r="G325" s="274"/>
      <c r="H325" s="277">
        <v>3</v>
      </c>
      <c r="I325" s="278"/>
      <c r="J325" s="274"/>
      <c r="K325" s="274"/>
      <c r="L325" s="279"/>
      <c r="M325" s="280"/>
      <c r="N325" s="281"/>
      <c r="O325" s="281"/>
      <c r="P325" s="281"/>
      <c r="Q325" s="281"/>
      <c r="R325" s="281"/>
      <c r="S325" s="281"/>
      <c r="T325" s="28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3" t="s">
        <v>273</v>
      </c>
      <c r="AU325" s="283" t="s">
        <v>90</v>
      </c>
      <c r="AV325" s="16" t="s">
        <v>164</v>
      </c>
      <c r="AW325" s="16" t="s">
        <v>40</v>
      </c>
      <c r="AX325" s="16" t="s">
        <v>80</v>
      </c>
      <c r="AY325" s="283" t="s">
        <v>145</v>
      </c>
    </row>
    <row r="326" s="15" customFormat="1">
      <c r="A326" s="15"/>
      <c r="B326" s="262"/>
      <c r="C326" s="263"/>
      <c r="D326" s="235" t="s">
        <v>273</v>
      </c>
      <c r="E326" s="264" t="s">
        <v>78</v>
      </c>
      <c r="F326" s="265" t="s">
        <v>277</v>
      </c>
      <c r="G326" s="263"/>
      <c r="H326" s="266">
        <v>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2" t="s">
        <v>273</v>
      </c>
      <c r="AU326" s="272" t="s">
        <v>90</v>
      </c>
      <c r="AV326" s="15" t="s">
        <v>170</v>
      </c>
      <c r="AW326" s="15" t="s">
        <v>40</v>
      </c>
      <c r="AX326" s="15" t="s">
        <v>88</v>
      </c>
      <c r="AY326" s="272" t="s">
        <v>145</v>
      </c>
    </row>
    <row r="327" s="2" customFormat="1" ht="37.8" customHeight="1">
      <c r="A327" s="43"/>
      <c r="B327" s="44"/>
      <c r="C327" s="217" t="s">
        <v>559</v>
      </c>
      <c r="D327" s="217" t="s">
        <v>148</v>
      </c>
      <c r="E327" s="218" t="s">
        <v>560</v>
      </c>
      <c r="F327" s="219" t="s">
        <v>561</v>
      </c>
      <c r="G327" s="220" t="s">
        <v>553</v>
      </c>
      <c r="H327" s="221">
        <v>20</v>
      </c>
      <c r="I327" s="222"/>
      <c r="J327" s="223">
        <f>ROUND(I327*H327,2)</f>
        <v>0</v>
      </c>
      <c r="K327" s="219" t="s">
        <v>554</v>
      </c>
      <c r="L327" s="49"/>
      <c r="M327" s="224" t="s">
        <v>78</v>
      </c>
      <c r="N327" s="225" t="s">
        <v>50</v>
      </c>
      <c r="O327" s="89"/>
      <c r="P327" s="226">
        <f>O327*H327</f>
        <v>0</v>
      </c>
      <c r="Q327" s="226">
        <v>0</v>
      </c>
      <c r="R327" s="226">
        <f>Q327*H327</f>
        <v>0</v>
      </c>
      <c r="S327" s="226">
        <v>0.0050000000000000001</v>
      </c>
      <c r="T327" s="227">
        <f>S327*H327</f>
        <v>0.10000000000000001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R327" s="228" t="s">
        <v>364</v>
      </c>
      <c r="AT327" s="228" t="s">
        <v>148</v>
      </c>
      <c r="AU327" s="228" t="s">
        <v>90</v>
      </c>
      <c r="AY327" s="21" t="s">
        <v>145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21" t="s">
        <v>88</v>
      </c>
      <c r="BK327" s="229">
        <f>ROUND(I327*H327,2)</f>
        <v>0</v>
      </c>
      <c r="BL327" s="21" t="s">
        <v>364</v>
      </c>
      <c r="BM327" s="228" t="s">
        <v>562</v>
      </c>
    </row>
    <row r="328" s="2" customFormat="1">
      <c r="A328" s="43"/>
      <c r="B328" s="44"/>
      <c r="C328" s="45"/>
      <c r="D328" s="230" t="s">
        <v>155</v>
      </c>
      <c r="E328" s="45"/>
      <c r="F328" s="231" t="s">
        <v>563</v>
      </c>
      <c r="G328" s="45"/>
      <c r="H328" s="45"/>
      <c r="I328" s="232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T328" s="21" t="s">
        <v>155</v>
      </c>
      <c r="AU328" s="21" t="s">
        <v>90</v>
      </c>
    </row>
    <row r="329" s="14" customFormat="1">
      <c r="A329" s="14"/>
      <c r="B329" s="251"/>
      <c r="C329" s="252"/>
      <c r="D329" s="235" t="s">
        <v>273</v>
      </c>
      <c r="E329" s="253" t="s">
        <v>78</v>
      </c>
      <c r="F329" s="254" t="s">
        <v>564</v>
      </c>
      <c r="G329" s="252"/>
      <c r="H329" s="255">
        <v>6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1" t="s">
        <v>273</v>
      </c>
      <c r="AU329" s="261" t="s">
        <v>90</v>
      </c>
      <c r="AV329" s="14" t="s">
        <v>90</v>
      </c>
      <c r="AW329" s="14" t="s">
        <v>40</v>
      </c>
      <c r="AX329" s="14" t="s">
        <v>80</v>
      </c>
      <c r="AY329" s="261" t="s">
        <v>145</v>
      </c>
    </row>
    <row r="330" s="14" customFormat="1">
      <c r="A330" s="14"/>
      <c r="B330" s="251"/>
      <c r="C330" s="252"/>
      <c r="D330" s="235" t="s">
        <v>273</v>
      </c>
      <c r="E330" s="253" t="s">
        <v>78</v>
      </c>
      <c r="F330" s="254" t="s">
        <v>565</v>
      </c>
      <c r="G330" s="252"/>
      <c r="H330" s="255">
        <v>8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273</v>
      </c>
      <c r="AU330" s="261" t="s">
        <v>90</v>
      </c>
      <c r="AV330" s="14" t="s">
        <v>90</v>
      </c>
      <c r="AW330" s="14" t="s">
        <v>40</v>
      </c>
      <c r="AX330" s="14" t="s">
        <v>80</v>
      </c>
      <c r="AY330" s="261" t="s">
        <v>145</v>
      </c>
    </row>
    <row r="331" s="14" customFormat="1">
      <c r="A331" s="14"/>
      <c r="B331" s="251"/>
      <c r="C331" s="252"/>
      <c r="D331" s="235" t="s">
        <v>273</v>
      </c>
      <c r="E331" s="253" t="s">
        <v>78</v>
      </c>
      <c r="F331" s="254" t="s">
        <v>566</v>
      </c>
      <c r="G331" s="252"/>
      <c r="H331" s="255">
        <v>2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273</v>
      </c>
      <c r="AU331" s="261" t="s">
        <v>90</v>
      </c>
      <c r="AV331" s="14" t="s">
        <v>90</v>
      </c>
      <c r="AW331" s="14" t="s">
        <v>40</v>
      </c>
      <c r="AX331" s="14" t="s">
        <v>80</v>
      </c>
      <c r="AY331" s="261" t="s">
        <v>145</v>
      </c>
    </row>
    <row r="332" s="14" customFormat="1">
      <c r="A332" s="14"/>
      <c r="B332" s="251"/>
      <c r="C332" s="252"/>
      <c r="D332" s="235" t="s">
        <v>273</v>
      </c>
      <c r="E332" s="253" t="s">
        <v>78</v>
      </c>
      <c r="F332" s="254" t="s">
        <v>567</v>
      </c>
      <c r="G332" s="252"/>
      <c r="H332" s="255">
        <v>4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1" t="s">
        <v>273</v>
      </c>
      <c r="AU332" s="261" t="s">
        <v>90</v>
      </c>
      <c r="AV332" s="14" t="s">
        <v>90</v>
      </c>
      <c r="AW332" s="14" t="s">
        <v>40</v>
      </c>
      <c r="AX332" s="14" t="s">
        <v>80</v>
      </c>
      <c r="AY332" s="261" t="s">
        <v>145</v>
      </c>
    </row>
    <row r="333" s="16" customFormat="1">
      <c r="A333" s="16"/>
      <c r="B333" s="273"/>
      <c r="C333" s="274"/>
      <c r="D333" s="235" t="s">
        <v>273</v>
      </c>
      <c r="E333" s="275" t="s">
        <v>78</v>
      </c>
      <c r="F333" s="276" t="s">
        <v>341</v>
      </c>
      <c r="G333" s="274"/>
      <c r="H333" s="277">
        <v>20</v>
      </c>
      <c r="I333" s="278"/>
      <c r="J333" s="274"/>
      <c r="K333" s="274"/>
      <c r="L333" s="279"/>
      <c r="M333" s="280"/>
      <c r="N333" s="281"/>
      <c r="O333" s="281"/>
      <c r="P333" s="281"/>
      <c r="Q333" s="281"/>
      <c r="R333" s="281"/>
      <c r="S333" s="281"/>
      <c r="T333" s="28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3" t="s">
        <v>273</v>
      </c>
      <c r="AU333" s="283" t="s">
        <v>90</v>
      </c>
      <c r="AV333" s="16" t="s">
        <v>164</v>
      </c>
      <c r="AW333" s="16" t="s">
        <v>40</v>
      </c>
      <c r="AX333" s="16" t="s">
        <v>80</v>
      </c>
      <c r="AY333" s="283" t="s">
        <v>145</v>
      </c>
    </row>
    <row r="334" s="15" customFormat="1">
      <c r="A334" s="15"/>
      <c r="B334" s="262"/>
      <c r="C334" s="263"/>
      <c r="D334" s="235" t="s">
        <v>273</v>
      </c>
      <c r="E334" s="264" t="s">
        <v>78</v>
      </c>
      <c r="F334" s="265" t="s">
        <v>277</v>
      </c>
      <c r="G334" s="263"/>
      <c r="H334" s="266">
        <v>20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2" t="s">
        <v>273</v>
      </c>
      <c r="AU334" s="272" t="s">
        <v>90</v>
      </c>
      <c r="AV334" s="15" t="s">
        <v>170</v>
      </c>
      <c r="AW334" s="15" t="s">
        <v>40</v>
      </c>
      <c r="AX334" s="15" t="s">
        <v>88</v>
      </c>
      <c r="AY334" s="272" t="s">
        <v>145</v>
      </c>
    </row>
    <row r="335" s="2" customFormat="1" ht="24.15" customHeight="1">
      <c r="A335" s="43"/>
      <c r="B335" s="44"/>
      <c r="C335" s="217" t="s">
        <v>568</v>
      </c>
      <c r="D335" s="217" t="s">
        <v>148</v>
      </c>
      <c r="E335" s="218" t="s">
        <v>569</v>
      </c>
      <c r="F335" s="219" t="s">
        <v>570</v>
      </c>
      <c r="G335" s="220" t="s">
        <v>553</v>
      </c>
      <c r="H335" s="221">
        <v>1</v>
      </c>
      <c r="I335" s="222"/>
      <c r="J335" s="223">
        <f>ROUND(I335*H335,2)</f>
        <v>0</v>
      </c>
      <c r="K335" s="219" t="s">
        <v>152</v>
      </c>
      <c r="L335" s="49"/>
      <c r="M335" s="224" t="s">
        <v>78</v>
      </c>
      <c r="N335" s="225" t="s">
        <v>50</v>
      </c>
      <c r="O335" s="89"/>
      <c r="P335" s="226">
        <f>O335*H335</f>
        <v>0</v>
      </c>
      <c r="Q335" s="226">
        <v>0</v>
      </c>
      <c r="R335" s="226">
        <f>Q335*H335</f>
        <v>0</v>
      </c>
      <c r="S335" s="226">
        <v>0.024</v>
      </c>
      <c r="T335" s="227">
        <f>S335*H335</f>
        <v>0.024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364</v>
      </c>
      <c r="AT335" s="228" t="s">
        <v>148</v>
      </c>
      <c r="AU335" s="228" t="s">
        <v>90</v>
      </c>
      <c r="AY335" s="21" t="s">
        <v>145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88</v>
      </c>
      <c r="BK335" s="229">
        <f>ROUND(I335*H335,2)</f>
        <v>0</v>
      </c>
      <c r="BL335" s="21" t="s">
        <v>364</v>
      </c>
      <c r="BM335" s="228" t="s">
        <v>571</v>
      </c>
    </row>
    <row r="336" s="2" customFormat="1">
      <c r="A336" s="43"/>
      <c r="B336" s="44"/>
      <c r="C336" s="45"/>
      <c r="D336" s="230" t="s">
        <v>155</v>
      </c>
      <c r="E336" s="45"/>
      <c r="F336" s="231" t="s">
        <v>572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155</v>
      </c>
      <c r="AU336" s="21" t="s">
        <v>90</v>
      </c>
    </row>
    <row r="337" s="13" customFormat="1">
      <c r="A337" s="13"/>
      <c r="B337" s="241"/>
      <c r="C337" s="242"/>
      <c r="D337" s="235" t="s">
        <v>273</v>
      </c>
      <c r="E337" s="243" t="s">
        <v>78</v>
      </c>
      <c r="F337" s="244" t="s">
        <v>356</v>
      </c>
      <c r="G337" s="242"/>
      <c r="H337" s="243" t="s">
        <v>78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0" t="s">
        <v>273</v>
      </c>
      <c r="AU337" s="250" t="s">
        <v>90</v>
      </c>
      <c r="AV337" s="13" t="s">
        <v>88</v>
      </c>
      <c r="AW337" s="13" t="s">
        <v>40</v>
      </c>
      <c r="AX337" s="13" t="s">
        <v>80</v>
      </c>
      <c r="AY337" s="250" t="s">
        <v>145</v>
      </c>
    </row>
    <row r="338" s="14" customFormat="1">
      <c r="A338" s="14"/>
      <c r="B338" s="251"/>
      <c r="C338" s="252"/>
      <c r="D338" s="235" t="s">
        <v>273</v>
      </c>
      <c r="E338" s="253" t="s">
        <v>78</v>
      </c>
      <c r="F338" s="254" t="s">
        <v>573</v>
      </c>
      <c r="G338" s="252"/>
      <c r="H338" s="255">
        <v>1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1" t="s">
        <v>273</v>
      </c>
      <c r="AU338" s="261" t="s">
        <v>90</v>
      </c>
      <c r="AV338" s="14" t="s">
        <v>90</v>
      </c>
      <c r="AW338" s="14" t="s">
        <v>40</v>
      </c>
      <c r="AX338" s="14" t="s">
        <v>88</v>
      </c>
      <c r="AY338" s="261" t="s">
        <v>145</v>
      </c>
    </row>
    <row r="339" s="12" customFormat="1" ht="22.8" customHeight="1">
      <c r="A339" s="12"/>
      <c r="B339" s="201"/>
      <c r="C339" s="202"/>
      <c r="D339" s="203" t="s">
        <v>79</v>
      </c>
      <c r="E339" s="215" t="s">
        <v>574</v>
      </c>
      <c r="F339" s="215" t="s">
        <v>575</v>
      </c>
      <c r="G339" s="202"/>
      <c r="H339" s="202"/>
      <c r="I339" s="205"/>
      <c r="J339" s="216">
        <f>BK339</f>
        <v>0</v>
      </c>
      <c r="K339" s="202"/>
      <c r="L339" s="207"/>
      <c r="M339" s="208"/>
      <c r="N339" s="209"/>
      <c r="O339" s="209"/>
      <c r="P339" s="210">
        <f>SUM(P340:P344)</f>
        <v>0</v>
      </c>
      <c r="Q339" s="209"/>
      <c r="R339" s="210">
        <f>SUM(R340:R344)</f>
        <v>0</v>
      </c>
      <c r="S339" s="209"/>
      <c r="T339" s="211">
        <f>SUM(T340:T344)</f>
        <v>0.78000000000000003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2" t="s">
        <v>90</v>
      </c>
      <c r="AT339" s="213" t="s">
        <v>79</v>
      </c>
      <c r="AU339" s="213" t="s">
        <v>88</v>
      </c>
      <c r="AY339" s="212" t="s">
        <v>145</v>
      </c>
      <c r="BK339" s="214">
        <f>SUM(BK340:BK344)</f>
        <v>0</v>
      </c>
    </row>
    <row r="340" s="2" customFormat="1" ht="16.5" customHeight="1">
      <c r="A340" s="43"/>
      <c r="B340" s="44"/>
      <c r="C340" s="217" t="s">
        <v>576</v>
      </c>
      <c r="D340" s="217" t="s">
        <v>148</v>
      </c>
      <c r="E340" s="218" t="s">
        <v>577</v>
      </c>
      <c r="F340" s="219" t="s">
        <v>578</v>
      </c>
      <c r="G340" s="220" t="s">
        <v>319</v>
      </c>
      <c r="H340" s="221">
        <v>39</v>
      </c>
      <c r="I340" s="222"/>
      <c r="J340" s="223">
        <f>ROUND(I340*H340,2)</f>
        <v>0</v>
      </c>
      <c r="K340" s="219" t="s">
        <v>152</v>
      </c>
      <c r="L340" s="49"/>
      <c r="M340" s="224" t="s">
        <v>78</v>
      </c>
      <c r="N340" s="225" t="s">
        <v>50</v>
      </c>
      <c r="O340" s="89"/>
      <c r="P340" s="226">
        <f>O340*H340</f>
        <v>0</v>
      </c>
      <c r="Q340" s="226">
        <v>0</v>
      </c>
      <c r="R340" s="226">
        <f>Q340*H340</f>
        <v>0</v>
      </c>
      <c r="S340" s="226">
        <v>0.02</v>
      </c>
      <c r="T340" s="227">
        <f>S340*H340</f>
        <v>0.78000000000000003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R340" s="228" t="s">
        <v>364</v>
      </c>
      <c r="AT340" s="228" t="s">
        <v>148</v>
      </c>
      <c r="AU340" s="228" t="s">
        <v>90</v>
      </c>
      <c r="AY340" s="21" t="s">
        <v>145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21" t="s">
        <v>88</v>
      </c>
      <c r="BK340" s="229">
        <f>ROUND(I340*H340,2)</f>
        <v>0</v>
      </c>
      <c r="BL340" s="21" t="s">
        <v>364</v>
      </c>
      <c r="BM340" s="228" t="s">
        <v>579</v>
      </c>
    </row>
    <row r="341" s="2" customFormat="1">
      <c r="A341" s="43"/>
      <c r="B341" s="44"/>
      <c r="C341" s="45"/>
      <c r="D341" s="230" t="s">
        <v>155</v>
      </c>
      <c r="E341" s="45"/>
      <c r="F341" s="231" t="s">
        <v>580</v>
      </c>
      <c r="G341" s="45"/>
      <c r="H341" s="45"/>
      <c r="I341" s="232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T341" s="21" t="s">
        <v>155</v>
      </c>
      <c r="AU341" s="21" t="s">
        <v>90</v>
      </c>
    </row>
    <row r="342" s="14" customFormat="1">
      <c r="A342" s="14"/>
      <c r="B342" s="251"/>
      <c r="C342" s="252"/>
      <c r="D342" s="235" t="s">
        <v>273</v>
      </c>
      <c r="E342" s="253" t="s">
        <v>78</v>
      </c>
      <c r="F342" s="254" t="s">
        <v>581</v>
      </c>
      <c r="G342" s="252"/>
      <c r="H342" s="255">
        <v>36.799999999999997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1" t="s">
        <v>273</v>
      </c>
      <c r="AU342" s="261" t="s">
        <v>90</v>
      </c>
      <c r="AV342" s="14" t="s">
        <v>90</v>
      </c>
      <c r="AW342" s="14" t="s">
        <v>40</v>
      </c>
      <c r="AX342" s="14" t="s">
        <v>80</v>
      </c>
      <c r="AY342" s="261" t="s">
        <v>145</v>
      </c>
    </row>
    <row r="343" s="14" customFormat="1">
      <c r="A343" s="14"/>
      <c r="B343" s="251"/>
      <c r="C343" s="252"/>
      <c r="D343" s="235" t="s">
        <v>273</v>
      </c>
      <c r="E343" s="253" t="s">
        <v>78</v>
      </c>
      <c r="F343" s="254" t="s">
        <v>582</v>
      </c>
      <c r="G343" s="252"/>
      <c r="H343" s="255">
        <v>2.2000000000000002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1" t="s">
        <v>273</v>
      </c>
      <c r="AU343" s="261" t="s">
        <v>90</v>
      </c>
      <c r="AV343" s="14" t="s">
        <v>90</v>
      </c>
      <c r="AW343" s="14" t="s">
        <v>40</v>
      </c>
      <c r="AX343" s="14" t="s">
        <v>80</v>
      </c>
      <c r="AY343" s="261" t="s">
        <v>145</v>
      </c>
    </row>
    <row r="344" s="15" customFormat="1">
      <c r="A344" s="15"/>
      <c r="B344" s="262"/>
      <c r="C344" s="263"/>
      <c r="D344" s="235" t="s">
        <v>273</v>
      </c>
      <c r="E344" s="264" t="s">
        <v>78</v>
      </c>
      <c r="F344" s="265" t="s">
        <v>277</v>
      </c>
      <c r="G344" s="263"/>
      <c r="H344" s="266">
        <v>39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2" t="s">
        <v>273</v>
      </c>
      <c r="AU344" s="272" t="s">
        <v>90</v>
      </c>
      <c r="AV344" s="15" t="s">
        <v>170</v>
      </c>
      <c r="AW344" s="15" t="s">
        <v>40</v>
      </c>
      <c r="AX344" s="15" t="s">
        <v>88</v>
      </c>
      <c r="AY344" s="272" t="s">
        <v>145</v>
      </c>
    </row>
    <row r="345" s="12" customFormat="1" ht="22.8" customHeight="1">
      <c r="A345" s="12"/>
      <c r="B345" s="201"/>
      <c r="C345" s="202"/>
      <c r="D345" s="203" t="s">
        <v>79</v>
      </c>
      <c r="E345" s="215" t="s">
        <v>583</v>
      </c>
      <c r="F345" s="215" t="s">
        <v>584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SUM(P346:P351)</f>
        <v>0</v>
      </c>
      <c r="Q345" s="209"/>
      <c r="R345" s="210">
        <f>SUM(R346:R351)</f>
        <v>0</v>
      </c>
      <c r="S345" s="209"/>
      <c r="T345" s="211">
        <f>SUM(T346:T351)</f>
        <v>2.3393309999999996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90</v>
      </c>
      <c r="AT345" s="213" t="s">
        <v>79</v>
      </c>
      <c r="AU345" s="213" t="s">
        <v>88</v>
      </c>
      <c r="AY345" s="212" t="s">
        <v>145</v>
      </c>
      <c r="BK345" s="214">
        <f>SUM(BK346:BK351)</f>
        <v>0</v>
      </c>
    </row>
    <row r="346" s="2" customFormat="1" ht="16.5" customHeight="1">
      <c r="A346" s="43"/>
      <c r="B346" s="44"/>
      <c r="C346" s="217" t="s">
        <v>585</v>
      </c>
      <c r="D346" s="217" t="s">
        <v>148</v>
      </c>
      <c r="E346" s="218" t="s">
        <v>586</v>
      </c>
      <c r="F346" s="219" t="s">
        <v>587</v>
      </c>
      <c r="G346" s="220" t="s">
        <v>319</v>
      </c>
      <c r="H346" s="221">
        <v>66.269999999999996</v>
      </c>
      <c r="I346" s="222"/>
      <c r="J346" s="223">
        <f>ROUND(I346*H346,2)</f>
        <v>0</v>
      </c>
      <c r="K346" s="219" t="s">
        <v>152</v>
      </c>
      <c r="L346" s="49"/>
      <c r="M346" s="224" t="s">
        <v>78</v>
      </c>
      <c r="N346" s="225" t="s">
        <v>50</v>
      </c>
      <c r="O346" s="89"/>
      <c r="P346" s="226">
        <f>O346*H346</f>
        <v>0</v>
      </c>
      <c r="Q346" s="226">
        <v>0</v>
      </c>
      <c r="R346" s="226">
        <f>Q346*H346</f>
        <v>0</v>
      </c>
      <c r="S346" s="226">
        <v>0.035299999999999998</v>
      </c>
      <c r="T346" s="227">
        <f>S346*H346</f>
        <v>2.3393309999999996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R346" s="228" t="s">
        <v>364</v>
      </c>
      <c r="AT346" s="228" t="s">
        <v>148</v>
      </c>
      <c r="AU346" s="228" t="s">
        <v>90</v>
      </c>
      <c r="AY346" s="21" t="s">
        <v>145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21" t="s">
        <v>88</v>
      </c>
      <c r="BK346" s="229">
        <f>ROUND(I346*H346,2)</f>
        <v>0</v>
      </c>
      <c r="BL346" s="21" t="s">
        <v>364</v>
      </c>
      <c r="BM346" s="228" t="s">
        <v>588</v>
      </c>
    </row>
    <row r="347" s="2" customFormat="1">
      <c r="A347" s="43"/>
      <c r="B347" s="44"/>
      <c r="C347" s="45"/>
      <c r="D347" s="230" t="s">
        <v>155</v>
      </c>
      <c r="E347" s="45"/>
      <c r="F347" s="231" t="s">
        <v>589</v>
      </c>
      <c r="G347" s="45"/>
      <c r="H347" s="45"/>
      <c r="I347" s="232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T347" s="21" t="s">
        <v>155</v>
      </c>
      <c r="AU347" s="21" t="s">
        <v>90</v>
      </c>
    </row>
    <row r="348" s="14" customFormat="1">
      <c r="A348" s="14"/>
      <c r="B348" s="251"/>
      <c r="C348" s="252"/>
      <c r="D348" s="235" t="s">
        <v>273</v>
      </c>
      <c r="E348" s="253" t="s">
        <v>78</v>
      </c>
      <c r="F348" s="254" t="s">
        <v>506</v>
      </c>
      <c r="G348" s="252"/>
      <c r="H348" s="255">
        <v>57.18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1" t="s">
        <v>273</v>
      </c>
      <c r="AU348" s="261" t="s">
        <v>90</v>
      </c>
      <c r="AV348" s="14" t="s">
        <v>90</v>
      </c>
      <c r="AW348" s="14" t="s">
        <v>40</v>
      </c>
      <c r="AX348" s="14" t="s">
        <v>80</v>
      </c>
      <c r="AY348" s="261" t="s">
        <v>145</v>
      </c>
    </row>
    <row r="349" s="14" customFormat="1">
      <c r="A349" s="14"/>
      <c r="B349" s="251"/>
      <c r="C349" s="252"/>
      <c r="D349" s="235" t="s">
        <v>273</v>
      </c>
      <c r="E349" s="253" t="s">
        <v>78</v>
      </c>
      <c r="F349" s="254" t="s">
        <v>507</v>
      </c>
      <c r="G349" s="252"/>
      <c r="H349" s="255">
        <v>2.1800000000000002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273</v>
      </c>
      <c r="AU349" s="261" t="s">
        <v>90</v>
      </c>
      <c r="AV349" s="14" t="s">
        <v>90</v>
      </c>
      <c r="AW349" s="14" t="s">
        <v>40</v>
      </c>
      <c r="AX349" s="14" t="s">
        <v>80</v>
      </c>
      <c r="AY349" s="261" t="s">
        <v>145</v>
      </c>
    </row>
    <row r="350" s="14" customFormat="1">
      <c r="A350" s="14"/>
      <c r="B350" s="251"/>
      <c r="C350" s="252"/>
      <c r="D350" s="235" t="s">
        <v>273</v>
      </c>
      <c r="E350" s="253" t="s">
        <v>78</v>
      </c>
      <c r="F350" s="254" t="s">
        <v>508</v>
      </c>
      <c r="G350" s="252"/>
      <c r="H350" s="255">
        <v>6.9100000000000001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273</v>
      </c>
      <c r="AU350" s="261" t="s">
        <v>90</v>
      </c>
      <c r="AV350" s="14" t="s">
        <v>90</v>
      </c>
      <c r="AW350" s="14" t="s">
        <v>40</v>
      </c>
      <c r="AX350" s="14" t="s">
        <v>80</v>
      </c>
      <c r="AY350" s="261" t="s">
        <v>145</v>
      </c>
    </row>
    <row r="351" s="15" customFormat="1">
      <c r="A351" s="15"/>
      <c r="B351" s="262"/>
      <c r="C351" s="263"/>
      <c r="D351" s="235" t="s">
        <v>273</v>
      </c>
      <c r="E351" s="264" t="s">
        <v>78</v>
      </c>
      <c r="F351" s="265" t="s">
        <v>277</v>
      </c>
      <c r="G351" s="263"/>
      <c r="H351" s="266">
        <v>66.269999999999996</v>
      </c>
      <c r="I351" s="267"/>
      <c r="J351" s="263"/>
      <c r="K351" s="263"/>
      <c r="L351" s="268"/>
      <c r="M351" s="269"/>
      <c r="N351" s="270"/>
      <c r="O351" s="270"/>
      <c r="P351" s="270"/>
      <c r="Q351" s="270"/>
      <c r="R351" s="270"/>
      <c r="S351" s="270"/>
      <c r="T351" s="27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2" t="s">
        <v>273</v>
      </c>
      <c r="AU351" s="272" t="s">
        <v>90</v>
      </c>
      <c r="AV351" s="15" t="s">
        <v>170</v>
      </c>
      <c r="AW351" s="15" t="s">
        <v>40</v>
      </c>
      <c r="AX351" s="15" t="s">
        <v>88</v>
      </c>
      <c r="AY351" s="272" t="s">
        <v>145</v>
      </c>
    </row>
    <row r="352" s="12" customFormat="1" ht="22.8" customHeight="1">
      <c r="A352" s="12"/>
      <c r="B352" s="201"/>
      <c r="C352" s="202"/>
      <c r="D352" s="203" t="s">
        <v>79</v>
      </c>
      <c r="E352" s="215" t="s">
        <v>590</v>
      </c>
      <c r="F352" s="215" t="s">
        <v>591</v>
      </c>
      <c r="G352" s="202"/>
      <c r="H352" s="202"/>
      <c r="I352" s="205"/>
      <c r="J352" s="216">
        <f>BK352</f>
        <v>0</v>
      </c>
      <c r="K352" s="202"/>
      <c r="L352" s="207"/>
      <c r="M352" s="208"/>
      <c r="N352" s="209"/>
      <c r="O352" s="209"/>
      <c r="P352" s="210">
        <f>SUM(P353:P376)</f>
        <v>0</v>
      </c>
      <c r="Q352" s="209"/>
      <c r="R352" s="210">
        <f>SUM(R353:R376)</f>
        <v>0</v>
      </c>
      <c r="S352" s="209"/>
      <c r="T352" s="211">
        <f>SUM(T353:T376)</f>
        <v>0.49347860000000004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2" t="s">
        <v>90</v>
      </c>
      <c r="AT352" s="213" t="s">
        <v>79</v>
      </c>
      <c r="AU352" s="213" t="s">
        <v>88</v>
      </c>
      <c r="AY352" s="212" t="s">
        <v>145</v>
      </c>
      <c r="BK352" s="214">
        <f>SUM(BK353:BK376)</f>
        <v>0</v>
      </c>
    </row>
    <row r="353" s="2" customFormat="1" ht="24.15" customHeight="1">
      <c r="A353" s="43"/>
      <c r="B353" s="44"/>
      <c r="C353" s="217" t="s">
        <v>592</v>
      </c>
      <c r="D353" s="217" t="s">
        <v>148</v>
      </c>
      <c r="E353" s="218" t="s">
        <v>593</v>
      </c>
      <c r="F353" s="219" t="s">
        <v>594</v>
      </c>
      <c r="G353" s="220" t="s">
        <v>319</v>
      </c>
      <c r="H353" s="221">
        <v>180.68000000000001</v>
      </c>
      <c r="I353" s="222"/>
      <c r="J353" s="223">
        <f>ROUND(I353*H353,2)</f>
        <v>0</v>
      </c>
      <c r="K353" s="219" t="s">
        <v>152</v>
      </c>
      <c r="L353" s="49"/>
      <c r="M353" s="224" t="s">
        <v>78</v>
      </c>
      <c r="N353" s="225" t="s">
        <v>50</v>
      </c>
      <c r="O353" s="89"/>
      <c r="P353" s="226">
        <f>O353*H353</f>
        <v>0</v>
      </c>
      <c r="Q353" s="226">
        <v>0</v>
      </c>
      <c r="R353" s="226">
        <f>Q353*H353</f>
        <v>0</v>
      </c>
      <c r="S353" s="226">
        <v>0.0025000000000000001</v>
      </c>
      <c r="T353" s="227">
        <f>S353*H353</f>
        <v>0.45170000000000005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R353" s="228" t="s">
        <v>364</v>
      </c>
      <c r="AT353" s="228" t="s">
        <v>148</v>
      </c>
      <c r="AU353" s="228" t="s">
        <v>90</v>
      </c>
      <c r="AY353" s="21" t="s">
        <v>145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21" t="s">
        <v>88</v>
      </c>
      <c r="BK353" s="229">
        <f>ROUND(I353*H353,2)</f>
        <v>0</v>
      </c>
      <c r="BL353" s="21" t="s">
        <v>364</v>
      </c>
      <c r="BM353" s="228" t="s">
        <v>595</v>
      </c>
    </row>
    <row r="354" s="2" customFormat="1">
      <c r="A354" s="43"/>
      <c r="B354" s="44"/>
      <c r="C354" s="45"/>
      <c r="D354" s="230" t="s">
        <v>155</v>
      </c>
      <c r="E354" s="45"/>
      <c r="F354" s="231" t="s">
        <v>596</v>
      </c>
      <c r="G354" s="45"/>
      <c r="H354" s="45"/>
      <c r="I354" s="232"/>
      <c r="J354" s="45"/>
      <c r="K354" s="45"/>
      <c r="L354" s="49"/>
      <c r="M354" s="233"/>
      <c r="N354" s="234"/>
      <c r="O354" s="89"/>
      <c r="P354" s="89"/>
      <c r="Q354" s="89"/>
      <c r="R354" s="89"/>
      <c r="S354" s="89"/>
      <c r="T354" s="90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T354" s="21" t="s">
        <v>155</v>
      </c>
      <c r="AU354" s="21" t="s">
        <v>90</v>
      </c>
    </row>
    <row r="355" s="14" customFormat="1">
      <c r="A355" s="14"/>
      <c r="B355" s="251"/>
      <c r="C355" s="252"/>
      <c r="D355" s="235" t="s">
        <v>273</v>
      </c>
      <c r="E355" s="253" t="s">
        <v>78</v>
      </c>
      <c r="F355" s="254" t="s">
        <v>504</v>
      </c>
      <c r="G355" s="252"/>
      <c r="H355" s="255">
        <v>39.560000000000002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1" t="s">
        <v>273</v>
      </c>
      <c r="AU355" s="261" t="s">
        <v>90</v>
      </c>
      <c r="AV355" s="14" t="s">
        <v>90</v>
      </c>
      <c r="AW355" s="14" t="s">
        <v>40</v>
      </c>
      <c r="AX355" s="14" t="s">
        <v>80</v>
      </c>
      <c r="AY355" s="261" t="s">
        <v>145</v>
      </c>
    </row>
    <row r="356" s="14" customFormat="1">
      <c r="A356" s="14"/>
      <c r="B356" s="251"/>
      <c r="C356" s="252"/>
      <c r="D356" s="235" t="s">
        <v>273</v>
      </c>
      <c r="E356" s="253" t="s">
        <v>78</v>
      </c>
      <c r="F356" s="254" t="s">
        <v>505</v>
      </c>
      <c r="G356" s="252"/>
      <c r="H356" s="255">
        <v>52.259999999999998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273</v>
      </c>
      <c r="AU356" s="261" t="s">
        <v>90</v>
      </c>
      <c r="AV356" s="14" t="s">
        <v>90</v>
      </c>
      <c r="AW356" s="14" t="s">
        <v>40</v>
      </c>
      <c r="AX356" s="14" t="s">
        <v>80</v>
      </c>
      <c r="AY356" s="261" t="s">
        <v>145</v>
      </c>
    </row>
    <row r="357" s="14" customFormat="1">
      <c r="A357" s="14"/>
      <c r="B357" s="251"/>
      <c r="C357" s="252"/>
      <c r="D357" s="235" t="s">
        <v>273</v>
      </c>
      <c r="E357" s="253" t="s">
        <v>78</v>
      </c>
      <c r="F357" s="254" t="s">
        <v>509</v>
      </c>
      <c r="G357" s="252"/>
      <c r="H357" s="255">
        <v>15.890000000000001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273</v>
      </c>
      <c r="AU357" s="261" t="s">
        <v>90</v>
      </c>
      <c r="AV357" s="14" t="s">
        <v>90</v>
      </c>
      <c r="AW357" s="14" t="s">
        <v>40</v>
      </c>
      <c r="AX357" s="14" t="s">
        <v>80</v>
      </c>
      <c r="AY357" s="261" t="s">
        <v>145</v>
      </c>
    </row>
    <row r="358" s="14" customFormat="1">
      <c r="A358" s="14"/>
      <c r="B358" s="251"/>
      <c r="C358" s="252"/>
      <c r="D358" s="235" t="s">
        <v>273</v>
      </c>
      <c r="E358" s="253" t="s">
        <v>78</v>
      </c>
      <c r="F358" s="254" t="s">
        <v>510</v>
      </c>
      <c r="G358" s="252"/>
      <c r="H358" s="255">
        <v>16.309999999999999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273</v>
      </c>
      <c r="AU358" s="261" t="s">
        <v>90</v>
      </c>
      <c r="AV358" s="14" t="s">
        <v>90</v>
      </c>
      <c r="AW358" s="14" t="s">
        <v>40</v>
      </c>
      <c r="AX358" s="14" t="s">
        <v>80</v>
      </c>
      <c r="AY358" s="261" t="s">
        <v>145</v>
      </c>
    </row>
    <row r="359" s="14" customFormat="1">
      <c r="A359" s="14"/>
      <c r="B359" s="251"/>
      <c r="C359" s="252"/>
      <c r="D359" s="235" t="s">
        <v>273</v>
      </c>
      <c r="E359" s="253" t="s">
        <v>78</v>
      </c>
      <c r="F359" s="254" t="s">
        <v>511</v>
      </c>
      <c r="G359" s="252"/>
      <c r="H359" s="255">
        <v>22.73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273</v>
      </c>
      <c r="AU359" s="261" t="s">
        <v>90</v>
      </c>
      <c r="AV359" s="14" t="s">
        <v>90</v>
      </c>
      <c r="AW359" s="14" t="s">
        <v>40</v>
      </c>
      <c r="AX359" s="14" t="s">
        <v>80</v>
      </c>
      <c r="AY359" s="261" t="s">
        <v>145</v>
      </c>
    </row>
    <row r="360" s="14" customFormat="1">
      <c r="A360" s="14"/>
      <c r="B360" s="251"/>
      <c r="C360" s="252"/>
      <c r="D360" s="235" t="s">
        <v>273</v>
      </c>
      <c r="E360" s="253" t="s">
        <v>78</v>
      </c>
      <c r="F360" s="254" t="s">
        <v>512</v>
      </c>
      <c r="G360" s="252"/>
      <c r="H360" s="255">
        <v>15.23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273</v>
      </c>
      <c r="AU360" s="261" t="s">
        <v>90</v>
      </c>
      <c r="AV360" s="14" t="s">
        <v>90</v>
      </c>
      <c r="AW360" s="14" t="s">
        <v>40</v>
      </c>
      <c r="AX360" s="14" t="s">
        <v>80</v>
      </c>
      <c r="AY360" s="261" t="s">
        <v>145</v>
      </c>
    </row>
    <row r="361" s="16" customFormat="1">
      <c r="A361" s="16"/>
      <c r="B361" s="273"/>
      <c r="C361" s="274"/>
      <c r="D361" s="235" t="s">
        <v>273</v>
      </c>
      <c r="E361" s="275" t="s">
        <v>78</v>
      </c>
      <c r="F361" s="276" t="s">
        <v>341</v>
      </c>
      <c r="G361" s="274"/>
      <c r="H361" s="277">
        <v>161.97999999999999</v>
      </c>
      <c r="I361" s="278"/>
      <c r="J361" s="274"/>
      <c r="K361" s="274"/>
      <c r="L361" s="279"/>
      <c r="M361" s="280"/>
      <c r="N361" s="281"/>
      <c r="O361" s="281"/>
      <c r="P361" s="281"/>
      <c r="Q361" s="281"/>
      <c r="R361" s="281"/>
      <c r="S361" s="281"/>
      <c r="T361" s="28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3" t="s">
        <v>273</v>
      </c>
      <c r="AU361" s="283" t="s">
        <v>90</v>
      </c>
      <c r="AV361" s="16" t="s">
        <v>164</v>
      </c>
      <c r="AW361" s="16" t="s">
        <v>40</v>
      </c>
      <c r="AX361" s="16" t="s">
        <v>80</v>
      </c>
      <c r="AY361" s="283" t="s">
        <v>145</v>
      </c>
    </row>
    <row r="362" s="14" customFormat="1">
      <c r="A362" s="14"/>
      <c r="B362" s="251"/>
      <c r="C362" s="252"/>
      <c r="D362" s="235" t="s">
        <v>273</v>
      </c>
      <c r="E362" s="253" t="s">
        <v>78</v>
      </c>
      <c r="F362" s="254" t="s">
        <v>597</v>
      </c>
      <c r="G362" s="252"/>
      <c r="H362" s="255">
        <v>18.699999999999999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1" t="s">
        <v>273</v>
      </c>
      <c r="AU362" s="261" t="s">
        <v>90</v>
      </c>
      <c r="AV362" s="14" t="s">
        <v>90</v>
      </c>
      <c r="AW362" s="14" t="s">
        <v>40</v>
      </c>
      <c r="AX362" s="14" t="s">
        <v>80</v>
      </c>
      <c r="AY362" s="261" t="s">
        <v>145</v>
      </c>
    </row>
    <row r="363" s="16" customFormat="1">
      <c r="A363" s="16"/>
      <c r="B363" s="273"/>
      <c r="C363" s="274"/>
      <c r="D363" s="235" t="s">
        <v>273</v>
      </c>
      <c r="E363" s="275" t="s">
        <v>598</v>
      </c>
      <c r="F363" s="276" t="s">
        <v>341</v>
      </c>
      <c r="G363" s="274"/>
      <c r="H363" s="277">
        <v>18.699999999999999</v>
      </c>
      <c r="I363" s="278"/>
      <c r="J363" s="274"/>
      <c r="K363" s="274"/>
      <c r="L363" s="279"/>
      <c r="M363" s="280"/>
      <c r="N363" s="281"/>
      <c r="O363" s="281"/>
      <c r="P363" s="281"/>
      <c r="Q363" s="281"/>
      <c r="R363" s="281"/>
      <c r="S363" s="281"/>
      <c r="T363" s="282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83" t="s">
        <v>273</v>
      </c>
      <c r="AU363" s="283" t="s">
        <v>90</v>
      </c>
      <c r="AV363" s="16" t="s">
        <v>164</v>
      </c>
      <c r="AW363" s="16" t="s">
        <v>40</v>
      </c>
      <c r="AX363" s="16" t="s">
        <v>80</v>
      </c>
      <c r="AY363" s="283" t="s">
        <v>145</v>
      </c>
    </row>
    <row r="364" s="15" customFormat="1">
      <c r="A364" s="15"/>
      <c r="B364" s="262"/>
      <c r="C364" s="263"/>
      <c r="D364" s="235" t="s">
        <v>273</v>
      </c>
      <c r="E364" s="264" t="s">
        <v>78</v>
      </c>
      <c r="F364" s="265" t="s">
        <v>277</v>
      </c>
      <c r="G364" s="263"/>
      <c r="H364" s="266">
        <v>180.68000000000001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2" t="s">
        <v>273</v>
      </c>
      <c r="AU364" s="272" t="s">
        <v>90</v>
      </c>
      <c r="AV364" s="15" t="s">
        <v>170</v>
      </c>
      <c r="AW364" s="15" t="s">
        <v>40</v>
      </c>
      <c r="AX364" s="15" t="s">
        <v>88</v>
      </c>
      <c r="AY364" s="272" t="s">
        <v>145</v>
      </c>
    </row>
    <row r="365" s="2" customFormat="1" ht="21.75" customHeight="1">
      <c r="A365" s="43"/>
      <c r="B365" s="44"/>
      <c r="C365" s="217" t="s">
        <v>599</v>
      </c>
      <c r="D365" s="217" t="s">
        <v>148</v>
      </c>
      <c r="E365" s="218" t="s">
        <v>600</v>
      </c>
      <c r="F365" s="219" t="s">
        <v>601</v>
      </c>
      <c r="G365" s="220" t="s">
        <v>403</v>
      </c>
      <c r="H365" s="221">
        <v>139.262</v>
      </c>
      <c r="I365" s="222"/>
      <c r="J365" s="223">
        <f>ROUND(I365*H365,2)</f>
        <v>0</v>
      </c>
      <c r="K365" s="219" t="s">
        <v>152</v>
      </c>
      <c r="L365" s="49"/>
      <c r="M365" s="224" t="s">
        <v>78</v>
      </c>
      <c r="N365" s="225" t="s">
        <v>50</v>
      </c>
      <c r="O365" s="89"/>
      <c r="P365" s="226">
        <f>O365*H365</f>
        <v>0</v>
      </c>
      <c r="Q365" s="226">
        <v>0</v>
      </c>
      <c r="R365" s="226">
        <f>Q365*H365</f>
        <v>0</v>
      </c>
      <c r="S365" s="226">
        <v>0.00029999999999999997</v>
      </c>
      <c r="T365" s="227">
        <f>S365*H365</f>
        <v>0.041778599999999999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R365" s="228" t="s">
        <v>364</v>
      </c>
      <c r="AT365" s="228" t="s">
        <v>148</v>
      </c>
      <c r="AU365" s="228" t="s">
        <v>90</v>
      </c>
      <c r="AY365" s="21" t="s">
        <v>145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21" t="s">
        <v>88</v>
      </c>
      <c r="BK365" s="229">
        <f>ROUND(I365*H365,2)</f>
        <v>0</v>
      </c>
      <c r="BL365" s="21" t="s">
        <v>364</v>
      </c>
      <c r="BM365" s="228" t="s">
        <v>602</v>
      </c>
    </row>
    <row r="366" s="2" customFormat="1">
      <c r="A366" s="43"/>
      <c r="B366" s="44"/>
      <c r="C366" s="45"/>
      <c r="D366" s="230" t="s">
        <v>155</v>
      </c>
      <c r="E366" s="45"/>
      <c r="F366" s="231" t="s">
        <v>603</v>
      </c>
      <c r="G366" s="45"/>
      <c r="H366" s="45"/>
      <c r="I366" s="232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T366" s="21" t="s">
        <v>155</v>
      </c>
      <c r="AU366" s="21" t="s">
        <v>90</v>
      </c>
    </row>
    <row r="367" s="14" customFormat="1">
      <c r="A367" s="14"/>
      <c r="B367" s="251"/>
      <c r="C367" s="252"/>
      <c r="D367" s="235" t="s">
        <v>273</v>
      </c>
      <c r="E367" s="253" t="s">
        <v>78</v>
      </c>
      <c r="F367" s="254" t="s">
        <v>604</v>
      </c>
      <c r="G367" s="252"/>
      <c r="H367" s="255">
        <v>26.597999999999999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273</v>
      </c>
      <c r="AU367" s="261" t="s">
        <v>90</v>
      </c>
      <c r="AV367" s="14" t="s">
        <v>90</v>
      </c>
      <c r="AW367" s="14" t="s">
        <v>40</v>
      </c>
      <c r="AX367" s="14" t="s">
        <v>80</v>
      </c>
      <c r="AY367" s="261" t="s">
        <v>145</v>
      </c>
    </row>
    <row r="368" s="14" customFormat="1">
      <c r="A368" s="14"/>
      <c r="B368" s="251"/>
      <c r="C368" s="252"/>
      <c r="D368" s="235" t="s">
        <v>273</v>
      </c>
      <c r="E368" s="253" t="s">
        <v>78</v>
      </c>
      <c r="F368" s="254" t="s">
        <v>605</v>
      </c>
      <c r="G368" s="252"/>
      <c r="H368" s="255">
        <v>30.001999999999999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273</v>
      </c>
      <c r="AU368" s="261" t="s">
        <v>90</v>
      </c>
      <c r="AV368" s="14" t="s">
        <v>90</v>
      </c>
      <c r="AW368" s="14" t="s">
        <v>40</v>
      </c>
      <c r="AX368" s="14" t="s">
        <v>80</v>
      </c>
      <c r="AY368" s="261" t="s">
        <v>145</v>
      </c>
    </row>
    <row r="369" s="14" customFormat="1">
      <c r="A369" s="14"/>
      <c r="B369" s="251"/>
      <c r="C369" s="252"/>
      <c r="D369" s="235" t="s">
        <v>273</v>
      </c>
      <c r="E369" s="253" t="s">
        <v>78</v>
      </c>
      <c r="F369" s="254" t="s">
        <v>606</v>
      </c>
      <c r="G369" s="252"/>
      <c r="H369" s="255">
        <v>15.962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273</v>
      </c>
      <c r="AU369" s="261" t="s">
        <v>90</v>
      </c>
      <c r="AV369" s="14" t="s">
        <v>90</v>
      </c>
      <c r="AW369" s="14" t="s">
        <v>40</v>
      </c>
      <c r="AX369" s="14" t="s">
        <v>80</v>
      </c>
      <c r="AY369" s="261" t="s">
        <v>145</v>
      </c>
    </row>
    <row r="370" s="14" customFormat="1">
      <c r="A370" s="14"/>
      <c r="B370" s="251"/>
      <c r="C370" s="252"/>
      <c r="D370" s="235" t="s">
        <v>273</v>
      </c>
      <c r="E370" s="253" t="s">
        <v>78</v>
      </c>
      <c r="F370" s="254" t="s">
        <v>607</v>
      </c>
      <c r="G370" s="252"/>
      <c r="H370" s="255">
        <v>15.859999999999999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273</v>
      </c>
      <c r="AU370" s="261" t="s">
        <v>90</v>
      </c>
      <c r="AV370" s="14" t="s">
        <v>90</v>
      </c>
      <c r="AW370" s="14" t="s">
        <v>40</v>
      </c>
      <c r="AX370" s="14" t="s">
        <v>80</v>
      </c>
      <c r="AY370" s="261" t="s">
        <v>145</v>
      </c>
    </row>
    <row r="371" s="14" customFormat="1">
      <c r="A371" s="14"/>
      <c r="B371" s="251"/>
      <c r="C371" s="252"/>
      <c r="D371" s="235" t="s">
        <v>273</v>
      </c>
      <c r="E371" s="253" t="s">
        <v>78</v>
      </c>
      <c r="F371" s="254" t="s">
        <v>608</v>
      </c>
      <c r="G371" s="252"/>
      <c r="H371" s="255">
        <v>19.039999999999999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273</v>
      </c>
      <c r="AU371" s="261" t="s">
        <v>90</v>
      </c>
      <c r="AV371" s="14" t="s">
        <v>90</v>
      </c>
      <c r="AW371" s="14" t="s">
        <v>40</v>
      </c>
      <c r="AX371" s="14" t="s">
        <v>80</v>
      </c>
      <c r="AY371" s="261" t="s">
        <v>145</v>
      </c>
    </row>
    <row r="372" s="14" customFormat="1">
      <c r="A372" s="14"/>
      <c r="B372" s="251"/>
      <c r="C372" s="252"/>
      <c r="D372" s="235" t="s">
        <v>273</v>
      </c>
      <c r="E372" s="253" t="s">
        <v>78</v>
      </c>
      <c r="F372" s="254" t="s">
        <v>609</v>
      </c>
      <c r="G372" s="252"/>
      <c r="H372" s="255">
        <v>15.9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273</v>
      </c>
      <c r="AU372" s="261" t="s">
        <v>90</v>
      </c>
      <c r="AV372" s="14" t="s">
        <v>90</v>
      </c>
      <c r="AW372" s="14" t="s">
        <v>40</v>
      </c>
      <c r="AX372" s="14" t="s">
        <v>80</v>
      </c>
      <c r="AY372" s="261" t="s">
        <v>145</v>
      </c>
    </row>
    <row r="373" s="16" customFormat="1">
      <c r="A373" s="16"/>
      <c r="B373" s="273"/>
      <c r="C373" s="274"/>
      <c r="D373" s="235" t="s">
        <v>273</v>
      </c>
      <c r="E373" s="275" t="s">
        <v>78</v>
      </c>
      <c r="F373" s="276" t="s">
        <v>341</v>
      </c>
      <c r="G373" s="274"/>
      <c r="H373" s="277">
        <v>123.362</v>
      </c>
      <c r="I373" s="278"/>
      <c r="J373" s="274"/>
      <c r="K373" s="274"/>
      <c r="L373" s="279"/>
      <c r="M373" s="280"/>
      <c r="N373" s="281"/>
      <c r="O373" s="281"/>
      <c r="P373" s="281"/>
      <c r="Q373" s="281"/>
      <c r="R373" s="281"/>
      <c r="S373" s="281"/>
      <c r="T373" s="28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3" t="s">
        <v>273</v>
      </c>
      <c r="AU373" s="283" t="s">
        <v>90</v>
      </c>
      <c r="AV373" s="16" t="s">
        <v>164</v>
      </c>
      <c r="AW373" s="16" t="s">
        <v>40</v>
      </c>
      <c r="AX373" s="16" t="s">
        <v>80</v>
      </c>
      <c r="AY373" s="283" t="s">
        <v>145</v>
      </c>
    </row>
    <row r="374" s="14" customFormat="1">
      <c r="A374" s="14"/>
      <c r="B374" s="251"/>
      <c r="C374" s="252"/>
      <c r="D374" s="235" t="s">
        <v>273</v>
      </c>
      <c r="E374" s="253" t="s">
        <v>78</v>
      </c>
      <c r="F374" s="254" t="s">
        <v>610</v>
      </c>
      <c r="G374" s="252"/>
      <c r="H374" s="255">
        <v>15.9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1" t="s">
        <v>273</v>
      </c>
      <c r="AU374" s="261" t="s">
        <v>90</v>
      </c>
      <c r="AV374" s="14" t="s">
        <v>90</v>
      </c>
      <c r="AW374" s="14" t="s">
        <v>40</v>
      </c>
      <c r="AX374" s="14" t="s">
        <v>80</v>
      </c>
      <c r="AY374" s="261" t="s">
        <v>145</v>
      </c>
    </row>
    <row r="375" s="16" customFormat="1">
      <c r="A375" s="16"/>
      <c r="B375" s="273"/>
      <c r="C375" s="274"/>
      <c r="D375" s="235" t="s">
        <v>273</v>
      </c>
      <c r="E375" s="275" t="s">
        <v>78</v>
      </c>
      <c r="F375" s="276" t="s">
        <v>341</v>
      </c>
      <c r="G375" s="274"/>
      <c r="H375" s="277">
        <v>15.9</v>
      </c>
      <c r="I375" s="278"/>
      <c r="J375" s="274"/>
      <c r="K375" s="274"/>
      <c r="L375" s="279"/>
      <c r="M375" s="280"/>
      <c r="N375" s="281"/>
      <c r="O375" s="281"/>
      <c r="P375" s="281"/>
      <c r="Q375" s="281"/>
      <c r="R375" s="281"/>
      <c r="S375" s="281"/>
      <c r="T375" s="28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3" t="s">
        <v>273</v>
      </c>
      <c r="AU375" s="283" t="s">
        <v>90</v>
      </c>
      <c r="AV375" s="16" t="s">
        <v>164</v>
      </c>
      <c r="AW375" s="16" t="s">
        <v>40</v>
      </c>
      <c r="AX375" s="16" t="s">
        <v>80</v>
      </c>
      <c r="AY375" s="283" t="s">
        <v>145</v>
      </c>
    </row>
    <row r="376" s="15" customFormat="1">
      <c r="A376" s="15"/>
      <c r="B376" s="262"/>
      <c r="C376" s="263"/>
      <c r="D376" s="235" t="s">
        <v>273</v>
      </c>
      <c r="E376" s="264" t="s">
        <v>78</v>
      </c>
      <c r="F376" s="265" t="s">
        <v>277</v>
      </c>
      <c r="G376" s="263"/>
      <c r="H376" s="266">
        <v>139.262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2" t="s">
        <v>273</v>
      </c>
      <c r="AU376" s="272" t="s">
        <v>90</v>
      </c>
      <c r="AV376" s="15" t="s">
        <v>170</v>
      </c>
      <c r="AW376" s="15" t="s">
        <v>40</v>
      </c>
      <c r="AX376" s="15" t="s">
        <v>88</v>
      </c>
      <c r="AY376" s="272" t="s">
        <v>145</v>
      </c>
    </row>
    <row r="377" s="12" customFormat="1" ht="22.8" customHeight="1">
      <c r="A377" s="12"/>
      <c r="B377" s="201"/>
      <c r="C377" s="202"/>
      <c r="D377" s="203" t="s">
        <v>79</v>
      </c>
      <c r="E377" s="215" t="s">
        <v>611</v>
      </c>
      <c r="F377" s="215" t="s">
        <v>612</v>
      </c>
      <c r="G377" s="202"/>
      <c r="H377" s="202"/>
      <c r="I377" s="205"/>
      <c r="J377" s="216">
        <f>BK377</f>
        <v>0</v>
      </c>
      <c r="K377" s="202"/>
      <c r="L377" s="207"/>
      <c r="M377" s="208"/>
      <c r="N377" s="209"/>
      <c r="O377" s="209"/>
      <c r="P377" s="210">
        <f>SUM(P378:P382)</f>
        <v>0</v>
      </c>
      <c r="Q377" s="209"/>
      <c r="R377" s="210">
        <f>SUM(R378:R382)</f>
        <v>0</v>
      </c>
      <c r="S377" s="209"/>
      <c r="T377" s="211">
        <f>SUM(T378:T382)</f>
        <v>0.37971199999999999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2" t="s">
        <v>90</v>
      </c>
      <c r="AT377" s="213" t="s">
        <v>79</v>
      </c>
      <c r="AU377" s="213" t="s">
        <v>88</v>
      </c>
      <c r="AY377" s="212" t="s">
        <v>145</v>
      </c>
      <c r="BK377" s="214">
        <f>SUM(BK378:BK382)</f>
        <v>0</v>
      </c>
    </row>
    <row r="378" s="2" customFormat="1" ht="21.75" customHeight="1">
      <c r="A378" s="43"/>
      <c r="B378" s="44"/>
      <c r="C378" s="217" t="s">
        <v>613</v>
      </c>
      <c r="D378" s="217" t="s">
        <v>148</v>
      </c>
      <c r="E378" s="218" t="s">
        <v>614</v>
      </c>
      <c r="F378" s="219" t="s">
        <v>615</v>
      </c>
      <c r="G378" s="220" t="s">
        <v>319</v>
      </c>
      <c r="H378" s="221">
        <v>13.960000000000001</v>
      </c>
      <c r="I378" s="222"/>
      <c r="J378" s="223">
        <f>ROUND(I378*H378,2)</f>
        <v>0</v>
      </c>
      <c r="K378" s="219" t="s">
        <v>152</v>
      </c>
      <c r="L378" s="49"/>
      <c r="M378" s="224" t="s">
        <v>78</v>
      </c>
      <c r="N378" s="225" t="s">
        <v>50</v>
      </c>
      <c r="O378" s="89"/>
      <c r="P378" s="226">
        <f>O378*H378</f>
        <v>0</v>
      </c>
      <c r="Q378" s="226">
        <v>0</v>
      </c>
      <c r="R378" s="226">
        <f>Q378*H378</f>
        <v>0</v>
      </c>
      <c r="S378" s="226">
        <v>0.027199999999999998</v>
      </c>
      <c r="T378" s="227">
        <f>S378*H378</f>
        <v>0.37971199999999999</v>
      </c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R378" s="228" t="s">
        <v>364</v>
      </c>
      <c r="AT378" s="228" t="s">
        <v>148</v>
      </c>
      <c r="AU378" s="228" t="s">
        <v>90</v>
      </c>
      <c r="AY378" s="21" t="s">
        <v>145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21" t="s">
        <v>88</v>
      </c>
      <c r="BK378" s="229">
        <f>ROUND(I378*H378,2)</f>
        <v>0</v>
      </c>
      <c r="BL378" s="21" t="s">
        <v>364</v>
      </c>
      <c r="BM378" s="228" t="s">
        <v>616</v>
      </c>
    </row>
    <row r="379" s="2" customFormat="1">
      <c r="A379" s="43"/>
      <c r="B379" s="44"/>
      <c r="C379" s="45"/>
      <c r="D379" s="230" t="s">
        <v>155</v>
      </c>
      <c r="E379" s="45"/>
      <c r="F379" s="231" t="s">
        <v>617</v>
      </c>
      <c r="G379" s="45"/>
      <c r="H379" s="45"/>
      <c r="I379" s="232"/>
      <c r="J379" s="45"/>
      <c r="K379" s="45"/>
      <c r="L379" s="49"/>
      <c r="M379" s="233"/>
      <c r="N379" s="234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T379" s="21" t="s">
        <v>155</v>
      </c>
      <c r="AU379" s="21" t="s">
        <v>90</v>
      </c>
    </row>
    <row r="380" s="14" customFormat="1">
      <c r="A380" s="14"/>
      <c r="B380" s="251"/>
      <c r="C380" s="252"/>
      <c r="D380" s="235" t="s">
        <v>273</v>
      </c>
      <c r="E380" s="253" t="s">
        <v>78</v>
      </c>
      <c r="F380" s="254" t="s">
        <v>618</v>
      </c>
      <c r="G380" s="252"/>
      <c r="H380" s="255">
        <v>10.6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273</v>
      </c>
      <c r="AU380" s="261" t="s">
        <v>90</v>
      </c>
      <c r="AV380" s="14" t="s">
        <v>90</v>
      </c>
      <c r="AW380" s="14" t="s">
        <v>40</v>
      </c>
      <c r="AX380" s="14" t="s">
        <v>80</v>
      </c>
      <c r="AY380" s="261" t="s">
        <v>145</v>
      </c>
    </row>
    <row r="381" s="14" customFormat="1">
      <c r="A381" s="14"/>
      <c r="B381" s="251"/>
      <c r="C381" s="252"/>
      <c r="D381" s="235" t="s">
        <v>273</v>
      </c>
      <c r="E381" s="253" t="s">
        <v>78</v>
      </c>
      <c r="F381" s="254" t="s">
        <v>619</v>
      </c>
      <c r="G381" s="252"/>
      <c r="H381" s="255">
        <v>3.3599999999999999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273</v>
      </c>
      <c r="AU381" s="261" t="s">
        <v>90</v>
      </c>
      <c r="AV381" s="14" t="s">
        <v>90</v>
      </c>
      <c r="AW381" s="14" t="s">
        <v>40</v>
      </c>
      <c r="AX381" s="14" t="s">
        <v>80</v>
      </c>
      <c r="AY381" s="261" t="s">
        <v>145</v>
      </c>
    </row>
    <row r="382" s="15" customFormat="1">
      <c r="A382" s="15"/>
      <c r="B382" s="262"/>
      <c r="C382" s="263"/>
      <c r="D382" s="235" t="s">
        <v>273</v>
      </c>
      <c r="E382" s="264" t="s">
        <v>78</v>
      </c>
      <c r="F382" s="265" t="s">
        <v>277</v>
      </c>
      <c r="G382" s="263"/>
      <c r="H382" s="266">
        <v>13.959999999999999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2" t="s">
        <v>273</v>
      </c>
      <c r="AU382" s="272" t="s">
        <v>90</v>
      </c>
      <c r="AV382" s="15" t="s">
        <v>170</v>
      </c>
      <c r="AW382" s="15" t="s">
        <v>40</v>
      </c>
      <c r="AX382" s="15" t="s">
        <v>88</v>
      </c>
      <c r="AY382" s="272" t="s">
        <v>145</v>
      </c>
    </row>
    <row r="383" s="12" customFormat="1" ht="25.92" customHeight="1">
      <c r="A383" s="12"/>
      <c r="B383" s="201"/>
      <c r="C383" s="202"/>
      <c r="D383" s="203" t="s">
        <v>79</v>
      </c>
      <c r="E383" s="204" t="s">
        <v>620</v>
      </c>
      <c r="F383" s="204" t="s">
        <v>621</v>
      </c>
      <c r="G383" s="202"/>
      <c r="H383" s="202"/>
      <c r="I383" s="205"/>
      <c r="J383" s="206">
        <f>BK383</f>
        <v>0</v>
      </c>
      <c r="K383" s="202"/>
      <c r="L383" s="207"/>
      <c r="M383" s="208"/>
      <c r="N383" s="209"/>
      <c r="O383" s="209"/>
      <c r="P383" s="210">
        <f>SUM(P384:P391)</f>
        <v>0</v>
      </c>
      <c r="Q383" s="209"/>
      <c r="R383" s="210">
        <f>SUM(R384:R391)</f>
        <v>0</v>
      </c>
      <c r="S383" s="209"/>
      <c r="T383" s="211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2" t="s">
        <v>170</v>
      </c>
      <c r="AT383" s="213" t="s">
        <v>79</v>
      </c>
      <c r="AU383" s="213" t="s">
        <v>80</v>
      </c>
      <c r="AY383" s="212" t="s">
        <v>145</v>
      </c>
      <c r="BK383" s="214">
        <f>SUM(BK384:BK391)</f>
        <v>0</v>
      </c>
    </row>
    <row r="384" s="2" customFormat="1" ht="24.15" customHeight="1">
      <c r="A384" s="43"/>
      <c r="B384" s="44"/>
      <c r="C384" s="217" t="s">
        <v>622</v>
      </c>
      <c r="D384" s="217" t="s">
        <v>148</v>
      </c>
      <c r="E384" s="218" t="s">
        <v>623</v>
      </c>
      <c r="F384" s="219" t="s">
        <v>624</v>
      </c>
      <c r="G384" s="220" t="s">
        <v>625</v>
      </c>
      <c r="H384" s="221">
        <v>40</v>
      </c>
      <c r="I384" s="222"/>
      <c r="J384" s="223">
        <f>ROUND(I384*H384,2)</f>
        <v>0</v>
      </c>
      <c r="K384" s="219" t="s">
        <v>152</v>
      </c>
      <c r="L384" s="49"/>
      <c r="M384" s="224" t="s">
        <v>78</v>
      </c>
      <c r="N384" s="225" t="s">
        <v>50</v>
      </c>
      <c r="O384" s="89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R384" s="228" t="s">
        <v>626</v>
      </c>
      <c r="AT384" s="228" t="s">
        <v>148</v>
      </c>
      <c r="AU384" s="228" t="s">
        <v>88</v>
      </c>
      <c r="AY384" s="21" t="s">
        <v>145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21" t="s">
        <v>88</v>
      </c>
      <c r="BK384" s="229">
        <f>ROUND(I384*H384,2)</f>
        <v>0</v>
      </c>
      <c r="BL384" s="21" t="s">
        <v>626</v>
      </c>
      <c r="BM384" s="228" t="s">
        <v>627</v>
      </c>
    </row>
    <row r="385" s="2" customFormat="1">
      <c r="A385" s="43"/>
      <c r="B385" s="44"/>
      <c r="C385" s="45"/>
      <c r="D385" s="230" t="s">
        <v>155</v>
      </c>
      <c r="E385" s="45"/>
      <c r="F385" s="231" t="s">
        <v>628</v>
      </c>
      <c r="G385" s="45"/>
      <c r="H385" s="45"/>
      <c r="I385" s="232"/>
      <c r="J385" s="45"/>
      <c r="K385" s="45"/>
      <c r="L385" s="49"/>
      <c r="M385" s="233"/>
      <c r="N385" s="234"/>
      <c r="O385" s="89"/>
      <c r="P385" s="89"/>
      <c r="Q385" s="89"/>
      <c r="R385" s="89"/>
      <c r="S385" s="89"/>
      <c r="T385" s="90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T385" s="21" t="s">
        <v>155</v>
      </c>
      <c r="AU385" s="21" t="s">
        <v>88</v>
      </c>
    </row>
    <row r="386" s="2" customFormat="1">
      <c r="A386" s="43"/>
      <c r="B386" s="44"/>
      <c r="C386" s="45"/>
      <c r="D386" s="235" t="s">
        <v>157</v>
      </c>
      <c r="E386" s="45"/>
      <c r="F386" s="236" t="s">
        <v>629</v>
      </c>
      <c r="G386" s="45"/>
      <c r="H386" s="45"/>
      <c r="I386" s="232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T386" s="21" t="s">
        <v>157</v>
      </c>
      <c r="AU386" s="21" t="s">
        <v>88</v>
      </c>
    </row>
    <row r="387" s="14" customFormat="1">
      <c r="A387" s="14"/>
      <c r="B387" s="251"/>
      <c r="C387" s="252"/>
      <c r="D387" s="235" t="s">
        <v>273</v>
      </c>
      <c r="E387" s="253" t="s">
        <v>78</v>
      </c>
      <c r="F387" s="254" t="s">
        <v>630</v>
      </c>
      <c r="G387" s="252"/>
      <c r="H387" s="255">
        <v>40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1" t="s">
        <v>273</v>
      </c>
      <c r="AU387" s="261" t="s">
        <v>88</v>
      </c>
      <c r="AV387" s="14" t="s">
        <v>90</v>
      </c>
      <c r="AW387" s="14" t="s">
        <v>40</v>
      </c>
      <c r="AX387" s="14" t="s">
        <v>88</v>
      </c>
      <c r="AY387" s="261" t="s">
        <v>145</v>
      </c>
    </row>
    <row r="388" s="2" customFormat="1" ht="24.15" customHeight="1">
      <c r="A388" s="43"/>
      <c r="B388" s="44"/>
      <c r="C388" s="217" t="s">
        <v>631</v>
      </c>
      <c r="D388" s="217" t="s">
        <v>148</v>
      </c>
      <c r="E388" s="218" t="s">
        <v>632</v>
      </c>
      <c r="F388" s="219" t="s">
        <v>633</v>
      </c>
      <c r="G388" s="220" t="s">
        <v>625</v>
      </c>
      <c r="H388" s="221">
        <v>64</v>
      </c>
      <c r="I388" s="222"/>
      <c r="J388" s="223">
        <f>ROUND(I388*H388,2)</f>
        <v>0</v>
      </c>
      <c r="K388" s="219" t="s">
        <v>152</v>
      </c>
      <c r="L388" s="49"/>
      <c r="M388" s="224" t="s">
        <v>78</v>
      </c>
      <c r="N388" s="225" t="s">
        <v>50</v>
      </c>
      <c r="O388" s="89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R388" s="228" t="s">
        <v>626</v>
      </c>
      <c r="AT388" s="228" t="s">
        <v>148</v>
      </c>
      <c r="AU388" s="228" t="s">
        <v>88</v>
      </c>
      <c r="AY388" s="21" t="s">
        <v>145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1" t="s">
        <v>88</v>
      </c>
      <c r="BK388" s="229">
        <f>ROUND(I388*H388,2)</f>
        <v>0</v>
      </c>
      <c r="BL388" s="21" t="s">
        <v>626</v>
      </c>
      <c r="BM388" s="228" t="s">
        <v>634</v>
      </c>
    </row>
    <row r="389" s="2" customFormat="1">
      <c r="A389" s="43"/>
      <c r="B389" s="44"/>
      <c r="C389" s="45"/>
      <c r="D389" s="230" t="s">
        <v>155</v>
      </c>
      <c r="E389" s="45"/>
      <c r="F389" s="231" t="s">
        <v>635</v>
      </c>
      <c r="G389" s="45"/>
      <c r="H389" s="45"/>
      <c r="I389" s="232"/>
      <c r="J389" s="45"/>
      <c r="K389" s="45"/>
      <c r="L389" s="49"/>
      <c r="M389" s="233"/>
      <c r="N389" s="234"/>
      <c r="O389" s="89"/>
      <c r="P389" s="89"/>
      <c r="Q389" s="89"/>
      <c r="R389" s="89"/>
      <c r="S389" s="89"/>
      <c r="T389" s="90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T389" s="21" t="s">
        <v>155</v>
      </c>
      <c r="AU389" s="21" t="s">
        <v>88</v>
      </c>
    </row>
    <row r="390" s="2" customFormat="1">
      <c r="A390" s="43"/>
      <c r="B390" s="44"/>
      <c r="C390" s="45"/>
      <c r="D390" s="235" t="s">
        <v>157</v>
      </c>
      <c r="E390" s="45"/>
      <c r="F390" s="236" t="s">
        <v>629</v>
      </c>
      <c r="G390" s="45"/>
      <c r="H390" s="45"/>
      <c r="I390" s="232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T390" s="21" t="s">
        <v>157</v>
      </c>
      <c r="AU390" s="21" t="s">
        <v>88</v>
      </c>
    </row>
    <row r="391" s="14" customFormat="1">
      <c r="A391" s="14"/>
      <c r="B391" s="251"/>
      <c r="C391" s="252"/>
      <c r="D391" s="235" t="s">
        <v>273</v>
      </c>
      <c r="E391" s="253" t="s">
        <v>78</v>
      </c>
      <c r="F391" s="254" t="s">
        <v>636</v>
      </c>
      <c r="G391" s="252"/>
      <c r="H391" s="255">
        <v>64</v>
      </c>
      <c r="I391" s="256"/>
      <c r="J391" s="252"/>
      <c r="K391" s="252"/>
      <c r="L391" s="257"/>
      <c r="M391" s="284"/>
      <c r="N391" s="285"/>
      <c r="O391" s="285"/>
      <c r="P391" s="285"/>
      <c r="Q391" s="285"/>
      <c r="R391" s="285"/>
      <c r="S391" s="285"/>
      <c r="T391" s="28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1" t="s">
        <v>273</v>
      </c>
      <c r="AU391" s="261" t="s">
        <v>88</v>
      </c>
      <c r="AV391" s="14" t="s">
        <v>90</v>
      </c>
      <c r="AW391" s="14" t="s">
        <v>40</v>
      </c>
      <c r="AX391" s="14" t="s">
        <v>88</v>
      </c>
      <c r="AY391" s="261" t="s">
        <v>145</v>
      </c>
    </row>
    <row r="392" s="2" customFormat="1" ht="6.96" customHeight="1">
      <c r="A392" s="43"/>
      <c r="B392" s="64"/>
      <c r="C392" s="65"/>
      <c r="D392" s="65"/>
      <c r="E392" s="65"/>
      <c r="F392" s="65"/>
      <c r="G392" s="65"/>
      <c r="H392" s="65"/>
      <c r="I392" s="65"/>
      <c r="J392" s="65"/>
      <c r="K392" s="65"/>
      <c r="L392" s="49"/>
      <c r="M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</row>
  </sheetData>
  <sheetProtection sheet="1" autoFilter="0" formatColumns="0" formatRows="0" objects="1" scenarios="1" spinCount="100000" saltValue="Hxa9prrB4hjKVYPxUdmoZ7wWLfngS7zlxeYNX7O+FG+zPea0Ks5F96PAuVn9vP7Tz7diy4x6+gcF1hleUM6iog==" hashValue="emsugb9nCRjCSVtMADJ3TGdjYpO02UqSwZ5vG5gw/jS9qf2WMiL/yVRSJBctnZMTpy6rgZ0k/OZh3PUG5dldFQ==" algorithmName="SHA-512" password="CC35"/>
  <autoFilter ref="C99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39711111"/>
    <hyperlink ref="F110" r:id="rId2" display="https://podminky.urs.cz/item/CS_URS_2024_01/162211201"/>
    <hyperlink ref="F116" r:id="rId3" display="https://podminky.urs.cz/item/CS_URS_2024_01/162211209"/>
    <hyperlink ref="F119" r:id="rId4" display="https://podminky.urs.cz/item/CS_URS_2024_01/162211311"/>
    <hyperlink ref="F121" r:id="rId5" display="https://podminky.urs.cz/item/CS_URS_2024_01/162211319"/>
    <hyperlink ref="F124" r:id="rId6" display="https://podminky.urs.cz/item/CS_URS_2024_01/162751117"/>
    <hyperlink ref="F130" r:id="rId7" display="https://podminky.urs.cz/item/CS_URS_2024_01/171201231"/>
    <hyperlink ref="F133" r:id="rId8" display="https://podminky.urs.cz/item/CS_URS_2024_01/171251201"/>
    <hyperlink ref="F136" r:id="rId9" display="https://podminky.urs.cz/item/CS_URS_2024_01/961044111"/>
    <hyperlink ref="F142" r:id="rId10" display="https://podminky.urs.cz/item/CS_URS_2024_01/962031132"/>
    <hyperlink ref="F146" r:id="rId11" display="https://podminky.urs.cz/item/CS_URS_2024_01/962031133"/>
    <hyperlink ref="F149" r:id="rId12" display="https://podminky.urs.cz/item/CS_URS_2024_01/962032230"/>
    <hyperlink ref="F152" r:id="rId13" display="https://podminky.urs.cz/item/CS_URS_2024_01/965043341"/>
    <hyperlink ref="F167" r:id="rId14" display="https://podminky.urs.cz/item/CS_URS_2024_01/965049111"/>
    <hyperlink ref="F169" r:id="rId15" display="https://podminky.urs.cz/item/CS_URS_2024_01/968072455"/>
    <hyperlink ref="F181" r:id="rId16" display="https://podminky.urs.cz/item/CS_URS_2024_01/968072456"/>
    <hyperlink ref="F186" r:id="rId17" display="https://podminky.urs.cz/item/CS_URS_2024_01/968082016"/>
    <hyperlink ref="F196" r:id="rId18" display="https://podminky.urs.cz/item/CS_URS_2024_01/968082017"/>
    <hyperlink ref="F206" r:id="rId19" display="https://podminky.urs.cz/item/CS_URS_2024_01/971024681"/>
    <hyperlink ref="F209" r:id="rId20" display="https://podminky.urs.cz/item/CS_URS_2024_01/971033651"/>
    <hyperlink ref="F213" r:id="rId21" display="https://podminky.urs.cz/item/CS_URS_2024_01/977211133"/>
    <hyperlink ref="F220" r:id="rId22" display="https://podminky.urs.cz/item/CS_URS_2024_01/997006012"/>
    <hyperlink ref="F222" r:id="rId23" display="https://podminky.urs.cz/item/CS_URS_2024_01/997013151"/>
    <hyperlink ref="F225" r:id="rId24" display="https://podminky.urs.cz/item/CS_URS_2024_01/997013211"/>
    <hyperlink ref="F228" r:id="rId25" display="https://podminky.urs.cz/item/CS_URS_2024_01/997013219"/>
    <hyperlink ref="F231" r:id="rId26" display="https://podminky.urs.cz/item/CS_URS_2024_01/997013311"/>
    <hyperlink ref="F233" r:id="rId27" display="https://podminky.urs.cz/item/CS_URS_2024_01/997013321"/>
    <hyperlink ref="F236" r:id="rId28" display="https://podminky.urs.cz/item/CS_URS_2024_01/997013501"/>
    <hyperlink ref="F238" r:id="rId29" display="https://podminky.urs.cz/item/CS_URS_2024_01/997013509"/>
    <hyperlink ref="F241" r:id="rId30" display="https://podminky.urs.cz/item/CS_URS_2024_01/997013804"/>
    <hyperlink ref="F244" r:id="rId31" display="https://podminky.urs.cz/item/CS_URS_2024_01/997013811"/>
    <hyperlink ref="F247" r:id="rId32" display="https://podminky.urs.cz/item/CS_URS_2024_01/997013812"/>
    <hyperlink ref="F250" r:id="rId33" display="https://podminky.urs.cz/item/CS_URS_2024_01/997013813"/>
    <hyperlink ref="F253" r:id="rId34" display="https://podminky.urs.cz/item/CS_URS_2024_01/997013861"/>
    <hyperlink ref="F256" r:id="rId35" display="https://podminky.urs.cz/item/CS_URS_2024_01/997013863"/>
    <hyperlink ref="F259" r:id="rId36" display="https://podminky.urs.cz/item/CS_URS_2024_01/997013871"/>
    <hyperlink ref="F264" r:id="rId37" display="https://podminky.urs.cz/item/CS_URS_2024_01/711131811"/>
    <hyperlink ref="F280" r:id="rId38" display="https://podminky.urs.cz/item/CS_URS_2024_01/713120811"/>
    <hyperlink ref="F296" r:id="rId39" display="https://podminky.urs.cz/item/CS_URS_2024_01/763131821"/>
    <hyperlink ref="F310" r:id="rId40" display="https://podminky.urs.cz/item/CS_URS_2024_01/764002851"/>
    <hyperlink ref="F322" r:id="rId41" display="https://podminky.urs.cz/item/CS_URS_2023_02/766441811"/>
    <hyperlink ref="F328" r:id="rId42" display="https://podminky.urs.cz/item/CS_URS_2023_02/766441821"/>
    <hyperlink ref="F336" r:id="rId43" display="https://podminky.urs.cz/item/CS_URS_2024_01/766691914"/>
    <hyperlink ref="F341" r:id="rId44" display="https://podminky.urs.cz/item/CS_URS_2024_01/767661811"/>
    <hyperlink ref="F347" r:id="rId45" display="https://podminky.urs.cz/item/CS_URS_2024_01/771573810"/>
    <hyperlink ref="F354" r:id="rId46" display="https://podminky.urs.cz/item/CS_URS_2024_01/776201811"/>
    <hyperlink ref="F366" r:id="rId47" display="https://podminky.urs.cz/item/CS_URS_2024_01/776410811"/>
    <hyperlink ref="F379" r:id="rId48" display="https://podminky.urs.cz/item/CS_URS_2024_01/781473810"/>
    <hyperlink ref="F385" r:id="rId49" display="https://podminky.urs.cz/item/CS_URS_2024_01/HZS1291"/>
    <hyperlink ref="F389" r:id="rId50" display="https://podminky.urs.cz/item/CS_URS_2024_01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100</v>
      </c>
      <c r="AZ2" s="287" t="s">
        <v>637</v>
      </c>
      <c r="BA2" s="287" t="s">
        <v>78</v>
      </c>
      <c r="BB2" s="287" t="s">
        <v>78</v>
      </c>
      <c r="BC2" s="287" t="s">
        <v>638</v>
      </c>
      <c r="BD2" s="287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  <c r="AZ3" s="287" t="s">
        <v>639</v>
      </c>
      <c r="BA3" s="287" t="s">
        <v>78</v>
      </c>
      <c r="BB3" s="287" t="s">
        <v>78</v>
      </c>
      <c r="BC3" s="287" t="s">
        <v>640</v>
      </c>
      <c r="BD3" s="287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641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ROUND(J92,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ROUND((SUM(BE92:BE208)),  2)</f>
        <v>0</v>
      </c>
      <c r="G35" s="43"/>
      <c r="H35" s="43"/>
      <c r="I35" s="162">
        <v>0.20999999999999999</v>
      </c>
      <c r="J35" s="161">
        <f>ROUND(((SUM(BE92:BE208))*I35),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ROUND((SUM(BF92:BF208)),  2)</f>
        <v>0</v>
      </c>
      <c r="G36" s="43"/>
      <c r="H36" s="43"/>
      <c r="I36" s="162">
        <v>0.14999999999999999</v>
      </c>
      <c r="J36" s="161">
        <f>ROUND(((SUM(BF92:BF208))*I36),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ROUND((SUM(BG92:BG208)),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ROUND((SUM(BH92:BH208)),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ROUND((SUM(BI92:BI208)),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02 - Architektonicko stavební řešení - Strop 1.NP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J92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J93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642</v>
      </c>
      <c r="E65" s="187"/>
      <c r="F65" s="187"/>
      <c r="G65" s="187"/>
      <c r="H65" s="187"/>
      <c r="I65" s="187"/>
      <c r="J65" s="188">
        <f>J94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252</v>
      </c>
      <c r="E66" s="187"/>
      <c r="F66" s="187"/>
      <c r="G66" s="187"/>
      <c r="H66" s="187"/>
      <c r="I66" s="187"/>
      <c r="J66" s="188">
        <f>J124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643</v>
      </c>
      <c r="E67" s="187"/>
      <c r="F67" s="187"/>
      <c r="G67" s="187"/>
      <c r="H67" s="187"/>
      <c r="I67" s="187"/>
      <c r="J67" s="188">
        <f>J136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J143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644</v>
      </c>
      <c r="E69" s="187"/>
      <c r="F69" s="187"/>
      <c r="G69" s="187"/>
      <c r="H69" s="187"/>
      <c r="I69" s="187"/>
      <c r="J69" s="188">
        <f>J144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9"/>
      <c r="C70" s="180"/>
      <c r="D70" s="181" t="s">
        <v>264</v>
      </c>
      <c r="E70" s="182"/>
      <c r="F70" s="182"/>
      <c r="G70" s="182"/>
      <c r="H70" s="182"/>
      <c r="I70" s="182"/>
      <c r="J70" s="183">
        <f>J201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3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2" s="2" customFormat="1" ht="6.96" customHeight="1">
      <c r="A72" s="43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9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</row>
    <row r="76" s="2" customFormat="1" ht="6.96" customHeight="1">
      <c r="A76" s="43"/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24.96" customHeight="1">
      <c r="A77" s="43"/>
      <c r="B77" s="44"/>
      <c r="C77" s="27" t="s">
        <v>130</v>
      </c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12" customHeight="1">
      <c r="A79" s="43"/>
      <c r="B79" s="44"/>
      <c r="C79" s="36" t="s">
        <v>16</v>
      </c>
      <c r="D79" s="45"/>
      <c r="E79" s="45"/>
      <c r="F79" s="45"/>
      <c r="G79" s="45"/>
      <c r="H79" s="45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2" customFormat="1" ht="26.25" customHeight="1">
      <c r="A80" s="43"/>
      <c r="B80" s="44"/>
      <c r="C80" s="45"/>
      <c r="D80" s="45"/>
      <c r="E80" s="174" t="str">
        <f>E7</f>
        <v xml:space="preserve">Modernizace a rozšíření prostor  SOU a PrŠ  Kladno –  Švermov</v>
      </c>
      <c r="F80" s="36"/>
      <c r="G80" s="36"/>
      <c r="H80" s="36"/>
      <c r="I80" s="45"/>
      <c r="J80" s="45"/>
      <c r="K80" s="45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1" customFormat="1" ht="12" customHeight="1">
      <c r="B81" s="25"/>
      <c r="C81" s="36" t="s">
        <v>117</v>
      </c>
      <c r="D81" s="26"/>
      <c r="E81" s="26"/>
      <c r="F81" s="26"/>
      <c r="G81" s="26"/>
      <c r="H81" s="26"/>
      <c r="I81" s="26"/>
      <c r="J81" s="26"/>
      <c r="K81" s="26"/>
      <c r="L81" s="24"/>
    </row>
    <row r="82" s="2" customFormat="1" ht="16.5" customHeight="1">
      <c r="A82" s="43"/>
      <c r="B82" s="44"/>
      <c r="C82" s="45"/>
      <c r="D82" s="45"/>
      <c r="E82" s="174" t="s">
        <v>247</v>
      </c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248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16.5" customHeight="1">
      <c r="A84" s="43"/>
      <c r="B84" s="44"/>
      <c r="C84" s="45"/>
      <c r="D84" s="45"/>
      <c r="E84" s="74" t="str">
        <f>E11</f>
        <v>ASŘ 02 - Architektonicko stavební řešení - Strop 1.NP</v>
      </c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6.96" customHeight="1">
      <c r="A85" s="43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12" customHeight="1">
      <c r="A86" s="43"/>
      <c r="B86" s="44"/>
      <c r="C86" s="36" t="s">
        <v>22</v>
      </c>
      <c r="D86" s="45"/>
      <c r="E86" s="45"/>
      <c r="F86" s="31" t="str">
        <f>F14</f>
        <v>Vrapice</v>
      </c>
      <c r="G86" s="45"/>
      <c r="H86" s="45"/>
      <c r="I86" s="36" t="s">
        <v>24</v>
      </c>
      <c r="J86" s="77" t="str">
        <f>IF(J14="","",J14)</f>
        <v>1. 2. 2025</v>
      </c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6.96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5.15" customHeight="1">
      <c r="A88" s="43"/>
      <c r="B88" s="44"/>
      <c r="C88" s="36" t="s">
        <v>28</v>
      </c>
      <c r="D88" s="45"/>
      <c r="E88" s="45"/>
      <c r="F88" s="31" t="str">
        <f>E17</f>
        <v>SOU a PrŠ Kladno – Vrapice</v>
      </c>
      <c r="G88" s="45"/>
      <c r="H88" s="45"/>
      <c r="I88" s="36" t="s">
        <v>36</v>
      </c>
      <c r="J88" s="41" t="str">
        <f>E23</f>
        <v>archiw studio s.r.o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25.65" customHeight="1">
      <c r="A89" s="43"/>
      <c r="B89" s="44"/>
      <c r="C89" s="36" t="s">
        <v>34</v>
      </c>
      <c r="D89" s="45"/>
      <c r="E89" s="45"/>
      <c r="F89" s="31" t="str">
        <f>IF(E20="","",E20)</f>
        <v>Vyplň údaj</v>
      </c>
      <c r="G89" s="45"/>
      <c r="H89" s="45"/>
      <c r="I89" s="36" t="s">
        <v>41</v>
      </c>
      <c r="J89" s="41" t="str">
        <f>E26</f>
        <v>archiw studio s.r.o. - Pavol Vígh</v>
      </c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0.32" customHeight="1">
      <c r="A90" s="43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11" customFormat="1" ht="29.28" customHeight="1">
      <c r="A91" s="190"/>
      <c r="B91" s="191"/>
      <c r="C91" s="192" t="s">
        <v>131</v>
      </c>
      <c r="D91" s="193" t="s">
        <v>64</v>
      </c>
      <c r="E91" s="193" t="s">
        <v>60</v>
      </c>
      <c r="F91" s="193" t="s">
        <v>61</v>
      </c>
      <c r="G91" s="193" t="s">
        <v>132</v>
      </c>
      <c r="H91" s="193" t="s">
        <v>133</v>
      </c>
      <c r="I91" s="193" t="s">
        <v>134</v>
      </c>
      <c r="J91" s="193" t="s">
        <v>122</v>
      </c>
      <c r="K91" s="194" t="s">
        <v>135</v>
      </c>
      <c r="L91" s="195"/>
      <c r="M91" s="97" t="s">
        <v>78</v>
      </c>
      <c r="N91" s="98" t="s">
        <v>49</v>
      </c>
      <c r="O91" s="98" t="s">
        <v>136</v>
      </c>
      <c r="P91" s="98" t="s">
        <v>137</v>
      </c>
      <c r="Q91" s="98" t="s">
        <v>138</v>
      </c>
      <c r="R91" s="98" t="s">
        <v>139</v>
      </c>
      <c r="S91" s="98" t="s">
        <v>140</v>
      </c>
      <c r="T91" s="99" t="s">
        <v>141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3"/>
      <c r="B92" s="44"/>
      <c r="C92" s="104" t="s">
        <v>142</v>
      </c>
      <c r="D92" s="45"/>
      <c r="E92" s="45"/>
      <c r="F92" s="45"/>
      <c r="G92" s="45"/>
      <c r="H92" s="45"/>
      <c r="I92" s="45"/>
      <c r="J92" s="196">
        <f>BK92</f>
        <v>0</v>
      </c>
      <c r="K92" s="45"/>
      <c r="L92" s="49"/>
      <c r="M92" s="100"/>
      <c r="N92" s="197"/>
      <c r="O92" s="101"/>
      <c r="P92" s="198">
        <f>P93+P143+P201</f>
        <v>0</v>
      </c>
      <c r="Q92" s="101"/>
      <c r="R92" s="198">
        <f>R93+R143+R201</f>
        <v>0.56486055785</v>
      </c>
      <c r="S92" s="101"/>
      <c r="T92" s="199">
        <f>T93+T143+T201</f>
        <v>0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T92" s="21" t="s">
        <v>79</v>
      </c>
      <c r="AU92" s="21" t="s">
        <v>123</v>
      </c>
      <c r="BK92" s="200">
        <f>BK93+BK143+BK201</f>
        <v>0</v>
      </c>
    </row>
    <row r="93" s="12" customFormat="1" ht="25.92" customHeight="1">
      <c r="A93" s="12"/>
      <c r="B93" s="201"/>
      <c r="C93" s="202"/>
      <c r="D93" s="203" t="s">
        <v>79</v>
      </c>
      <c r="E93" s="204" t="s">
        <v>265</v>
      </c>
      <c r="F93" s="204" t="s">
        <v>266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P94+P124+P136</f>
        <v>0</v>
      </c>
      <c r="Q93" s="209"/>
      <c r="R93" s="210">
        <f>R94+R124+R136</f>
        <v>0.55666194079999998</v>
      </c>
      <c r="S93" s="209"/>
      <c r="T93" s="211">
        <f>T94+T124+T136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88</v>
      </c>
      <c r="AT93" s="213" t="s">
        <v>79</v>
      </c>
      <c r="AU93" s="213" t="s">
        <v>80</v>
      </c>
      <c r="AY93" s="212" t="s">
        <v>145</v>
      </c>
      <c r="BK93" s="214">
        <f>BK94+BK124+BK136</f>
        <v>0</v>
      </c>
    </row>
    <row r="94" s="12" customFormat="1" ht="22.8" customHeight="1">
      <c r="A94" s="12"/>
      <c r="B94" s="201"/>
      <c r="C94" s="202"/>
      <c r="D94" s="203" t="s">
        <v>79</v>
      </c>
      <c r="E94" s="215" t="s">
        <v>170</v>
      </c>
      <c r="F94" s="215" t="s">
        <v>645</v>
      </c>
      <c r="G94" s="202"/>
      <c r="H94" s="202"/>
      <c r="I94" s="205"/>
      <c r="J94" s="216">
        <f>BK94</f>
        <v>0</v>
      </c>
      <c r="K94" s="202"/>
      <c r="L94" s="207"/>
      <c r="M94" s="208"/>
      <c r="N94" s="209"/>
      <c r="O94" s="209"/>
      <c r="P94" s="210">
        <f>SUM(P95:P123)</f>
        <v>0</v>
      </c>
      <c r="Q94" s="209"/>
      <c r="R94" s="210">
        <f>SUM(R95:R123)</f>
        <v>0.55111744080000002</v>
      </c>
      <c r="S94" s="209"/>
      <c r="T94" s="211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2" t="s">
        <v>88</v>
      </c>
      <c r="AT94" s="213" t="s">
        <v>79</v>
      </c>
      <c r="AU94" s="213" t="s">
        <v>88</v>
      </c>
      <c r="AY94" s="212" t="s">
        <v>145</v>
      </c>
      <c r="BK94" s="214">
        <f>SUM(BK95:BK123)</f>
        <v>0</v>
      </c>
    </row>
    <row r="95" s="2" customFormat="1" ht="37.8" customHeight="1">
      <c r="A95" s="43"/>
      <c r="B95" s="44"/>
      <c r="C95" s="217" t="s">
        <v>88</v>
      </c>
      <c r="D95" s="217" t="s">
        <v>148</v>
      </c>
      <c r="E95" s="218" t="s">
        <v>646</v>
      </c>
      <c r="F95" s="219" t="s">
        <v>647</v>
      </c>
      <c r="G95" s="220" t="s">
        <v>319</v>
      </c>
      <c r="H95" s="221">
        <v>25.59</v>
      </c>
      <c r="I95" s="222"/>
      <c r="J95" s="223">
        <f>ROUND(I95*H95,2)</f>
        <v>0</v>
      </c>
      <c r="K95" s="219" t="s">
        <v>152</v>
      </c>
      <c r="L95" s="49"/>
      <c r="M95" s="224" t="s">
        <v>78</v>
      </c>
      <c r="N95" s="225" t="s">
        <v>50</v>
      </c>
      <c r="O95" s="89"/>
      <c r="P95" s="226">
        <f>O95*H95</f>
        <v>0</v>
      </c>
      <c r="Q95" s="226">
        <v>0.00161112</v>
      </c>
      <c r="R95" s="226">
        <f>Q95*H95</f>
        <v>0.041228560800000001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364</v>
      </c>
      <c r="AT95" s="228" t="s">
        <v>148</v>
      </c>
      <c r="AU95" s="228" t="s">
        <v>90</v>
      </c>
      <c r="AY95" s="21" t="s">
        <v>145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88</v>
      </c>
      <c r="BK95" s="229">
        <f>ROUND(I95*H95,2)</f>
        <v>0</v>
      </c>
      <c r="BL95" s="21" t="s">
        <v>364</v>
      </c>
      <c r="BM95" s="228" t="s">
        <v>648</v>
      </c>
    </row>
    <row r="96" s="2" customFormat="1">
      <c r="A96" s="43"/>
      <c r="B96" s="44"/>
      <c r="C96" s="45"/>
      <c r="D96" s="230" t="s">
        <v>155</v>
      </c>
      <c r="E96" s="45"/>
      <c r="F96" s="231" t="s">
        <v>649</v>
      </c>
      <c r="G96" s="45"/>
      <c r="H96" s="45"/>
      <c r="I96" s="232"/>
      <c r="J96" s="45"/>
      <c r="K96" s="45"/>
      <c r="L96" s="49"/>
      <c r="M96" s="233"/>
      <c r="N96" s="234"/>
      <c r="O96" s="89"/>
      <c r="P96" s="89"/>
      <c r="Q96" s="89"/>
      <c r="R96" s="89"/>
      <c r="S96" s="89"/>
      <c r="T96" s="90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155</v>
      </c>
      <c r="AU96" s="21" t="s">
        <v>90</v>
      </c>
    </row>
    <row r="97" s="14" customFormat="1">
      <c r="A97" s="14"/>
      <c r="B97" s="251"/>
      <c r="C97" s="252"/>
      <c r="D97" s="235" t="s">
        <v>273</v>
      </c>
      <c r="E97" s="253" t="s">
        <v>78</v>
      </c>
      <c r="F97" s="254" t="s">
        <v>650</v>
      </c>
      <c r="G97" s="252"/>
      <c r="H97" s="255">
        <v>2.7000000000000002</v>
      </c>
      <c r="I97" s="256"/>
      <c r="J97" s="252"/>
      <c r="K97" s="252"/>
      <c r="L97" s="257"/>
      <c r="M97" s="258"/>
      <c r="N97" s="259"/>
      <c r="O97" s="259"/>
      <c r="P97" s="259"/>
      <c r="Q97" s="259"/>
      <c r="R97" s="259"/>
      <c r="S97" s="259"/>
      <c r="T97" s="26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1" t="s">
        <v>273</v>
      </c>
      <c r="AU97" s="261" t="s">
        <v>90</v>
      </c>
      <c r="AV97" s="14" t="s">
        <v>90</v>
      </c>
      <c r="AW97" s="14" t="s">
        <v>40</v>
      </c>
      <c r="AX97" s="14" t="s">
        <v>80</v>
      </c>
      <c r="AY97" s="261" t="s">
        <v>145</v>
      </c>
    </row>
    <row r="98" s="14" customFormat="1">
      <c r="A98" s="14"/>
      <c r="B98" s="251"/>
      <c r="C98" s="252"/>
      <c r="D98" s="235" t="s">
        <v>273</v>
      </c>
      <c r="E98" s="253" t="s">
        <v>78</v>
      </c>
      <c r="F98" s="254" t="s">
        <v>651</v>
      </c>
      <c r="G98" s="252"/>
      <c r="H98" s="255">
        <v>8.7599999999999998</v>
      </c>
      <c r="I98" s="256"/>
      <c r="J98" s="252"/>
      <c r="K98" s="252"/>
      <c r="L98" s="257"/>
      <c r="M98" s="258"/>
      <c r="N98" s="259"/>
      <c r="O98" s="259"/>
      <c r="P98" s="259"/>
      <c r="Q98" s="259"/>
      <c r="R98" s="259"/>
      <c r="S98" s="259"/>
      <c r="T98" s="26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1" t="s">
        <v>273</v>
      </c>
      <c r="AU98" s="261" t="s">
        <v>90</v>
      </c>
      <c r="AV98" s="14" t="s">
        <v>90</v>
      </c>
      <c r="AW98" s="14" t="s">
        <v>40</v>
      </c>
      <c r="AX98" s="14" t="s">
        <v>80</v>
      </c>
      <c r="AY98" s="261" t="s">
        <v>145</v>
      </c>
    </row>
    <row r="99" s="14" customFormat="1">
      <c r="A99" s="14"/>
      <c r="B99" s="251"/>
      <c r="C99" s="252"/>
      <c r="D99" s="235" t="s">
        <v>273</v>
      </c>
      <c r="E99" s="253" t="s">
        <v>78</v>
      </c>
      <c r="F99" s="254" t="s">
        <v>652</v>
      </c>
      <c r="G99" s="252"/>
      <c r="H99" s="255">
        <v>9.7200000000000006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61" t="s">
        <v>273</v>
      </c>
      <c r="AU99" s="261" t="s">
        <v>90</v>
      </c>
      <c r="AV99" s="14" t="s">
        <v>90</v>
      </c>
      <c r="AW99" s="14" t="s">
        <v>40</v>
      </c>
      <c r="AX99" s="14" t="s">
        <v>80</v>
      </c>
      <c r="AY99" s="261" t="s">
        <v>145</v>
      </c>
    </row>
    <row r="100" s="14" customFormat="1">
      <c r="A100" s="14"/>
      <c r="B100" s="251"/>
      <c r="C100" s="252"/>
      <c r="D100" s="235" t="s">
        <v>273</v>
      </c>
      <c r="E100" s="253" t="s">
        <v>78</v>
      </c>
      <c r="F100" s="254" t="s">
        <v>653</v>
      </c>
      <c r="G100" s="252"/>
      <c r="H100" s="255">
        <v>3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1" t="s">
        <v>273</v>
      </c>
      <c r="AU100" s="261" t="s">
        <v>90</v>
      </c>
      <c r="AV100" s="14" t="s">
        <v>90</v>
      </c>
      <c r="AW100" s="14" t="s">
        <v>40</v>
      </c>
      <c r="AX100" s="14" t="s">
        <v>80</v>
      </c>
      <c r="AY100" s="261" t="s">
        <v>145</v>
      </c>
    </row>
    <row r="101" s="14" customFormat="1">
      <c r="A101" s="14"/>
      <c r="B101" s="251"/>
      <c r="C101" s="252"/>
      <c r="D101" s="235" t="s">
        <v>273</v>
      </c>
      <c r="E101" s="253" t="s">
        <v>78</v>
      </c>
      <c r="F101" s="254" t="s">
        <v>654</v>
      </c>
      <c r="G101" s="252"/>
      <c r="H101" s="255">
        <v>0.68999999999999995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1" t="s">
        <v>273</v>
      </c>
      <c r="AU101" s="261" t="s">
        <v>90</v>
      </c>
      <c r="AV101" s="14" t="s">
        <v>90</v>
      </c>
      <c r="AW101" s="14" t="s">
        <v>40</v>
      </c>
      <c r="AX101" s="14" t="s">
        <v>80</v>
      </c>
      <c r="AY101" s="261" t="s">
        <v>145</v>
      </c>
    </row>
    <row r="102" s="16" customFormat="1">
      <c r="A102" s="16"/>
      <c r="B102" s="273"/>
      <c r="C102" s="274"/>
      <c r="D102" s="235" t="s">
        <v>273</v>
      </c>
      <c r="E102" s="275" t="s">
        <v>78</v>
      </c>
      <c r="F102" s="276" t="s">
        <v>341</v>
      </c>
      <c r="G102" s="274"/>
      <c r="H102" s="277">
        <v>24.870000000000001</v>
      </c>
      <c r="I102" s="278"/>
      <c r="J102" s="274"/>
      <c r="K102" s="274"/>
      <c r="L102" s="279"/>
      <c r="M102" s="280"/>
      <c r="N102" s="281"/>
      <c r="O102" s="281"/>
      <c r="P102" s="281"/>
      <c r="Q102" s="281"/>
      <c r="R102" s="281"/>
      <c r="S102" s="281"/>
      <c r="T102" s="282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3" t="s">
        <v>273</v>
      </c>
      <c r="AU102" s="283" t="s">
        <v>90</v>
      </c>
      <c r="AV102" s="16" t="s">
        <v>164</v>
      </c>
      <c r="AW102" s="16" t="s">
        <v>40</v>
      </c>
      <c r="AX102" s="16" t="s">
        <v>80</v>
      </c>
      <c r="AY102" s="283" t="s">
        <v>145</v>
      </c>
    </row>
    <row r="103" s="14" customFormat="1">
      <c r="A103" s="14"/>
      <c r="B103" s="251"/>
      <c r="C103" s="252"/>
      <c r="D103" s="235" t="s">
        <v>273</v>
      </c>
      <c r="E103" s="253" t="s">
        <v>78</v>
      </c>
      <c r="F103" s="254" t="s">
        <v>655</v>
      </c>
      <c r="G103" s="252"/>
      <c r="H103" s="255">
        <v>0.71999999999999997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1" t="s">
        <v>273</v>
      </c>
      <c r="AU103" s="261" t="s">
        <v>90</v>
      </c>
      <c r="AV103" s="14" t="s">
        <v>90</v>
      </c>
      <c r="AW103" s="14" t="s">
        <v>40</v>
      </c>
      <c r="AX103" s="14" t="s">
        <v>80</v>
      </c>
      <c r="AY103" s="261" t="s">
        <v>145</v>
      </c>
    </row>
    <row r="104" s="16" customFormat="1">
      <c r="A104" s="16"/>
      <c r="B104" s="273"/>
      <c r="C104" s="274"/>
      <c r="D104" s="235" t="s">
        <v>273</v>
      </c>
      <c r="E104" s="275" t="s">
        <v>78</v>
      </c>
      <c r="F104" s="276" t="s">
        <v>341</v>
      </c>
      <c r="G104" s="274"/>
      <c r="H104" s="277">
        <v>0.71999999999999997</v>
      </c>
      <c r="I104" s="278"/>
      <c r="J104" s="274"/>
      <c r="K104" s="274"/>
      <c r="L104" s="279"/>
      <c r="M104" s="280"/>
      <c r="N104" s="281"/>
      <c r="O104" s="281"/>
      <c r="P104" s="281"/>
      <c r="Q104" s="281"/>
      <c r="R104" s="281"/>
      <c r="S104" s="281"/>
      <c r="T104" s="28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3" t="s">
        <v>273</v>
      </c>
      <c r="AU104" s="283" t="s">
        <v>90</v>
      </c>
      <c r="AV104" s="16" t="s">
        <v>164</v>
      </c>
      <c r="AW104" s="16" t="s">
        <v>40</v>
      </c>
      <c r="AX104" s="16" t="s">
        <v>80</v>
      </c>
      <c r="AY104" s="283" t="s">
        <v>145</v>
      </c>
    </row>
    <row r="105" s="15" customFormat="1">
      <c r="A105" s="15"/>
      <c r="B105" s="262"/>
      <c r="C105" s="263"/>
      <c r="D105" s="235" t="s">
        <v>273</v>
      </c>
      <c r="E105" s="264" t="s">
        <v>78</v>
      </c>
      <c r="F105" s="265" t="s">
        <v>277</v>
      </c>
      <c r="G105" s="263"/>
      <c r="H105" s="266">
        <v>25.59</v>
      </c>
      <c r="I105" s="267"/>
      <c r="J105" s="263"/>
      <c r="K105" s="263"/>
      <c r="L105" s="268"/>
      <c r="M105" s="269"/>
      <c r="N105" s="270"/>
      <c r="O105" s="270"/>
      <c r="P105" s="270"/>
      <c r="Q105" s="270"/>
      <c r="R105" s="270"/>
      <c r="S105" s="270"/>
      <c r="T105" s="27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72" t="s">
        <v>273</v>
      </c>
      <c r="AU105" s="272" t="s">
        <v>90</v>
      </c>
      <c r="AV105" s="15" t="s">
        <v>170</v>
      </c>
      <c r="AW105" s="15" t="s">
        <v>40</v>
      </c>
      <c r="AX105" s="15" t="s">
        <v>88</v>
      </c>
      <c r="AY105" s="272" t="s">
        <v>145</v>
      </c>
    </row>
    <row r="106" s="2" customFormat="1" ht="37.8" customHeight="1">
      <c r="A106" s="43"/>
      <c r="B106" s="44"/>
      <c r="C106" s="217" t="s">
        <v>90</v>
      </c>
      <c r="D106" s="217" t="s">
        <v>148</v>
      </c>
      <c r="E106" s="218" t="s">
        <v>656</v>
      </c>
      <c r="F106" s="219" t="s">
        <v>657</v>
      </c>
      <c r="G106" s="220" t="s">
        <v>319</v>
      </c>
      <c r="H106" s="221">
        <v>25.59</v>
      </c>
      <c r="I106" s="222"/>
      <c r="J106" s="223">
        <f>ROUND(I106*H106,2)</f>
        <v>0</v>
      </c>
      <c r="K106" s="219" t="s">
        <v>152</v>
      </c>
      <c r="L106" s="49"/>
      <c r="M106" s="224" t="s">
        <v>78</v>
      </c>
      <c r="N106" s="225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170</v>
      </c>
      <c r="AT106" s="228" t="s">
        <v>148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170</v>
      </c>
      <c r="BM106" s="228" t="s">
        <v>658</v>
      </c>
    </row>
    <row r="107" s="2" customFormat="1">
      <c r="A107" s="43"/>
      <c r="B107" s="44"/>
      <c r="C107" s="45"/>
      <c r="D107" s="230" t="s">
        <v>155</v>
      </c>
      <c r="E107" s="45"/>
      <c r="F107" s="231" t="s">
        <v>659</v>
      </c>
      <c r="G107" s="45"/>
      <c r="H107" s="45"/>
      <c r="I107" s="232"/>
      <c r="J107" s="45"/>
      <c r="K107" s="45"/>
      <c r="L107" s="49"/>
      <c r="M107" s="233"/>
      <c r="N107" s="234"/>
      <c r="O107" s="89"/>
      <c r="P107" s="89"/>
      <c r="Q107" s="89"/>
      <c r="R107" s="89"/>
      <c r="S107" s="89"/>
      <c r="T107" s="90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T107" s="21" t="s">
        <v>155</v>
      </c>
      <c r="AU107" s="21" t="s">
        <v>90</v>
      </c>
    </row>
    <row r="108" s="2" customFormat="1" ht="37.8" customHeight="1">
      <c r="A108" s="43"/>
      <c r="B108" s="44"/>
      <c r="C108" s="217" t="s">
        <v>164</v>
      </c>
      <c r="D108" s="217" t="s">
        <v>148</v>
      </c>
      <c r="E108" s="218" t="s">
        <v>660</v>
      </c>
      <c r="F108" s="219" t="s">
        <v>661</v>
      </c>
      <c r="G108" s="220" t="s">
        <v>301</v>
      </c>
      <c r="H108" s="221">
        <v>0.45500000000000002</v>
      </c>
      <c r="I108" s="222"/>
      <c r="J108" s="223">
        <f>ROUND(I108*H108,2)</f>
        <v>0</v>
      </c>
      <c r="K108" s="219" t="s">
        <v>152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0.019536000000000001</v>
      </c>
      <c r="R108" s="226">
        <f>Q108*H108</f>
        <v>0.00888888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170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170</v>
      </c>
      <c r="BM108" s="228" t="s">
        <v>662</v>
      </c>
    </row>
    <row r="109" s="2" customFormat="1">
      <c r="A109" s="43"/>
      <c r="B109" s="44"/>
      <c r="C109" s="45"/>
      <c r="D109" s="230" t="s">
        <v>155</v>
      </c>
      <c r="E109" s="45"/>
      <c r="F109" s="231" t="s">
        <v>663</v>
      </c>
      <c r="G109" s="45"/>
      <c r="H109" s="45"/>
      <c r="I109" s="232"/>
      <c r="J109" s="45"/>
      <c r="K109" s="45"/>
      <c r="L109" s="49"/>
      <c r="M109" s="233"/>
      <c r="N109" s="234"/>
      <c r="O109" s="89"/>
      <c r="P109" s="89"/>
      <c r="Q109" s="89"/>
      <c r="R109" s="89"/>
      <c r="S109" s="89"/>
      <c r="T109" s="90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155</v>
      </c>
      <c r="AU109" s="21" t="s">
        <v>90</v>
      </c>
    </row>
    <row r="110" s="2" customFormat="1" ht="21.75" customHeight="1">
      <c r="A110" s="43"/>
      <c r="B110" s="44"/>
      <c r="C110" s="288" t="s">
        <v>170</v>
      </c>
      <c r="D110" s="288" t="s">
        <v>664</v>
      </c>
      <c r="E110" s="289" t="s">
        <v>665</v>
      </c>
      <c r="F110" s="290" t="s">
        <v>666</v>
      </c>
      <c r="G110" s="291" t="s">
        <v>301</v>
      </c>
      <c r="H110" s="292">
        <v>0.48399999999999999</v>
      </c>
      <c r="I110" s="293"/>
      <c r="J110" s="294">
        <f>ROUND(I110*H110,2)</f>
        <v>0</v>
      </c>
      <c r="K110" s="290" t="s">
        <v>152</v>
      </c>
      <c r="L110" s="295"/>
      <c r="M110" s="296" t="s">
        <v>78</v>
      </c>
      <c r="N110" s="297" t="s">
        <v>50</v>
      </c>
      <c r="O110" s="89"/>
      <c r="P110" s="226">
        <f>O110*H110</f>
        <v>0</v>
      </c>
      <c r="Q110" s="226">
        <v>1</v>
      </c>
      <c r="R110" s="226">
        <f>Q110*H110</f>
        <v>0.48399999999999999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196</v>
      </c>
      <c r="AT110" s="228" t="s">
        <v>664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170</v>
      </c>
      <c r="BM110" s="228" t="s">
        <v>667</v>
      </c>
    </row>
    <row r="111" s="2" customFormat="1">
      <c r="A111" s="43"/>
      <c r="B111" s="44"/>
      <c r="C111" s="45"/>
      <c r="D111" s="235" t="s">
        <v>157</v>
      </c>
      <c r="E111" s="45"/>
      <c r="F111" s="236" t="s">
        <v>668</v>
      </c>
      <c r="G111" s="45"/>
      <c r="H111" s="45"/>
      <c r="I111" s="232"/>
      <c r="J111" s="45"/>
      <c r="K111" s="45"/>
      <c r="L111" s="49"/>
      <c r="M111" s="233"/>
      <c r="N111" s="234"/>
      <c r="O111" s="89"/>
      <c r="P111" s="89"/>
      <c r="Q111" s="89"/>
      <c r="R111" s="89"/>
      <c r="S111" s="89"/>
      <c r="T111" s="90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T111" s="21" t="s">
        <v>157</v>
      </c>
      <c r="AU111" s="21" t="s">
        <v>90</v>
      </c>
    </row>
    <row r="112" s="14" customFormat="1">
      <c r="A112" s="14"/>
      <c r="B112" s="251"/>
      <c r="C112" s="252"/>
      <c r="D112" s="235" t="s">
        <v>273</v>
      </c>
      <c r="E112" s="253" t="s">
        <v>78</v>
      </c>
      <c r="F112" s="254" t="s">
        <v>669</v>
      </c>
      <c r="G112" s="252"/>
      <c r="H112" s="255">
        <v>0.048000000000000001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1" t="s">
        <v>273</v>
      </c>
      <c r="AU112" s="261" t="s">
        <v>90</v>
      </c>
      <c r="AV112" s="14" t="s">
        <v>90</v>
      </c>
      <c r="AW112" s="14" t="s">
        <v>40</v>
      </c>
      <c r="AX112" s="14" t="s">
        <v>80</v>
      </c>
      <c r="AY112" s="261" t="s">
        <v>145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670</v>
      </c>
      <c r="G113" s="252"/>
      <c r="H113" s="255">
        <v>0.155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80</v>
      </c>
      <c r="AY113" s="261" t="s">
        <v>145</v>
      </c>
    </row>
    <row r="114" s="14" customFormat="1">
      <c r="A114" s="14"/>
      <c r="B114" s="251"/>
      <c r="C114" s="252"/>
      <c r="D114" s="235" t="s">
        <v>273</v>
      </c>
      <c r="E114" s="253" t="s">
        <v>78</v>
      </c>
      <c r="F114" s="254" t="s">
        <v>671</v>
      </c>
      <c r="G114" s="252"/>
      <c r="H114" s="255">
        <v>0.17199999999999999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1" t="s">
        <v>273</v>
      </c>
      <c r="AU114" s="261" t="s">
        <v>90</v>
      </c>
      <c r="AV114" s="14" t="s">
        <v>90</v>
      </c>
      <c r="AW114" s="14" t="s">
        <v>40</v>
      </c>
      <c r="AX114" s="14" t="s">
        <v>80</v>
      </c>
      <c r="AY114" s="261" t="s">
        <v>145</v>
      </c>
    </row>
    <row r="115" s="14" customFormat="1">
      <c r="A115" s="14"/>
      <c r="B115" s="251"/>
      <c r="C115" s="252"/>
      <c r="D115" s="235" t="s">
        <v>273</v>
      </c>
      <c r="E115" s="253" t="s">
        <v>78</v>
      </c>
      <c r="F115" s="254" t="s">
        <v>672</v>
      </c>
      <c r="G115" s="252"/>
      <c r="H115" s="255">
        <v>0.052999999999999998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1" t="s">
        <v>273</v>
      </c>
      <c r="AU115" s="261" t="s">
        <v>90</v>
      </c>
      <c r="AV115" s="14" t="s">
        <v>90</v>
      </c>
      <c r="AW115" s="14" t="s">
        <v>40</v>
      </c>
      <c r="AX115" s="14" t="s">
        <v>80</v>
      </c>
      <c r="AY115" s="261" t="s">
        <v>145</v>
      </c>
    </row>
    <row r="116" s="14" customFormat="1">
      <c r="A116" s="14"/>
      <c r="B116" s="251"/>
      <c r="C116" s="252"/>
      <c r="D116" s="235" t="s">
        <v>273</v>
      </c>
      <c r="E116" s="253" t="s">
        <v>78</v>
      </c>
      <c r="F116" s="254" t="s">
        <v>673</v>
      </c>
      <c r="G116" s="252"/>
      <c r="H116" s="255">
        <v>0.012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1" t="s">
        <v>273</v>
      </c>
      <c r="AU116" s="261" t="s">
        <v>90</v>
      </c>
      <c r="AV116" s="14" t="s">
        <v>90</v>
      </c>
      <c r="AW116" s="14" t="s">
        <v>40</v>
      </c>
      <c r="AX116" s="14" t="s">
        <v>80</v>
      </c>
      <c r="AY116" s="261" t="s">
        <v>145</v>
      </c>
    </row>
    <row r="117" s="15" customFormat="1">
      <c r="A117" s="15"/>
      <c r="B117" s="262"/>
      <c r="C117" s="263"/>
      <c r="D117" s="235" t="s">
        <v>273</v>
      </c>
      <c r="E117" s="264" t="s">
        <v>78</v>
      </c>
      <c r="F117" s="265" t="s">
        <v>277</v>
      </c>
      <c r="G117" s="263"/>
      <c r="H117" s="266">
        <v>0.44</v>
      </c>
      <c r="I117" s="267"/>
      <c r="J117" s="263"/>
      <c r="K117" s="263"/>
      <c r="L117" s="268"/>
      <c r="M117" s="269"/>
      <c r="N117" s="270"/>
      <c r="O117" s="270"/>
      <c r="P117" s="270"/>
      <c r="Q117" s="270"/>
      <c r="R117" s="270"/>
      <c r="S117" s="270"/>
      <c r="T117" s="271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2" t="s">
        <v>273</v>
      </c>
      <c r="AU117" s="272" t="s">
        <v>90</v>
      </c>
      <c r="AV117" s="15" t="s">
        <v>170</v>
      </c>
      <c r="AW117" s="15" t="s">
        <v>40</v>
      </c>
      <c r="AX117" s="15" t="s">
        <v>88</v>
      </c>
      <c r="AY117" s="272" t="s">
        <v>145</v>
      </c>
    </row>
    <row r="118" s="14" customFormat="1">
      <c r="A118" s="14"/>
      <c r="B118" s="251"/>
      <c r="C118" s="252"/>
      <c r="D118" s="235" t="s">
        <v>273</v>
      </c>
      <c r="E118" s="252"/>
      <c r="F118" s="254" t="s">
        <v>674</v>
      </c>
      <c r="G118" s="252"/>
      <c r="H118" s="255">
        <v>0.48399999999999999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1" t="s">
        <v>273</v>
      </c>
      <c r="AU118" s="261" t="s">
        <v>90</v>
      </c>
      <c r="AV118" s="14" t="s">
        <v>90</v>
      </c>
      <c r="AW118" s="14" t="s">
        <v>4</v>
      </c>
      <c r="AX118" s="14" t="s">
        <v>88</v>
      </c>
      <c r="AY118" s="261" t="s">
        <v>145</v>
      </c>
    </row>
    <row r="119" s="2" customFormat="1" ht="21.75" customHeight="1">
      <c r="A119" s="43"/>
      <c r="B119" s="44"/>
      <c r="C119" s="288" t="s">
        <v>144</v>
      </c>
      <c r="D119" s="288" t="s">
        <v>664</v>
      </c>
      <c r="E119" s="289" t="s">
        <v>675</v>
      </c>
      <c r="F119" s="290" t="s">
        <v>676</v>
      </c>
      <c r="G119" s="291" t="s">
        <v>301</v>
      </c>
      <c r="H119" s="292">
        <v>0.017000000000000001</v>
      </c>
      <c r="I119" s="293"/>
      <c r="J119" s="294">
        <f>ROUND(I119*H119,2)</f>
        <v>0</v>
      </c>
      <c r="K119" s="290" t="s">
        <v>152</v>
      </c>
      <c r="L119" s="295"/>
      <c r="M119" s="296" t="s">
        <v>78</v>
      </c>
      <c r="N119" s="297" t="s">
        <v>50</v>
      </c>
      <c r="O119" s="89"/>
      <c r="P119" s="226">
        <f>O119*H119</f>
        <v>0</v>
      </c>
      <c r="Q119" s="226">
        <v>1</v>
      </c>
      <c r="R119" s="226">
        <f>Q119*H119</f>
        <v>0.017000000000000001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196</v>
      </c>
      <c r="AT119" s="228" t="s">
        <v>664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170</v>
      </c>
      <c r="BM119" s="228" t="s">
        <v>677</v>
      </c>
    </row>
    <row r="120" s="2" customFormat="1">
      <c r="A120" s="43"/>
      <c r="B120" s="44"/>
      <c r="C120" s="45"/>
      <c r="D120" s="235" t="s">
        <v>157</v>
      </c>
      <c r="E120" s="45"/>
      <c r="F120" s="236" t="s">
        <v>678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157</v>
      </c>
      <c r="AU120" s="21" t="s">
        <v>90</v>
      </c>
    </row>
    <row r="121" s="14" customFormat="1">
      <c r="A121" s="14"/>
      <c r="B121" s="251"/>
      <c r="C121" s="252"/>
      <c r="D121" s="235" t="s">
        <v>273</v>
      </c>
      <c r="E121" s="253" t="s">
        <v>78</v>
      </c>
      <c r="F121" s="254" t="s">
        <v>679</v>
      </c>
      <c r="G121" s="252"/>
      <c r="H121" s="255">
        <v>0.014999999999999999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1" t="s">
        <v>273</v>
      </c>
      <c r="AU121" s="261" t="s">
        <v>90</v>
      </c>
      <c r="AV121" s="14" t="s">
        <v>90</v>
      </c>
      <c r="AW121" s="14" t="s">
        <v>40</v>
      </c>
      <c r="AX121" s="14" t="s">
        <v>80</v>
      </c>
      <c r="AY121" s="261" t="s">
        <v>145</v>
      </c>
    </row>
    <row r="122" s="15" customFormat="1">
      <c r="A122" s="15"/>
      <c r="B122" s="262"/>
      <c r="C122" s="263"/>
      <c r="D122" s="235" t="s">
        <v>273</v>
      </c>
      <c r="E122" s="264" t="s">
        <v>78</v>
      </c>
      <c r="F122" s="265" t="s">
        <v>277</v>
      </c>
      <c r="G122" s="263"/>
      <c r="H122" s="266">
        <v>0.014999999999999999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2" t="s">
        <v>273</v>
      </c>
      <c r="AU122" s="272" t="s">
        <v>90</v>
      </c>
      <c r="AV122" s="15" t="s">
        <v>170</v>
      </c>
      <c r="AW122" s="15" t="s">
        <v>40</v>
      </c>
      <c r="AX122" s="15" t="s">
        <v>88</v>
      </c>
      <c r="AY122" s="272" t="s">
        <v>145</v>
      </c>
    </row>
    <row r="123" s="14" customFormat="1">
      <c r="A123" s="14"/>
      <c r="B123" s="251"/>
      <c r="C123" s="252"/>
      <c r="D123" s="235" t="s">
        <v>273</v>
      </c>
      <c r="E123" s="252"/>
      <c r="F123" s="254" t="s">
        <v>680</v>
      </c>
      <c r="G123" s="252"/>
      <c r="H123" s="255">
        <v>0.017000000000000001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1" t="s">
        <v>273</v>
      </c>
      <c r="AU123" s="261" t="s">
        <v>90</v>
      </c>
      <c r="AV123" s="14" t="s">
        <v>90</v>
      </c>
      <c r="AW123" s="14" t="s">
        <v>4</v>
      </c>
      <c r="AX123" s="14" t="s">
        <v>88</v>
      </c>
      <c r="AY123" s="261" t="s">
        <v>145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202</v>
      </c>
      <c r="F124" s="215" t="s">
        <v>309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SUM(P125:P135)</f>
        <v>0</v>
      </c>
      <c r="Q124" s="209"/>
      <c r="R124" s="210">
        <f>SUM(R125:R135)</f>
        <v>0.0055444999999999991</v>
      </c>
      <c r="S124" s="209"/>
      <c r="T124" s="211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145</v>
      </c>
      <c r="BK124" s="214">
        <f>SUM(BK125:BK135)</f>
        <v>0</v>
      </c>
    </row>
    <row r="125" s="2" customFormat="1" ht="37.8" customHeight="1">
      <c r="A125" s="43"/>
      <c r="B125" s="44"/>
      <c r="C125" s="217" t="s">
        <v>184</v>
      </c>
      <c r="D125" s="217" t="s">
        <v>148</v>
      </c>
      <c r="E125" s="218" t="s">
        <v>681</v>
      </c>
      <c r="F125" s="219" t="s">
        <v>682</v>
      </c>
      <c r="G125" s="220" t="s">
        <v>319</v>
      </c>
      <c r="H125" s="221">
        <v>42.649999999999999</v>
      </c>
      <c r="I125" s="222"/>
      <c r="J125" s="223">
        <f>ROUND(I125*H125,2)</f>
        <v>0</v>
      </c>
      <c r="K125" s="219" t="s">
        <v>152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0.00012999999999999999</v>
      </c>
      <c r="R125" s="226">
        <f>Q125*H125</f>
        <v>0.0055444999999999991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170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170</v>
      </c>
      <c r="BM125" s="228" t="s">
        <v>683</v>
      </c>
    </row>
    <row r="126" s="2" customFormat="1">
      <c r="A126" s="43"/>
      <c r="B126" s="44"/>
      <c r="C126" s="45"/>
      <c r="D126" s="230" t="s">
        <v>155</v>
      </c>
      <c r="E126" s="45"/>
      <c r="F126" s="231" t="s">
        <v>684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155</v>
      </c>
      <c r="AU126" s="21" t="s">
        <v>90</v>
      </c>
    </row>
    <row r="127" s="14" customFormat="1">
      <c r="A127" s="14"/>
      <c r="B127" s="251"/>
      <c r="C127" s="252"/>
      <c r="D127" s="235" t="s">
        <v>273</v>
      </c>
      <c r="E127" s="253" t="s">
        <v>78</v>
      </c>
      <c r="F127" s="254" t="s">
        <v>685</v>
      </c>
      <c r="G127" s="252"/>
      <c r="H127" s="255">
        <v>4.5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1" t="s">
        <v>273</v>
      </c>
      <c r="AU127" s="261" t="s">
        <v>90</v>
      </c>
      <c r="AV127" s="14" t="s">
        <v>90</v>
      </c>
      <c r="AW127" s="14" t="s">
        <v>40</v>
      </c>
      <c r="AX127" s="14" t="s">
        <v>80</v>
      </c>
      <c r="AY127" s="261" t="s">
        <v>145</v>
      </c>
    </row>
    <row r="128" s="14" customFormat="1">
      <c r="A128" s="14"/>
      <c r="B128" s="251"/>
      <c r="C128" s="252"/>
      <c r="D128" s="235" t="s">
        <v>273</v>
      </c>
      <c r="E128" s="253" t="s">
        <v>78</v>
      </c>
      <c r="F128" s="254" t="s">
        <v>686</v>
      </c>
      <c r="G128" s="252"/>
      <c r="H128" s="255">
        <v>14.6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273</v>
      </c>
      <c r="AU128" s="261" t="s">
        <v>90</v>
      </c>
      <c r="AV128" s="14" t="s">
        <v>90</v>
      </c>
      <c r="AW128" s="14" t="s">
        <v>40</v>
      </c>
      <c r="AX128" s="14" t="s">
        <v>80</v>
      </c>
      <c r="AY128" s="261" t="s">
        <v>145</v>
      </c>
    </row>
    <row r="129" s="14" customFormat="1">
      <c r="A129" s="14"/>
      <c r="B129" s="251"/>
      <c r="C129" s="252"/>
      <c r="D129" s="235" t="s">
        <v>273</v>
      </c>
      <c r="E129" s="253" t="s">
        <v>78</v>
      </c>
      <c r="F129" s="254" t="s">
        <v>687</v>
      </c>
      <c r="G129" s="252"/>
      <c r="H129" s="255">
        <v>16.199999999999999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1" t="s">
        <v>273</v>
      </c>
      <c r="AU129" s="261" t="s">
        <v>90</v>
      </c>
      <c r="AV129" s="14" t="s">
        <v>90</v>
      </c>
      <c r="AW129" s="14" t="s">
        <v>40</v>
      </c>
      <c r="AX129" s="14" t="s">
        <v>80</v>
      </c>
      <c r="AY129" s="261" t="s">
        <v>145</v>
      </c>
    </row>
    <row r="130" s="14" customFormat="1">
      <c r="A130" s="14"/>
      <c r="B130" s="251"/>
      <c r="C130" s="252"/>
      <c r="D130" s="235" t="s">
        <v>273</v>
      </c>
      <c r="E130" s="253" t="s">
        <v>78</v>
      </c>
      <c r="F130" s="254" t="s">
        <v>688</v>
      </c>
      <c r="G130" s="252"/>
      <c r="H130" s="255">
        <v>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1" t="s">
        <v>273</v>
      </c>
      <c r="AU130" s="261" t="s">
        <v>90</v>
      </c>
      <c r="AV130" s="14" t="s">
        <v>90</v>
      </c>
      <c r="AW130" s="14" t="s">
        <v>40</v>
      </c>
      <c r="AX130" s="14" t="s">
        <v>80</v>
      </c>
      <c r="AY130" s="261" t="s">
        <v>145</v>
      </c>
    </row>
    <row r="131" s="14" customFormat="1">
      <c r="A131" s="14"/>
      <c r="B131" s="251"/>
      <c r="C131" s="252"/>
      <c r="D131" s="235" t="s">
        <v>273</v>
      </c>
      <c r="E131" s="253" t="s">
        <v>78</v>
      </c>
      <c r="F131" s="254" t="s">
        <v>689</v>
      </c>
      <c r="G131" s="252"/>
      <c r="H131" s="255">
        <v>1.1499999999999999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273</v>
      </c>
      <c r="AU131" s="261" t="s">
        <v>90</v>
      </c>
      <c r="AV131" s="14" t="s">
        <v>90</v>
      </c>
      <c r="AW131" s="14" t="s">
        <v>40</v>
      </c>
      <c r="AX131" s="14" t="s">
        <v>80</v>
      </c>
      <c r="AY131" s="261" t="s">
        <v>145</v>
      </c>
    </row>
    <row r="132" s="16" customFormat="1">
      <c r="A132" s="16"/>
      <c r="B132" s="273"/>
      <c r="C132" s="274"/>
      <c r="D132" s="235" t="s">
        <v>273</v>
      </c>
      <c r="E132" s="275" t="s">
        <v>78</v>
      </c>
      <c r="F132" s="276" t="s">
        <v>341</v>
      </c>
      <c r="G132" s="274"/>
      <c r="H132" s="277">
        <v>41.450000000000003</v>
      </c>
      <c r="I132" s="278"/>
      <c r="J132" s="274"/>
      <c r="K132" s="274"/>
      <c r="L132" s="279"/>
      <c r="M132" s="280"/>
      <c r="N132" s="281"/>
      <c r="O132" s="281"/>
      <c r="P132" s="281"/>
      <c r="Q132" s="281"/>
      <c r="R132" s="281"/>
      <c r="S132" s="281"/>
      <c r="T132" s="28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83" t="s">
        <v>273</v>
      </c>
      <c r="AU132" s="283" t="s">
        <v>90</v>
      </c>
      <c r="AV132" s="16" t="s">
        <v>164</v>
      </c>
      <c r="AW132" s="16" t="s">
        <v>40</v>
      </c>
      <c r="AX132" s="16" t="s">
        <v>80</v>
      </c>
      <c r="AY132" s="283" t="s">
        <v>145</v>
      </c>
    </row>
    <row r="133" s="14" customFormat="1">
      <c r="A133" s="14"/>
      <c r="B133" s="251"/>
      <c r="C133" s="252"/>
      <c r="D133" s="235" t="s">
        <v>273</v>
      </c>
      <c r="E133" s="253" t="s">
        <v>78</v>
      </c>
      <c r="F133" s="254" t="s">
        <v>690</v>
      </c>
      <c r="G133" s="252"/>
      <c r="H133" s="255">
        <v>1.2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273</v>
      </c>
      <c r="AU133" s="261" t="s">
        <v>90</v>
      </c>
      <c r="AV133" s="14" t="s">
        <v>90</v>
      </c>
      <c r="AW133" s="14" t="s">
        <v>40</v>
      </c>
      <c r="AX133" s="14" t="s">
        <v>80</v>
      </c>
      <c r="AY133" s="261" t="s">
        <v>145</v>
      </c>
    </row>
    <row r="134" s="16" customFormat="1">
      <c r="A134" s="16"/>
      <c r="B134" s="273"/>
      <c r="C134" s="274"/>
      <c r="D134" s="235" t="s">
        <v>273</v>
      </c>
      <c r="E134" s="275" t="s">
        <v>78</v>
      </c>
      <c r="F134" s="276" t="s">
        <v>341</v>
      </c>
      <c r="G134" s="274"/>
      <c r="H134" s="277">
        <v>1.2</v>
      </c>
      <c r="I134" s="278"/>
      <c r="J134" s="274"/>
      <c r="K134" s="274"/>
      <c r="L134" s="279"/>
      <c r="M134" s="280"/>
      <c r="N134" s="281"/>
      <c r="O134" s="281"/>
      <c r="P134" s="281"/>
      <c r="Q134" s="281"/>
      <c r="R134" s="281"/>
      <c r="S134" s="281"/>
      <c r="T134" s="28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83" t="s">
        <v>273</v>
      </c>
      <c r="AU134" s="283" t="s">
        <v>90</v>
      </c>
      <c r="AV134" s="16" t="s">
        <v>164</v>
      </c>
      <c r="AW134" s="16" t="s">
        <v>40</v>
      </c>
      <c r="AX134" s="16" t="s">
        <v>80</v>
      </c>
      <c r="AY134" s="283" t="s">
        <v>145</v>
      </c>
    </row>
    <row r="135" s="15" customFormat="1">
      <c r="A135" s="15"/>
      <c r="B135" s="262"/>
      <c r="C135" s="263"/>
      <c r="D135" s="235" t="s">
        <v>273</v>
      </c>
      <c r="E135" s="264" t="s">
        <v>78</v>
      </c>
      <c r="F135" s="265" t="s">
        <v>277</v>
      </c>
      <c r="G135" s="263"/>
      <c r="H135" s="266">
        <v>42.649999999999999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2" t="s">
        <v>273</v>
      </c>
      <c r="AU135" s="272" t="s">
        <v>90</v>
      </c>
      <c r="AV135" s="15" t="s">
        <v>170</v>
      </c>
      <c r="AW135" s="15" t="s">
        <v>40</v>
      </c>
      <c r="AX135" s="15" t="s">
        <v>88</v>
      </c>
      <c r="AY135" s="272" t="s">
        <v>145</v>
      </c>
    </row>
    <row r="136" s="12" customFormat="1" ht="22.8" customHeight="1">
      <c r="A136" s="12"/>
      <c r="B136" s="201"/>
      <c r="C136" s="202"/>
      <c r="D136" s="203" t="s">
        <v>79</v>
      </c>
      <c r="E136" s="215" t="s">
        <v>691</v>
      </c>
      <c r="F136" s="215" t="s">
        <v>692</v>
      </c>
      <c r="G136" s="202"/>
      <c r="H136" s="202"/>
      <c r="I136" s="205"/>
      <c r="J136" s="216">
        <f>BK136</f>
        <v>0</v>
      </c>
      <c r="K136" s="202"/>
      <c r="L136" s="207"/>
      <c r="M136" s="208"/>
      <c r="N136" s="209"/>
      <c r="O136" s="209"/>
      <c r="P136" s="210">
        <f>SUM(P137:P142)</f>
        <v>0</v>
      </c>
      <c r="Q136" s="209"/>
      <c r="R136" s="210">
        <f>SUM(R137:R142)</f>
        <v>0</v>
      </c>
      <c r="S136" s="209"/>
      <c r="T136" s="211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88</v>
      </c>
      <c r="AT136" s="213" t="s">
        <v>79</v>
      </c>
      <c r="AU136" s="213" t="s">
        <v>88</v>
      </c>
      <c r="AY136" s="212" t="s">
        <v>145</v>
      </c>
      <c r="BK136" s="214">
        <f>SUM(BK137:BK142)</f>
        <v>0</v>
      </c>
    </row>
    <row r="137" s="2" customFormat="1" ht="55.5" customHeight="1">
      <c r="A137" s="43"/>
      <c r="B137" s="44"/>
      <c r="C137" s="217" t="s">
        <v>190</v>
      </c>
      <c r="D137" s="217" t="s">
        <v>148</v>
      </c>
      <c r="E137" s="218" t="s">
        <v>693</v>
      </c>
      <c r="F137" s="219" t="s">
        <v>694</v>
      </c>
      <c r="G137" s="220" t="s">
        <v>301</v>
      </c>
      <c r="H137" s="221">
        <v>0.25800000000000001</v>
      </c>
      <c r="I137" s="222"/>
      <c r="J137" s="223">
        <f>ROUND(I137*H137,2)</f>
        <v>0</v>
      </c>
      <c r="K137" s="219" t="s">
        <v>152</v>
      </c>
      <c r="L137" s="49"/>
      <c r="M137" s="224" t="s">
        <v>78</v>
      </c>
      <c r="N137" s="225" t="s">
        <v>50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170</v>
      </c>
      <c r="AT137" s="228" t="s">
        <v>148</v>
      </c>
      <c r="AU137" s="228" t="s">
        <v>90</v>
      </c>
      <c r="AY137" s="21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88</v>
      </c>
      <c r="BK137" s="229">
        <f>ROUND(I137*H137,2)</f>
        <v>0</v>
      </c>
      <c r="BL137" s="21" t="s">
        <v>170</v>
      </c>
      <c r="BM137" s="228" t="s">
        <v>695</v>
      </c>
    </row>
    <row r="138" s="2" customFormat="1">
      <c r="A138" s="43"/>
      <c r="B138" s="44"/>
      <c r="C138" s="45"/>
      <c r="D138" s="230" t="s">
        <v>155</v>
      </c>
      <c r="E138" s="45"/>
      <c r="F138" s="231" t="s">
        <v>696</v>
      </c>
      <c r="G138" s="45"/>
      <c r="H138" s="45"/>
      <c r="I138" s="232"/>
      <c r="J138" s="45"/>
      <c r="K138" s="45"/>
      <c r="L138" s="49"/>
      <c r="M138" s="233"/>
      <c r="N138" s="234"/>
      <c r="O138" s="89"/>
      <c r="P138" s="89"/>
      <c r="Q138" s="89"/>
      <c r="R138" s="89"/>
      <c r="S138" s="89"/>
      <c r="T138" s="90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T138" s="21" t="s">
        <v>155</v>
      </c>
      <c r="AU138" s="21" t="s">
        <v>90</v>
      </c>
    </row>
    <row r="139" s="14" customFormat="1">
      <c r="A139" s="14"/>
      <c r="B139" s="251"/>
      <c r="C139" s="252"/>
      <c r="D139" s="235" t="s">
        <v>273</v>
      </c>
      <c r="E139" s="252"/>
      <c r="F139" s="254" t="s">
        <v>697</v>
      </c>
      <c r="G139" s="252"/>
      <c r="H139" s="255">
        <v>0.25800000000000001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</v>
      </c>
      <c r="AX139" s="14" t="s">
        <v>88</v>
      </c>
      <c r="AY139" s="261" t="s">
        <v>145</v>
      </c>
    </row>
    <row r="140" s="2" customFormat="1" ht="55.5" customHeight="1">
      <c r="A140" s="43"/>
      <c r="B140" s="44"/>
      <c r="C140" s="217" t="s">
        <v>196</v>
      </c>
      <c r="D140" s="217" t="s">
        <v>148</v>
      </c>
      <c r="E140" s="218" t="s">
        <v>698</v>
      </c>
      <c r="F140" s="219" t="s">
        <v>699</v>
      </c>
      <c r="G140" s="220" t="s">
        <v>301</v>
      </c>
      <c r="H140" s="221">
        <v>0.25800000000000001</v>
      </c>
      <c r="I140" s="222"/>
      <c r="J140" s="223">
        <f>ROUND(I140*H140,2)</f>
        <v>0</v>
      </c>
      <c r="K140" s="219" t="s">
        <v>152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170</v>
      </c>
      <c r="AT140" s="228" t="s">
        <v>148</v>
      </c>
      <c r="AU140" s="228" t="s">
        <v>90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170</v>
      </c>
      <c r="BM140" s="228" t="s">
        <v>700</v>
      </c>
    </row>
    <row r="141" s="2" customFormat="1">
      <c r="A141" s="43"/>
      <c r="B141" s="44"/>
      <c r="C141" s="45"/>
      <c r="D141" s="230" t="s">
        <v>155</v>
      </c>
      <c r="E141" s="45"/>
      <c r="F141" s="231" t="s">
        <v>701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155</v>
      </c>
      <c r="AU141" s="21" t="s">
        <v>90</v>
      </c>
    </row>
    <row r="142" s="14" customFormat="1">
      <c r="A142" s="14"/>
      <c r="B142" s="251"/>
      <c r="C142" s="252"/>
      <c r="D142" s="235" t="s">
        <v>273</v>
      </c>
      <c r="E142" s="252"/>
      <c r="F142" s="254" t="s">
        <v>697</v>
      </c>
      <c r="G142" s="252"/>
      <c r="H142" s="255">
        <v>0.25800000000000001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273</v>
      </c>
      <c r="AU142" s="261" t="s">
        <v>90</v>
      </c>
      <c r="AV142" s="14" t="s">
        <v>90</v>
      </c>
      <c r="AW142" s="14" t="s">
        <v>4</v>
      </c>
      <c r="AX142" s="14" t="s">
        <v>88</v>
      </c>
      <c r="AY142" s="261" t="s">
        <v>145</v>
      </c>
    </row>
    <row r="143" s="12" customFormat="1" ht="25.92" customHeight="1">
      <c r="A143" s="12"/>
      <c r="B143" s="201"/>
      <c r="C143" s="202"/>
      <c r="D143" s="203" t="s">
        <v>79</v>
      </c>
      <c r="E143" s="204" t="s">
        <v>494</v>
      </c>
      <c r="F143" s="204" t="s">
        <v>495</v>
      </c>
      <c r="G143" s="202"/>
      <c r="H143" s="202"/>
      <c r="I143" s="205"/>
      <c r="J143" s="206">
        <f>BK143</f>
        <v>0</v>
      </c>
      <c r="K143" s="202"/>
      <c r="L143" s="207"/>
      <c r="M143" s="208"/>
      <c r="N143" s="209"/>
      <c r="O143" s="209"/>
      <c r="P143" s="210">
        <f>P144</f>
        <v>0</v>
      </c>
      <c r="Q143" s="209"/>
      <c r="R143" s="210">
        <f>R144</f>
        <v>0.0081986170500000007</v>
      </c>
      <c r="S143" s="209"/>
      <c r="T143" s="21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90</v>
      </c>
      <c r="AT143" s="213" t="s">
        <v>79</v>
      </c>
      <c r="AU143" s="213" t="s">
        <v>80</v>
      </c>
      <c r="AY143" s="212" t="s">
        <v>145</v>
      </c>
      <c r="BK143" s="214">
        <f>BK144</f>
        <v>0</v>
      </c>
    </row>
    <row r="144" s="12" customFormat="1" ht="22.8" customHeight="1">
      <c r="A144" s="12"/>
      <c r="B144" s="201"/>
      <c r="C144" s="202"/>
      <c r="D144" s="203" t="s">
        <v>79</v>
      </c>
      <c r="E144" s="215" t="s">
        <v>702</v>
      </c>
      <c r="F144" s="215" t="s">
        <v>703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SUM(P145:P200)</f>
        <v>0</v>
      </c>
      <c r="Q144" s="209"/>
      <c r="R144" s="210">
        <f>SUM(R145:R200)</f>
        <v>0.0081986170500000007</v>
      </c>
      <c r="S144" s="209"/>
      <c r="T144" s="211">
        <f>SUM(T145:T200)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90</v>
      </c>
      <c r="AT144" s="213" t="s">
        <v>79</v>
      </c>
      <c r="AU144" s="213" t="s">
        <v>88</v>
      </c>
      <c r="AY144" s="212" t="s">
        <v>145</v>
      </c>
      <c r="BK144" s="214">
        <f>SUM(BK145:BK200)</f>
        <v>0</v>
      </c>
    </row>
    <row r="145" s="2" customFormat="1" ht="37.8" customHeight="1">
      <c r="A145" s="43"/>
      <c r="B145" s="44"/>
      <c r="C145" s="217" t="s">
        <v>202</v>
      </c>
      <c r="D145" s="217" t="s">
        <v>148</v>
      </c>
      <c r="E145" s="218" t="s">
        <v>704</v>
      </c>
      <c r="F145" s="219" t="s">
        <v>705</v>
      </c>
      <c r="G145" s="220" t="s">
        <v>319</v>
      </c>
      <c r="H145" s="221">
        <v>20.241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6.7000000000000002E-05</v>
      </c>
      <c r="R145" s="226">
        <f>Q145*H145</f>
        <v>0.001356147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706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707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14" customFormat="1">
      <c r="A147" s="14"/>
      <c r="B147" s="251"/>
      <c r="C147" s="252"/>
      <c r="D147" s="235" t="s">
        <v>273</v>
      </c>
      <c r="E147" s="253" t="s">
        <v>78</v>
      </c>
      <c r="F147" s="254" t="s">
        <v>708</v>
      </c>
      <c r="G147" s="252"/>
      <c r="H147" s="255">
        <v>2.1379999999999999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1" t="s">
        <v>273</v>
      </c>
      <c r="AU147" s="261" t="s">
        <v>90</v>
      </c>
      <c r="AV147" s="14" t="s">
        <v>90</v>
      </c>
      <c r="AW147" s="14" t="s">
        <v>40</v>
      </c>
      <c r="AX147" s="14" t="s">
        <v>80</v>
      </c>
      <c r="AY147" s="261" t="s">
        <v>145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709</v>
      </c>
      <c r="G148" s="252"/>
      <c r="H148" s="255">
        <v>6.9349999999999996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80</v>
      </c>
      <c r="AY148" s="261" t="s">
        <v>145</v>
      </c>
    </row>
    <row r="149" s="14" customFormat="1">
      <c r="A149" s="14"/>
      <c r="B149" s="251"/>
      <c r="C149" s="252"/>
      <c r="D149" s="235" t="s">
        <v>273</v>
      </c>
      <c r="E149" s="253" t="s">
        <v>78</v>
      </c>
      <c r="F149" s="254" t="s">
        <v>710</v>
      </c>
      <c r="G149" s="252"/>
      <c r="H149" s="255">
        <v>7.6950000000000003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273</v>
      </c>
      <c r="AU149" s="261" t="s">
        <v>90</v>
      </c>
      <c r="AV149" s="14" t="s">
        <v>90</v>
      </c>
      <c r="AW149" s="14" t="s">
        <v>40</v>
      </c>
      <c r="AX149" s="14" t="s">
        <v>80</v>
      </c>
      <c r="AY149" s="261" t="s">
        <v>145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711</v>
      </c>
      <c r="G150" s="252"/>
      <c r="H150" s="255">
        <v>2.375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80</v>
      </c>
      <c r="AY150" s="261" t="s">
        <v>145</v>
      </c>
    </row>
    <row r="151" s="14" customFormat="1">
      <c r="A151" s="14"/>
      <c r="B151" s="251"/>
      <c r="C151" s="252"/>
      <c r="D151" s="235" t="s">
        <v>273</v>
      </c>
      <c r="E151" s="253" t="s">
        <v>78</v>
      </c>
      <c r="F151" s="254" t="s">
        <v>712</v>
      </c>
      <c r="G151" s="252"/>
      <c r="H151" s="255">
        <v>0.54600000000000004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273</v>
      </c>
      <c r="AU151" s="261" t="s">
        <v>90</v>
      </c>
      <c r="AV151" s="14" t="s">
        <v>90</v>
      </c>
      <c r="AW151" s="14" t="s">
        <v>40</v>
      </c>
      <c r="AX151" s="14" t="s">
        <v>80</v>
      </c>
      <c r="AY151" s="261" t="s">
        <v>145</v>
      </c>
    </row>
    <row r="152" s="16" customFormat="1">
      <c r="A152" s="16"/>
      <c r="B152" s="273"/>
      <c r="C152" s="274"/>
      <c r="D152" s="235" t="s">
        <v>273</v>
      </c>
      <c r="E152" s="275" t="s">
        <v>637</v>
      </c>
      <c r="F152" s="276" t="s">
        <v>341</v>
      </c>
      <c r="G152" s="274"/>
      <c r="H152" s="277">
        <v>19.689</v>
      </c>
      <c r="I152" s="278"/>
      <c r="J152" s="274"/>
      <c r="K152" s="274"/>
      <c r="L152" s="279"/>
      <c r="M152" s="280"/>
      <c r="N152" s="281"/>
      <c r="O152" s="281"/>
      <c r="P152" s="281"/>
      <c r="Q152" s="281"/>
      <c r="R152" s="281"/>
      <c r="S152" s="281"/>
      <c r="T152" s="282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3" t="s">
        <v>273</v>
      </c>
      <c r="AU152" s="283" t="s">
        <v>90</v>
      </c>
      <c r="AV152" s="16" t="s">
        <v>164</v>
      </c>
      <c r="AW152" s="16" t="s">
        <v>40</v>
      </c>
      <c r="AX152" s="16" t="s">
        <v>80</v>
      </c>
      <c r="AY152" s="283" t="s">
        <v>145</v>
      </c>
    </row>
    <row r="153" s="14" customFormat="1">
      <c r="A153" s="14"/>
      <c r="B153" s="251"/>
      <c r="C153" s="252"/>
      <c r="D153" s="235" t="s">
        <v>273</v>
      </c>
      <c r="E153" s="253" t="s">
        <v>78</v>
      </c>
      <c r="F153" s="254" t="s">
        <v>713</v>
      </c>
      <c r="G153" s="252"/>
      <c r="H153" s="255">
        <v>0.55200000000000005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273</v>
      </c>
      <c r="AU153" s="261" t="s">
        <v>90</v>
      </c>
      <c r="AV153" s="14" t="s">
        <v>90</v>
      </c>
      <c r="AW153" s="14" t="s">
        <v>40</v>
      </c>
      <c r="AX153" s="14" t="s">
        <v>80</v>
      </c>
      <c r="AY153" s="261" t="s">
        <v>145</v>
      </c>
    </row>
    <row r="154" s="16" customFormat="1">
      <c r="A154" s="16"/>
      <c r="B154" s="273"/>
      <c r="C154" s="274"/>
      <c r="D154" s="235" t="s">
        <v>273</v>
      </c>
      <c r="E154" s="275" t="s">
        <v>639</v>
      </c>
      <c r="F154" s="276" t="s">
        <v>341</v>
      </c>
      <c r="G154" s="274"/>
      <c r="H154" s="277">
        <v>0.55200000000000005</v>
      </c>
      <c r="I154" s="278"/>
      <c r="J154" s="274"/>
      <c r="K154" s="274"/>
      <c r="L154" s="279"/>
      <c r="M154" s="280"/>
      <c r="N154" s="281"/>
      <c r="O154" s="281"/>
      <c r="P154" s="281"/>
      <c r="Q154" s="281"/>
      <c r="R154" s="281"/>
      <c r="S154" s="281"/>
      <c r="T154" s="28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3" t="s">
        <v>273</v>
      </c>
      <c r="AU154" s="283" t="s">
        <v>90</v>
      </c>
      <c r="AV154" s="16" t="s">
        <v>164</v>
      </c>
      <c r="AW154" s="16" t="s">
        <v>40</v>
      </c>
      <c r="AX154" s="16" t="s">
        <v>80</v>
      </c>
      <c r="AY154" s="283" t="s">
        <v>145</v>
      </c>
    </row>
    <row r="155" s="15" customFormat="1">
      <c r="A155" s="15"/>
      <c r="B155" s="262"/>
      <c r="C155" s="263"/>
      <c r="D155" s="235" t="s">
        <v>273</v>
      </c>
      <c r="E155" s="264" t="s">
        <v>78</v>
      </c>
      <c r="F155" s="265" t="s">
        <v>277</v>
      </c>
      <c r="G155" s="263"/>
      <c r="H155" s="266">
        <v>20.241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2" t="s">
        <v>273</v>
      </c>
      <c r="AU155" s="272" t="s">
        <v>90</v>
      </c>
      <c r="AV155" s="15" t="s">
        <v>170</v>
      </c>
      <c r="AW155" s="15" t="s">
        <v>40</v>
      </c>
      <c r="AX155" s="15" t="s">
        <v>88</v>
      </c>
      <c r="AY155" s="272" t="s">
        <v>145</v>
      </c>
    </row>
    <row r="156" s="2" customFormat="1" ht="37.8" customHeight="1">
      <c r="A156" s="43"/>
      <c r="B156" s="44"/>
      <c r="C156" s="217" t="s">
        <v>207</v>
      </c>
      <c r="D156" s="217" t="s">
        <v>148</v>
      </c>
      <c r="E156" s="218" t="s">
        <v>714</v>
      </c>
      <c r="F156" s="219" t="s">
        <v>715</v>
      </c>
      <c r="G156" s="220" t="s">
        <v>319</v>
      </c>
      <c r="H156" s="221">
        <v>20.241</v>
      </c>
      <c r="I156" s="222"/>
      <c r="J156" s="223">
        <f>ROUND(I156*H156,2)</f>
        <v>0</v>
      </c>
      <c r="K156" s="219" t="s">
        <v>152</v>
      </c>
      <c r="L156" s="49"/>
      <c r="M156" s="224" t="s">
        <v>78</v>
      </c>
      <c r="N156" s="225" t="s">
        <v>50</v>
      </c>
      <c r="O156" s="89"/>
      <c r="P156" s="226">
        <f>O156*H156</f>
        <v>0</v>
      </c>
      <c r="Q156" s="226">
        <v>8.0000000000000007E-05</v>
      </c>
      <c r="R156" s="226">
        <f>Q156*H156</f>
        <v>0.0016192800000000001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364</v>
      </c>
      <c r="AT156" s="228" t="s">
        <v>148</v>
      </c>
      <c r="AU156" s="228" t="s">
        <v>90</v>
      </c>
      <c r="AY156" s="21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88</v>
      </c>
      <c r="BK156" s="229">
        <f>ROUND(I156*H156,2)</f>
        <v>0</v>
      </c>
      <c r="BL156" s="21" t="s">
        <v>364</v>
      </c>
      <c r="BM156" s="228" t="s">
        <v>716</v>
      </c>
    </row>
    <row r="157" s="2" customFormat="1">
      <c r="A157" s="43"/>
      <c r="B157" s="44"/>
      <c r="C157" s="45"/>
      <c r="D157" s="230" t="s">
        <v>155</v>
      </c>
      <c r="E157" s="45"/>
      <c r="F157" s="231" t="s">
        <v>717</v>
      </c>
      <c r="G157" s="45"/>
      <c r="H157" s="45"/>
      <c r="I157" s="232"/>
      <c r="J157" s="45"/>
      <c r="K157" s="45"/>
      <c r="L157" s="49"/>
      <c r="M157" s="233"/>
      <c r="N157" s="234"/>
      <c r="O157" s="89"/>
      <c r="P157" s="89"/>
      <c r="Q157" s="89"/>
      <c r="R157" s="89"/>
      <c r="S157" s="89"/>
      <c r="T157" s="90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T157" s="21" t="s">
        <v>155</v>
      </c>
      <c r="AU157" s="21" t="s">
        <v>90</v>
      </c>
    </row>
    <row r="158" s="14" customFormat="1">
      <c r="A158" s="14"/>
      <c r="B158" s="251"/>
      <c r="C158" s="252"/>
      <c r="D158" s="235" t="s">
        <v>273</v>
      </c>
      <c r="E158" s="253" t="s">
        <v>78</v>
      </c>
      <c r="F158" s="254" t="s">
        <v>637</v>
      </c>
      <c r="G158" s="252"/>
      <c r="H158" s="255">
        <v>19.689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273</v>
      </c>
      <c r="AU158" s="261" t="s">
        <v>90</v>
      </c>
      <c r="AV158" s="14" t="s">
        <v>90</v>
      </c>
      <c r="AW158" s="14" t="s">
        <v>40</v>
      </c>
      <c r="AX158" s="14" t="s">
        <v>80</v>
      </c>
      <c r="AY158" s="261" t="s">
        <v>145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639</v>
      </c>
      <c r="G159" s="252"/>
      <c r="H159" s="255">
        <v>0.55200000000000005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5" customFormat="1">
      <c r="A160" s="15"/>
      <c r="B160" s="262"/>
      <c r="C160" s="263"/>
      <c r="D160" s="235" t="s">
        <v>273</v>
      </c>
      <c r="E160" s="264" t="s">
        <v>78</v>
      </c>
      <c r="F160" s="265" t="s">
        <v>277</v>
      </c>
      <c r="G160" s="263"/>
      <c r="H160" s="266">
        <v>20.241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2" t="s">
        <v>273</v>
      </c>
      <c r="AU160" s="272" t="s">
        <v>90</v>
      </c>
      <c r="AV160" s="15" t="s">
        <v>170</v>
      </c>
      <c r="AW160" s="15" t="s">
        <v>40</v>
      </c>
      <c r="AX160" s="15" t="s">
        <v>88</v>
      </c>
      <c r="AY160" s="272" t="s">
        <v>145</v>
      </c>
    </row>
    <row r="161" s="2" customFormat="1">
      <c r="A161" s="43"/>
      <c r="B161" s="44"/>
      <c r="C161" s="45"/>
      <c r="D161" s="235" t="s">
        <v>718</v>
      </c>
      <c r="E161" s="45"/>
      <c r="F161" s="298" t="s">
        <v>719</v>
      </c>
      <c r="G161" s="45"/>
      <c r="H161" s="45"/>
      <c r="I161" s="45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U161" s="21" t="s">
        <v>90</v>
      </c>
    </row>
    <row r="162" s="2" customFormat="1">
      <c r="A162" s="43"/>
      <c r="B162" s="44"/>
      <c r="C162" s="45"/>
      <c r="D162" s="235" t="s">
        <v>718</v>
      </c>
      <c r="E162" s="45"/>
      <c r="F162" s="299" t="s">
        <v>708</v>
      </c>
      <c r="G162" s="45"/>
      <c r="H162" s="300">
        <v>2.1379999999999999</v>
      </c>
      <c r="I162" s="45"/>
      <c r="J162" s="45"/>
      <c r="K162" s="45"/>
      <c r="L162" s="49"/>
      <c r="M162" s="233"/>
      <c r="N162" s="234"/>
      <c r="O162" s="89"/>
      <c r="P162" s="89"/>
      <c r="Q162" s="89"/>
      <c r="R162" s="89"/>
      <c r="S162" s="89"/>
      <c r="T162" s="90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U162" s="21" t="s">
        <v>90</v>
      </c>
    </row>
    <row r="163" s="2" customFormat="1">
      <c r="A163" s="43"/>
      <c r="B163" s="44"/>
      <c r="C163" s="45"/>
      <c r="D163" s="235" t="s">
        <v>718</v>
      </c>
      <c r="E163" s="45"/>
      <c r="F163" s="299" t="s">
        <v>709</v>
      </c>
      <c r="G163" s="45"/>
      <c r="H163" s="300">
        <v>6.9349999999999996</v>
      </c>
      <c r="I163" s="45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U163" s="21" t="s">
        <v>90</v>
      </c>
    </row>
    <row r="164" s="2" customFormat="1">
      <c r="A164" s="43"/>
      <c r="B164" s="44"/>
      <c r="C164" s="45"/>
      <c r="D164" s="235" t="s">
        <v>718</v>
      </c>
      <c r="E164" s="45"/>
      <c r="F164" s="299" t="s">
        <v>710</v>
      </c>
      <c r="G164" s="45"/>
      <c r="H164" s="300">
        <v>7.6950000000000003</v>
      </c>
      <c r="I164" s="45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U164" s="21" t="s">
        <v>90</v>
      </c>
    </row>
    <row r="165" s="2" customFormat="1">
      <c r="A165" s="43"/>
      <c r="B165" s="44"/>
      <c r="C165" s="45"/>
      <c r="D165" s="235" t="s">
        <v>718</v>
      </c>
      <c r="E165" s="45"/>
      <c r="F165" s="299" t="s">
        <v>711</v>
      </c>
      <c r="G165" s="45"/>
      <c r="H165" s="300">
        <v>2.375</v>
      </c>
      <c r="I165" s="45"/>
      <c r="J165" s="45"/>
      <c r="K165" s="45"/>
      <c r="L165" s="49"/>
      <c r="M165" s="233"/>
      <c r="N165" s="234"/>
      <c r="O165" s="89"/>
      <c r="P165" s="89"/>
      <c r="Q165" s="89"/>
      <c r="R165" s="89"/>
      <c r="S165" s="89"/>
      <c r="T165" s="90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U165" s="21" t="s">
        <v>90</v>
      </c>
    </row>
    <row r="166" s="2" customFormat="1">
      <c r="A166" s="43"/>
      <c r="B166" s="44"/>
      <c r="C166" s="45"/>
      <c r="D166" s="235" t="s">
        <v>718</v>
      </c>
      <c r="E166" s="45"/>
      <c r="F166" s="299" t="s">
        <v>712</v>
      </c>
      <c r="G166" s="45"/>
      <c r="H166" s="300">
        <v>0.54600000000000004</v>
      </c>
      <c r="I166" s="45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U166" s="21" t="s">
        <v>90</v>
      </c>
    </row>
    <row r="167" s="2" customFormat="1">
      <c r="A167" s="43"/>
      <c r="B167" s="44"/>
      <c r="C167" s="45"/>
      <c r="D167" s="235" t="s">
        <v>718</v>
      </c>
      <c r="E167" s="45"/>
      <c r="F167" s="299" t="s">
        <v>341</v>
      </c>
      <c r="G167" s="45"/>
      <c r="H167" s="300">
        <v>19.689</v>
      </c>
      <c r="I167" s="45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U167" s="21" t="s">
        <v>90</v>
      </c>
    </row>
    <row r="168" s="2" customFormat="1">
      <c r="A168" s="43"/>
      <c r="B168" s="44"/>
      <c r="C168" s="45"/>
      <c r="D168" s="235" t="s">
        <v>718</v>
      </c>
      <c r="E168" s="45"/>
      <c r="F168" s="298" t="s">
        <v>720</v>
      </c>
      <c r="G168" s="45"/>
      <c r="H168" s="45"/>
      <c r="I168" s="45"/>
      <c r="J168" s="45"/>
      <c r="K168" s="45"/>
      <c r="L168" s="49"/>
      <c r="M168" s="233"/>
      <c r="N168" s="234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U168" s="21" t="s">
        <v>90</v>
      </c>
    </row>
    <row r="169" s="2" customFormat="1">
      <c r="A169" s="43"/>
      <c r="B169" s="44"/>
      <c r="C169" s="45"/>
      <c r="D169" s="235" t="s">
        <v>718</v>
      </c>
      <c r="E169" s="45"/>
      <c r="F169" s="299" t="s">
        <v>713</v>
      </c>
      <c r="G169" s="45"/>
      <c r="H169" s="300">
        <v>0.55200000000000005</v>
      </c>
      <c r="I169" s="45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U169" s="21" t="s">
        <v>90</v>
      </c>
    </row>
    <row r="170" s="2" customFormat="1">
      <c r="A170" s="43"/>
      <c r="B170" s="44"/>
      <c r="C170" s="45"/>
      <c r="D170" s="235" t="s">
        <v>718</v>
      </c>
      <c r="E170" s="45"/>
      <c r="F170" s="299" t="s">
        <v>341</v>
      </c>
      <c r="G170" s="45"/>
      <c r="H170" s="300">
        <v>0.55200000000000005</v>
      </c>
      <c r="I170" s="45"/>
      <c r="J170" s="45"/>
      <c r="K170" s="45"/>
      <c r="L170" s="49"/>
      <c r="M170" s="233"/>
      <c r="N170" s="234"/>
      <c r="O170" s="89"/>
      <c r="P170" s="89"/>
      <c r="Q170" s="89"/>
      <c r="R170" s="89"/>
      <c r="S170" s="89"/>
      <c r="T170" s="90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U170" s="21" t="s">
        <v>90</v>
      </c>
    </row>
    <row r="171" s="2" customFormat="1" ht="24.15" customHeight="1">
      <c r="A171" s="43"/>
      <c r="B171" s="44"/>
      <c r="C171" s="217" t="s">
        <v>215</v>
      </c>
      <c r="D171" s="217" t="s">
        <v>148</v>
      </c>
      <c r="E171" s="218" t="s">
        <v>721</v>
      </c>
      <c r="F171" s="219" t="s">
        <v>722</v>
      </c>
      <c r="G171" s="220" t="s">
        <v>319</v>
      </c>
      <c r="H171" s="221">
        <v>20.241</v>
      </c>
      <c r="I171" s="222"/>
      <c r="J171" s="223">
        <f>ROUND(I171*H171,2)</f>
        <v>0</v>
      </c>
      <c r="K171" s="219" t="s">
        <v>152</v>
      </c>
      <c r="L171" s="49"/>
      <c r="M171" s="224" t="s">
        <v>78</v>
      </c>
      <c r="N171" s="225" t="s">
        <v>50</v>
      </c>
      <c r="O171" s="89"/>
      <c r="P171" s="226">
        <f>O171*H171</f>
        <v>0</v>
      </c>
      <c r="Q171" s="226">
        <v>0.000135</v>
      </c>
      <c r="R171" s="226">
        <f>Q171*H171</f>
        <v>0.0027325349999999999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364</v>
      </c>
      <c r="AT171" s="228" t="s">
        <v>148</v>
      </c>
      <c r="AU171" s="228" t="s">
        <v>90</v>
      </c>
      <c r="AY171" s="21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88</v>
      </c>
      <c r="BK171" s="229">
        <f>ROUND(I171*H171,2)</f>
        <v>0</v>
      </c>
      <c r="BL171" s="21" t="s">
        <v>364</v>
      </c>
      <c r="BM171" s="228" t="s">
        <v>723</v>
      </c>
    </row>
    <row r="172" s="2" customFormat="1">
      <c r="A172" s="43"/>
      <c r="B172" s="44"/>
      <c r="C172" s="45"/>
      <c r="D172" s="230" t="s">
        <v>155</v>
      </c>
      <c r="E172" s="45"/>
      <c r="F172" s="231" t="s">
        <v>724</v>
      </c>
      <c r="G172" s="45"/>
      <c r="H172" s="45"/>
      <c r="I172" s="232"/>
      <c r="J172" s="45"/>
      <c r="K172" s="45"/>
      <c r="L172" s="49"/>
      <c r="M172" s="233"/>
      <c r="N172" s="234"/>
      <c r="O172" s="89"/>
      <c r="P172" s="89"/>
      <c r="Q172" s="89"/>
      <c r="R172" s="89"/>
      <c r="S172" s="89"/>
      <c r="T172" s="90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T172" s="21" t="s">
        <v>155</v>
      </c>
      <c r="AU172" s="21" t="s">
        <v>90</v>
      </c>
    </row>
    <row r="173" s="14" customFormat="1">
      <c r="A173" s="14"/>
      <c r="B173" s="251"/>
      <c r="C173" s="252"/>
      <c r="D173" s="235" t="s">
        <v>273</v>
      </c>
      <c r="E173" s="253" t="s">
        <v>78</v>
      </c>
      <c r="F173" s="254" t="s">
        <v>637</v>
      </c>
      <c r="G173" s="252"/>
      <c r="H173" s="255">
        <v>19.689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273</v>
      </c>
      <c r="AU173" s="261" t="s">
        <v>90</v>
      </c>
      <c r="AV173" s="14" t="s">
        <v>90</v>
      </c>
      <c r="AW173" s="14" t="s">
        <v>40</v>
      </c>
      <c r="AX173" s="14" t="s">
        <v>80</v>
      </c>
      <c r="AY173" s="261" t="s">
        <v>145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639</v>
      </c>
      <c r="G174" s="252"/>
      <c r="H174" s="255">
        <v>0.55200000000000005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5" customFormat="1">
      <c r="A175" s="15"/>
      <c r="B175" s="262"/>
      <c r="C175" s="263"/>
      <c r="D175" s="235" t="s">
        <v>273</v>
      </c>
      <c r="E175" s="264" t="s">
        <v>78</v>
      </c>
      <c r="F175" s="265" t="s">
        <v>277</v>
      </c>
      <c r="G175" s="263"/>
      <c r="H175" s="266">
        <v>20.241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2" t="s">
        <v>273</v>
      </c>
      <c r="AU175" s="272" t="s">
        <v>90</v>
      </c>
      <c r="AV175" s="15" t="s">
        <v>170</v>
      </c>
      <c r="AW175" s="15" t="s">
        <v>40</v>
      </c>
      <c r="AX175" s="15" t="s">
        <v>88</v>
      </c>
      <c r="AY175" s="272" t="s">
        <v>145</v>
      </c>
    </row>
    <row r="176" s="2" customFormat="1">
      <c r="A176" s="43"/>
      <c r="B176" s="44"/>
      <c r="C176" s="45"/>
      <c r="D176" s="235" t="s">
        <v>718</v>
      </c>
      <c r="E176" s="45"/>
      <c r="F176" s="298" t="s">
        <v>719</v>
      </c>
      <c r="G176" s="45"/>
      <c r="H176" s="45"/>
      <c r="I176" s="45"/>
      <c r="J176" s="45"/>
      <c r="K176" s="45"/>
      <c r="L176" s="49"/>
      <c r="M176" s="233"/>
      <c r="N176" s="234"/>
      <c r="O176" s="89"/>
      <c r="P176" s="89"/>
      <c r="Q176" s="89"/>
      <c r="R176" s="89"/>
      <c r="S176" s="89"/>
      <c r="T176" s="90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U176" s="21" t="s">
        <v>90</v>
      </c>
    </row>
    <row r="177" s="2" customFormat="1">
      <c r="A177" s="43"/>
      <c r="B177" s="44"/>
      <c r="C177" s="45"/>
      <c r="D177" s="235" t="s">
        <v>718</v>
      </c>
      <c r="E177" s="45"/>
      <c r="F177" s="299" t="s">
        <v>708</v>
      </c>
      <c r="G177" s="45"/>
      <c r="H177" s="300">
        <v>2.1379999999999999</v>
      </c>
      <c r="I177" s="45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U177" s="21" t="s">
        <v>90</v>
      </c>
    </row>
    <row r="178" s="2" customFormat="1">
      <c r="A178" s="43"/>
      <c r="B178" s="44"/>
      <c r="C178" s="45"/>
      <c r="D178" s="235" t="s">
        <v>718</v>
      </c>
      <c r="E178" s="45"/>
      <c r="F178" s="299" t="s">
        <v>709</v>
      </c>
      <c r="G178" s="45"/>
      <c r="H178" s="300">
        <v>6.9349999999999996</v>
      </c>
      <c r="I178" s="45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U178" s="21" t="s">
        <v>90</v>
      </c>
    </row>
    <row r="179" s="2" customFormat="1">
      <c r="A179" s="43"/>
      <c r="B179" s="44"/>
      <c r="C179" s="45"/>
      <c r="D179" s="235" t="s">
        <v>718</v>
      </c>
      <c r="E179" s="45"/>
      <c r="F179" s="299" t="s">
        <v>710</v>
      </c>
      <c r="G179" s="45"/>
      <c r="H179" s="300">
        <v>7.6950000000000003</v>
      </c>
      <c r="I179" s="45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U179" s="21" t="s">
        <v>90</v>
      </c>
    </row>
    <row r="180" s="2" customFormat="1">
      <c r="A180" s="43"/>
      <c r="B180" s="44"/>
      <c r="C180" s="45"/>
      <c r="D180" s="235" t="s">
        <v>718</v>
      </c>
      <c r="E180" s="45"/>
      <c r="F180" s="299" t="s">
        <v>711</v>
      </c>
      <c r="G180" s="45"/>
      <c r="H180" s="300">
        <v>2.375</v>
      </c>
      <c r="I180" s="45"/>
      <c r="J180" s="45"/>
      <c r="K180" s="45"/>
      <c r="L180" s="49"/>
      <c r="M180" s="233"/>
      <c r="N180" s="234"/>
      <c r="O180" s="89"/>
      <c r="P180" s="89"/>
      <c r="Q180" s="89"/>
      <c r="R180" s="89"/>
      <c r="S180" s="89"/>
      <c r="T180" s="90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U180" s="21" t="s">
        <v>90</v>
      </c>
    </row>
    <row r="181" s="2" customFormat="1">
      <c r="A181" s="43"/>
      <c r="B181" s="44"/>
      <c r="C181" s="45"/>
      <c r="D181" s="235" t="s">
        <v>718</v>
      </c>
      <c r="E181" s="45"/>
      <c r="F181" s="299" t="s">
        <v>712</v>
      </c>
      <c r="G181" s="45"/>
      <c r="H181" s="300">
        <v>0.54600000000000004</v>
      </c>
      <c r="I181" s="45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U181" s="21" t="s">
        <v>90</v>
      </c>
    </row>
    <row r="182" s="2" customFormat="1">
      <c r="A182" s="43"/>
      <c r="B182" s="44"/>
      <c r="C182" s="45"/>
      <c r="D182" s="235" t="s">
        <v>718</v>
      </c>
      <c r="E182" s="45"/>
      <c r="F182" s="299" t="s">
        <v>341</v>
      </c>
      <c r="G182" s="45"/>
      <c r="H182" s="300">
        <v>19.689</v>
      </c>
      <c r="I182" s="45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U182" s="21" t="s">
        <v>90</v>
      </c>
    </row>
    <row r="183" s="2" customFormat="1">
      <c r="A183" s="43"/>
      <c r="B183" s="44"/>
      <c r="C183" s="45"/>
      <c r="D183" s="235" t="s">
        <v>718</v>
      </c>
      <c r="E183" s="45"/>
      <c r="F183" s="298" t="s">
        <v>720</v>
      </c>
      <c r="G183" s="45"/>
      <c r="H183" s="45"/>
      <c r="I183" s="45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U183" s="21" t="s">
        <v>90</v>
      </c>
    </row>
    <row r="184" s="2" customFormat="1">
      <c r="A184" s="43"/>
      <c r="B184" s="44"/>
      <c r="C184" s="45"/>
      <c r="D184" s="235" t="s">
        <v>718</v>
      </c>
      <c r="E184" s="45"/>
      <c r="F184" s="299" t="s">
        <v>713</v>
      </c>
      <c r="G184" s="45"/>
      <c r="H184" s="300">
        <v>0.55200000000000005</v>
      </c>
      <c r="I184" s="45"/>
      <c r="J184" s="45"/>
      <c r="K184" s="45"/>
      <c r="L184" s="49"/>
      <c r="M184" s="233"/>
      <c r="N184" s="234"/>
      <c r="O184" s="89"/>
      <c r="P184" s="89"/>
      <c r="Q184" s="89"/>
      <c r="R184" s="89"/>
      <c r="S184" s="89"/>
      <c r="T184" s="90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U184" s="21" t="s">
        <v>90</v>
      </c>
    </row>
    <row r="185" s="2" customFormat="1">
      <c r="A185" s="43"/>
      <c r="B185" s="44"/>
      <c r="C185" s="45"/>
      <c r="D185" s="235" t="s">
        <v>718</v>
      </c>
      <c r="E185" s="45"/>
      <c r="F185" s="299" t="s">
        <v>341</v>
      </c>
      <c r="G185" s="45"/>
      <c r="H185" s="300">
        <v>0.55200000000000005</v>
      </c>
      <c r="I185" s="45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U185" s="21" t="s">
        <v>90</v>
      </c>
    </row>
    <row r="186" s="2" customFormat="1" ht="24.15" customHeight="1">
      <c r="A186" s="43"/>
      <c r="B186" s="44"/>
      <c r="C186" s="217" t="s">
        <v>223</v>
      </c>
      <c r="D186" s="217" t="s">
        <v>148</v>
      </c>
      <c r="E186" s="218" t="s">
        <v>725</v>
      </c>
      <c r="F186" s="219" t="s">
        <v>726</v>
      </c>
      <c r="G186" s="220" t="s">
        <v>319</v>
      </c>
      <c r="H186" s="221">
        <v>20.241</v>
      </c>
      <c r="I186" s="222"/>
      <c r="J186" s="223">
        <f>ROUND(I186*H186,2)</f>
        <v>0</v>
      </c>
      <c r="K186" s="219" t="s">
        <v>152</v>
      </c>
      <c r="L186" s="49"/>
      <c r="M186" s="224" t="s">
        <v>78</v>
      </c>
      <c r="N186" s="225" t="s">
        <v>50</v>
      </c>
      <c r="O186" s="89"/>
      <c r="P186" s="226">
        <f>O186*H186</f>
        <v>0</v>
      </c>
      <c r="Q186" s="226">
        <v>0.00012305000000000001</v>
      </c>
      <c r="R186" s="226">
        <f>Q186*H186</f>
        <v>0.0024906550500000003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364</v>
      </c>
      <c r="AT186" s="228" t="s">
        <v>148</v>
      </c>
      <c r="AU186" s="228" t="s">
        <v>90</v>
      </c>
      <c r="AY186" s="21" t="s">
        <v>145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88</v>
      </c>
      <c r="BK186" s="229">
        <f>ROUND(I186*H186,2)</f>
        <v>0</v>
      </c>
      <c r="BL186" s="21" t="s">
        <v>364</v>
      </c>
      <c r="BM186" s="228" t="s">
        <v>727</v>
      </c>
    </row>
    <row r="187" s="2" customFormat="1">
      <c r="A187" s="43"/>
      <c r="B187" s="44"/>
      <c r="C187" s="45"/>
      <c r="D187" s="230" t="s">
        <v>155</v>
      </c>
      <c r="E187" s="45"/>
      <c r="F187" s="231" t="s">
        <v>728</v>
      </c>
      <c r="G187" s="45"/>
      <c r="H187" s="45"/>
      <c r="I187" s="232"/>
      <c r="J187" s="45"/>
      <c r="K187" s="45"/>
      <c r="L187" s="49"/>
      <c r="M187" s="233"/>
      <c r="N187" s="234"/>
      <c r="O187" s="89"/>
      <c r="P187" s="89"/>
      <c r="Q187" s="89"/>
      <c r="R187" s="89"/>
      <c r="S187" s="89"/>
      <c r="T187" s="90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T187" s="21" t="s">
        <v>155</v>
      </c>
      <c r="AU187" s="21" t="s">
        <v>90</v>
      </c>
    </row>
    <row r="188" s="14" customFormat="1">
      <c r="A188" s="14"/>
      <c r="B188" s="251"/>
      <c r="C188" s="252"/>
      <c r="D188" s="235" t="s">
        <v>273</v>
      </c>
      <c r="E188" s="253" t="s">
        <v>78</v>
      </c>
      <c r="F188" s="254" t="s">
        <v>637</v>
      </c>
      <c r="G188" s="252"/>
      <c r="H188" s="255">
        <v>19.689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273</v>
      </c>
      <c r="AU188" s="261" t="s">
        <v>90</v>
      </c>
      <c r="AV188" s="14" t="s">
        <v>90</v>
      </c>
      <c r="AW188" s="14" t="s">
        <v>40</v>
      </c>
      <c r="AX188" s="14" t="s">
        <v>80</v>
      </c>
      <c r="AY188" s="261" t="s">
        <v>145</v>
      </c>
    </row>
    <row r="189" s="14" customFormat="1">
      <c r="A189" s="14"/>
      <c r="B189" s="251"/>
      <c r="C189" s="252"/>
      <c r="D189" s="235" t="s">
        <v>273</v>
      </c>
      <c r="E189" s="253" t="s">
        <v>78</v>
      </c>
      <c r="F189" s="254" t="s">
        <v>639</v>
      </c>
      <c r="G189" s="252"/>
      <c r="H189" s="255">
        <v>0.55200000000000005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1" t="s">
        <v>273</v>
      </c>
      <c r="AU189" s="261" t="s">
        <v>90</v>
      </c>
      <c r="AV189" s="14" t="s">
        <v>90</v>
      </c>
      <c r="AW189" s="14" t="s">
        <v>40</v>
      </c>
      <c r="AX189" s="14" t="s">
        <v>80</v>
      </c>
      <c r="AY189" s="261" t="s">
        <v>145</v>
      </c>
    </row>
    <row r="190" s="15" customFormat="1">
      <c r="A190" s="15"/>
      <c r="B190" s="262"/>
      <c r="C190" s="263"/>
      <c r="D190" s="235" t="s">
        <v>273</v>
      </c>
      <c r="E190" s="264" t="s">
        <v>78</v>
      </c>
      <c r="F190" s="265" t="s">
        <v>277</v>
      </c>
      <c r="G190" s="263"/>
      <c r="H190" s="266">
        <v>20.241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2" t="s">
        <v>273</v>
      </c>
      <c r="AU190" s="272" t="s">
        <v>90</v>
      </c>
      <c r="AV190" s="15" t="s">
        <v>170</v>
      </c>
      <c r="AW190" s="15" t="s">
        <v>40</v>
      </c>
      <c r="AX190" s="15" t="s">
        <v>88</v>
      </c>
      <c r="AY190" s="272" t="s">
        <v>145</v>
      </c>
    </row>
    <row r="191" s="2" customFormat="1">
      <c r="A191" s="43"/>
      <c r="B191" s="44"/>
      <c r="C191" s="45"/>
      <c r="D191" s="235" t="s">
        <v>718</v>
      </c>
      <c r="E191" s="45"/>
      <c r="F191" s="298" t="s">
        <v>719</v>
      </c>
      <c r="G191" s="45"/>
      <c r="H191" s="45"/>
      <c r="I191" s="45"/>
      <c r="J191" s="45"/>
      <c r="K191" s="45"/>
      <c r="L191" s="49"/>
      <c r="M191" s="233"/>
      <c r="N191" s="234"/>
      <c r="O191" s="89"/>
      <c r="P191" s="89"/>
      <c r="Q191" s="89"/>
      <c r="R191" s="89"/>
      <c r="S191" s="89"/>
      <c r="T191" s="90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U191" s="21" t="s">
        <v>90</v>
      </c>
    </row>
    <row r="192" s="2" customFormat="1">
      <c r="A192" s="43"/>
      <c r="B192" s="44"/>
      <c r="C192" s="45"/>
      <c r="D192" s="235" t="s">
        <v>718</v>
      </c>
      <c r="E192" s="45"/>
      <c r="F192" s="299" t="s">
        <v>708</v>
      </c>
      <c r="G192" s="45"/>
      <c r="H192" s="300">
        <v>2.1379999999999999</v>
      </c>
      <c r="I192" s="45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U192" s="21" t="s">
        <v>90</v>
      </c>
    </row>
    <row r="193" s="2" customFormat="1">
      <c r="A193" s="43"/>
      <c r="B193" s="44"/>
      <c r="C193" s="45"/>
      <c r="D193" s="235" t="s">
        <v>718</v>
      </c>
      <c r="E193" s="45"/>
      <c r="F193" s="299" t="s">
        <v>709</v>
      </c>
      <c r="G193" s="45"/>
      <c r="H193" s="300">
        <v>6.9349999999999996</v>
      </c>
      <c r="I193" s="45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U193" s="21" t="s">
        <v>90</v>
      </c>
    </row>
    <row r="194" s="2" customFormat="1">
      <c r="A194" s="43"/>
      <c r="B194" s="44"/>
      <c r="C194" s="45"/>
      <c r="D194" s="235" t="s">
        <v>718</v>
      </c>
      <c r="E194" s="45"/>
      <c r="F194" s="299" t="s">
        <v>710</v>
      </c>
      <c r="G194" s="45"/>
      <c r="H194" s="300">
        <v>7.6950000000000003</v>
      </c>
      <c r="I194" s="45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U194" s="21" t="s">
        <v>90</v>
      </c>
    </row>
    <row r="195" s="2" customFormat="1">
      <c r="A195" s="43"/>
      <c r="B195" s="44"/>
      <c r="C195" s="45"/>
      <c r="D195" s="235" t="s">
        <v>718</v>
      </c>
      <c r="E195" s="45"/>
      <c r="F195" s="299" t="s">
        <v>711</v>
      </c>
      <c r="G195" s="45"/>
      <c r="H195" s="300">
        <v>2.375</v>
      </c>
      <c r="I195" s="45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U195" s="21" t="s">
        <v>90</v>
      </c>
    </row>
    <row r="196" s="2" customFormat="1">
      <c r="A196" s="43"/>
      <c r="B196" s="44"/>
      <c r="C196" s="45"/>
      <c r="D196" s="235" t="s">
        <v>718</v>
      </c>
      <c r="E196" s="45"/>
      <c r="F196" s="299" t="s">
        <v>712</v>
      </c>
      <c r="G196" s="45"/>
      <c r="H196" s="300">
        <v>0.54600000000000004</v>
      </c>
      <c r="I196" s="45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U196" s="21" t="s">
        <v>90</v>
      </c>
    </row>
    <row r="197" s="2" customFormat="1">
      <c r="A197" s="43"/>
      <c r="B197" s="44"/>
      <c r="C197" s="45"/>
      <c r="D197" s="235" t="s">
        <v>718</v>
      </c>
      <c r="E197" s="45"/>
      <c r="F197" s="299" t="s">
        <v>341</v>
      </c>
      <c r="G197" s="45"/>
      <c r="H197" s="300">
        <v>19.689</v>
      </c>
      <c r="I197" s="45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U197" s="21" t="s">
        <v>90</v>
      </c>
    </row>
    <row r="198" s="2" customFormat="1">
      <c r="A198" s="43"/>
      <c r="B198" s="44"/>
      <c r="C198" s="45"/>
      <c r="D198" s="235" t="s">
        <v>718</v>
      </c>
      <c r="E198" s="45"/>
      <c r="F198" s="298" t="s">
        <v>720</v>
      </c>
      <c r="G198" s="45"/>
      <c r="H198" s="45"/>
      <c r="I198" s="45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U198" s="21" t="s">
        <v>90</v>
      </c>
    </row>
    <row r="199" s="2" customFormat="1">
      <c r="A199" s="43"/>
      <c r="B199" s="44"/>
      <c r="C199" s="45"/>
      <c r="D199" s="235" t="s">
        <v>718</v>
      </c>
      <c r="E199" s="45"/>
      <c r="F199" s="299" t="s">
        <v>713</v>
      </c>
      <c r="G199" s="45"/>
      <c r="H199" s="300">
        <v>0.55200000000000005</v>
      </c>
      <c r="I199" s="45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U199" s="21" t="s">
        <v>90</v>
      </c>
    </row>
    <row r="200" s="2" customFormat="1">
      <c r="A200" s="43"/>
      <c r="B200" s="44"/>
      <c r="C200" s="45"/>
      <c r="D200" s="235" t="s">
        <v>718</v>
      </c>
      <c r="E200" s="45"/>
      <c r="F200" s="299" t="s">
        <v>341</v>
      </c>
      <c r="G200" s="45"/>
      <c r="H200" s="300">
        <v>0.55200000000000005</v>
      </c>
      <c r="I200" s="45"/>
      <c r="J200" s="45"/>
      <c r="K200" s="45"/>
      <c r="L200" s="49"/>
      <c r="M200" s="233"/>
      <c r="N200" s="234"/>
      <c r="O200" s="89"/>
      <c r="P200" s="89"/>
      <c r="Q200" s="89"/>
      <c r="R200" s="89"/>
      <c r="S200" s="89"/>
      <c r="T200" s="90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U200" s="21" t="s">
        <v>90</v>
      </c>
    </row>
    <row r="201" s="12" customFormat="1" ht="25.92" customHeight="1">
      <c r="A201" s="12"/>
      <c r="B201" s="201"/>
      <c r="C201" s="202"/>
      <c r="D201" s="203" t="s">
        <v>79</v>
      </c>
      <c r="E201" s="204" t="s">
        <v>620</v>
      </c>
      <c r="F201" s="204" t="s">
        <v>621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SUM(P202:P208)</f>
        <v>0</v>
      </c>
      <c r="Q201" s="209"/>
      <c r="R201" s="210">
        <f>SUM(R202:R208)</f>
        <v>0</v>
      </c>
      <c r="S201" s="209"/>
      <c r="T201" s="21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170</v>
      </c>
      <c r="AT201" s="213" t="s">
        <v>79</v>
      </c>
      <c r="AU201" s="213" t="s">
        <v>80</v>
      </c>
      <c r="AY201" s="212" t="s">
        <v>145</v>
      </c>
      <c r="BK201" s="214">
        <f>SUM(BK202:BK208)</f>
        <v>0</v>
      </c>
    </row>
    <row r="202" s="2" customFormat="1" ht="24.15" customHeight="1">
      <c r="A202" s="43"/>
      <c r="B202" s="44"/>
      <c r="C202" s="217" t="s">
        <v>229</v>
      </c>
      <c r="D202" s="217" t="s">
        <v>148</v>
      </c>
      <c r="E202" s="218" t="s">
        <v>729</v>
      </c>
      <c r="F202" s="219" t="s">
        <v>730</v>
      </c>
      <c r="G202" s="220" t="s">
        <v>625</v>
      </c>
      <c r="H202" s="221">
        <v>16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626</v>
      </c>
      <c r="AT202" s="228" t="s">
        <v>148</v>
      </c>
      <c r="AU202" s="228" t="s">
        <v>88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626</v>
      </c>
      <c r="BM202" s="228" t="s">
        <v>731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732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88</v>
      </c>
    </row>
    <row r="204" s="14" customFormat="1">
      <c r="A204" s="14"/>
      <c r="B204" s="251"/>
      <c r="C204" s="252"/>
      <c r="D204" s="235" t="s">
        <v>273</v>
      </c>
      <c r="E204" s="253" t="s">
        <v>78</v>
      </c>
      <c r="F204" s="254" t="s">
        <v>733</v>
      </c>
      <c r="G204" s="252"/>
      <c r="H204" s="255">
        <v>16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273</v>
      </c>
      <c r="AU204" s="261" t="s">
        <v>88</v>
      </c>
      <c r="AV204" s="14" t="s">
        <v>90</v>
      </c>
      <c r="AW204" s="14" t="s">
        <v>40</v>
      </c>
      <c r="AX204" s="14" t="s">
        <v>88</v>
      </c>
      <c r="AY204" s="261" t="s">
        <v>145</v>
      </c>
    </row>
    <row r="205" s="2" customFormat="1" ht="33" customHeight="1">
      <c r="A205" s="43"/>
      <c r="B205" s="44"/>
      <c r="C205" s="217" t="s">
        <v>235</v>
      </c>
      <c r="D205" s="217" t="s">
        <v>148</v>
      </c>
      <c r="E205" s="218" t="s">
        <v>734</v>
      </c>
      <c r="F205" s="219" t="s">
        <v>735</v>
      </c>
      <c r="G205" s="220" t="s">
        <v>625</v>
      </c>
      <c r="H205" s="221">
        <v>16</v>
      </c>
      <c r="I205" s="222"/>
      <c r="J205" s="223">
        <f>ROUND(I205*H205,2)</f>
        <v>0</v>
      </c>
      <c r="K205" s="219" t="s">
        <v>152</v>
      </c>
      <c r="L205" s="49"/>
      <c r="M205" s="224" t="s">
        <v>78</v>
      </c>
      <c r="N205" s="225" t="s">
        <v>50</v>
      </c>
      <c r="O205" s="89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R205" s="228" t="s">
        <v>626</v>
      </c>
      <c r="AT205" s="228" t="s">
        <v>148</v>
      </c>
      <c r="AU205" s="228" t="s">
        <v>88</v>
      </c>
      <c r="AY205" s="21" t="s">
        <v>145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21" t="s">
        <v>88</v>
      </c>
      <c r="BK205" s="229">
        <f>ROUND(I205*H205,2)</f>
        <v>0</v>
      </c>
      <c r="BL205" s="21" t="s">
        <v>626</v>
      </c>
      <c r="BM205" s="228" t="s">
        <v>736</v>
      </c>
    </row>
    <row r="206" s="2" customFormat="1">
      <c r="A206" s="43"/>
      <c r="B206" s="44"/>
      <c r="C206" s="45"/>
      <c r="D206" s="230" t="s">
        <v>155</v>
      </c>
      <c r="E206" s="45"/>
      <c r="F206" s="231" t="s">
        <v>737</v>
      </c>
      <c r="G206" s="45"/>
      <c r="H206" s="45"/>
      <c r="I206" s="232"/>
      <c r="J206" s="45"/>
      <c r="K206" s="45"/>
      <c r="L206" s="49"/>
      <c r="M206" s="233"/>
      <c r="N206" s="234"/>
      <c r="O206" s="89"/>
      <c r="P206" s="89"/>
      <c r="Q206" s="89"/>
      <c r="R206" s="89"/>
      <c r="S206" s="89"/>
      <c r="T206" s="90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T206" s="21" t="s">
        <v>155</v>
      </c>
      <c r="AU206" s="21" t="s">
        <v>88</v>
      </c>
    </row>
    <row r="207" s="2" customFormat="1">
      <c r="A207" s="43"/>
      <c r="B207" s="44"/>
      <c r="C207" s="45"/>
      <c r="D207" s="235" t="s">
        <v>157</v>
      </c>
      <c r="E207" s="45"/>
      <c r="F207" s="236" t="s">
        <v>629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157</v>
      </c>
      <c r="AU207" s="21" t="s">
        <v>88</v>
      </c>
    </row>
    <row r="208" s="14" customFormat="1">
      <c r="A208" s="14"/>
      <c r="B208" s="251"/>
      <c r="C208" s="252"/>
      <c r="D208" s="235" t="s">
        <v>273</v>
      </c>
      <c r="E208" s="253" t="s">
        <v>78</v>
      </c>
      <c r="F208" s="254" t="s">
        <v>733</v>
      </c>
      <c r="G208" s="252"/>
      <c r="H208" s="255">
        <v>16</v>
      </c>
      <c r="I208" s="256"/>
      <c r="J208" s="252"/>
      <c r="K208" s="252"/>
      <c r="L208" s="257"/>
      <c r="M208" s="284"/>
      <c r="N208" s="285"/>
      <c r="O208" s="285"/>
      <c r="P208" s="285"/>
      <c r="Q208" s="285"/>
      <c r="R208" s="285"/>
      <c r="S208" s="285"/>
      <c r="T208" s="28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273</v>
      </c>
      <c r="AU208" s="261" t="s">
        <v>88</v>
      </c>
      <c r="AV208" s="14" t="s">
        <v>90</v>
      </c>
      <c r="AW208" s="14" t="s">
        <v>40</v>
      </c>
      <c r="AX208" s="14" t="s">
        <v>88</v>
      </c>
      <c r="AY208" s="261" t="s">
        <v>145</v>
      </c>
    </row>
    <row r="209" s="2" customFormat="1" ht="6.96" customHeight="1">
      <c r="A209" s="43"/>
      <c r="B209" s="64"/>
      <c r="C209" s="65"/>
      <c r="D209" s="65"/>
      <c r="E209" s="65"/>
      <c r="F209" s="65"/>
      <c r="G209" s="65"/>
      <c r="H209" s="65"/>
      <c r="I209" s="65"/>
      <c r="J209" s="65"/>
      <c r="K209" s="65"/>
      <c r="L209" s="49"/>
      <c r="M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</row>
  </sheetData>
  <sheetProtection sheet="1" autoFilter="0" formatColumns="0" formatRows="0" objects="1" scenarios="1" spinCount="100000" saltValue="9BuCk15AiTiIkPqTZuImZAur6JwwFguTUzweWkNwz9/Si9YYcf2MoC/pRQ4xTWm5qcO97FOpKKPK/KKxRu6MBA==" hashValue="1N15lXdbLZ5cwktxmb/3/uUbCYe27buKOtxD86gkkK0SzuMfCmilpIKaykREWlf63at+coY8hUQn9gXepRPjhQ==" algorithmName="SHA-512" password="CC35"/>
  <autoFilter ref="C91:K2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413352115"/>
    <hyperlink ref="F107" r:id="rId2" display="https://podminky.urs.cz/item/CS_URS_2024_01/413352116"/>
    <hyperlink ref="F109" r:id="rId3" display="https://podminky.urs.cz/item/CS_URS_2024_01/413941121"/>
    <hyperlink ref="F126" r:id="rId4" display="https://podminky.urs.cz/item/CS_URS_2024_01/949101111"/>
    <hyperlink ref="F138" r:id="rId5" display="https://podminky.urs.cz/item/CS_URS_2024_01/998017001"/>
    <hyperlink ref="F141" r:id="rId6" display="https://podminky.urs.cz/item/CS_URS_2024_01/998018001"/>
    <hyperlink ref="F146" r:id="rId7" display="https://podminky.urs.cz/item/CS_URS_2024_01/783301303"/>
    <hyperlink ref="F157" r:id="rId8" display="https://podminky.urs.cz/item/CS_URS_2024_01/783301311"/>
    <hyperlink ref="F172" r:id="rId9" display="https://podminky.urs.cz/item/CS_URS_2024_01/783314203"/>
    <hyperlink ref="F187" r:id="rId10" display="https://podminky.urs.cz/item/CS_URS_2024_01/783317101"/>
    <hyperlink ref="F203" r:id="rId11" display="https://podminky.urs.cz/item/CS_URS_2024_01/HZS2131"/>
    <hyperlink ref="F206" r:id="rId12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103</v>
      </c>
      <c r="AZ2" s="287" t="s">
        <v>738</v>
      </c>
      <c r="BA2" s="287" t="s">
        <v>739</v>
      </c>
      <c r="BB2" s="287" t="s">
        <v>78</v>
      </c>
      <c r="BC2" s="287" t="s">
        <v>740</v>
      </c>
      <c r="BD2" s="287" t="s">
        <v>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  <c r="AZ3" s="287" t="s">
        <v>741</v>
      </c>
      <c r="BA3" s="287" t="s">
        <v>742</v>
      </c>
      <c r="BB3" s="287" t="s">
        <v>78</v>
      </c>
      <c r="BC3" s="287" t="s">
        <v>743</v>
      </c>
      <c r="BD3" s="287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  <c r="AZ4" s="287" t="s">
        <v>744</v>
      </c>
      <c r="BA4" s="287" t="s">
        <v>78</v>
      </c>
      <c r="BB4" s="287" t="s">
        <v>78</v>
      </c>
      <c r="BC4" s="287" t="s">
        <v>745</v>
      </c>
      <c r="BD4" s="287" t="s">
        <v>90</v>
      </c>
    </row>
    <row r="5" s="1" customFormat="1" ht="6.96" customHeight="1">
      <c r="B5" s="24"/>
      <c r="L5" s="24"/>
      <c r="AZ5" s="287" t="s">
        <v>746</v>
      </c>
      <c r="BA5" s="287" t="s">
        <v>78</v>
      </c>
      <c r="BB5" s="287" t="s">
        <v>78</v>
      </c>
      <c r="BC5" s="287" t="s">
        <v>747</v>
      </c>
      <c r="BD5" s="287" t="s">
        <v>90</v>
      </c>
    </row>
    <row r="6" s="1" customFormat="1" ht="12" customHeight="1">
      <c r="B6" s="24"/>
      <c r="D6" s="147" t="s">
        <v>16</v>
      </c>
      <c r="L6" s="24"/>
      <c r="AZ6" s="287" t="s">
        <v>748</v>
      </c>
      <c r="BA6" s="287" t="s">
        <v>78</v>
      </c>
      <c r="BB6" s="287" t="s">
        <v>78</v>
      </c>
      <c r="BC6" s="287" t="s">
        <v>749</v>
      </c>
      <c r="BD6" s="287" t="s">
        <v>90</v>
      </c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  <c r="AZ7" s="287" t="s">
        <v>750</v>
      </c>
      <c r="BA7" s="287" t="s">
        <v>78</v>
      </c>
      <c r="BB7" s="287" t="s">
        <v>78</v>
      </c>
      <c r="BC7" s="287" t="s">
        <v>751</v>
      </c>
      <c r="BD7" s="287" t="s">
        <v>90</v>
      </c>
    </row>
    <row r="8" s="1" customFormat="1" ht="12" customHeight="1">
      <c r="B8" s="24"/>
      <c r="D8" s="147" t="s">
        <v>117</v>
      </c>
      <c r="L8" s="24"/>
      <c r="AZ8" s="287" t="s">
        <v>752</v>
      </c>
      <c r="BA8" s="287" t="s">
        <v>78</v>
      </c>
      <c r="BB8" s="287" t="s">
        <v>78</v>
      </c>
      <c r="BC8" s="287" t="s">
        <v>753</v>
      </c>
      <c r="BD8" s="287" t="s">
        <v>90</v>
      </c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Z9" s="287" t="s">
        <v>754</v>
      </c>
      <c r="BA9" s="287" t="s">
        <v>755</v>
      </c>
      <c r="BB9" s="287" t="s">
        <v>78</v>
      </c>
      <c r="BC9" s="287" t="s">
        <v>756</v>
      </c>
      <c r="BD9" s="287" t="s">
        <v>90</v>
      </c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Z10" s="287" t="s">
        <v>757</v>
      </c>
      <c r="BA10" s="287" t="s">
        <v>758</v>
      </c>
      <c r="BB10" s="287" t="s">
        <v>78</v>
      </c>
      <c r="BC10" s="287" t="s">
        <v>759</v>
      </c>
      <c r="BD10" s="287" t="s">
        <v>164</v>
      </c>
    </row>
    <row r="11" s="2" customFormat="1" ht="16.5" customHeight="1">
      <c r="A11" s="43"/>
      <c r="B11" s="49"/>
      <c r="C11" s="43"/>
      <c r="D11" s="43"/>
      <c r="E11" s="150" t="s">
        <v>760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Z11" s="287" t="s">
        <v>761</v>
      </c>
      <c r="BA11" s="287" t="s">
        <v>758</v>
      </c>
      <c r="BB11" s="287" t="s">
        <v>78</v>
      </c>
      <c r="BC11" s="287" t="s">
        <v>762</v>
      </c>
      <c r="BD11" s="287" t="s">
        <v>164</v>
      </c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Z12" s="287" t="s">
        <v>763</v>
      </c>
      <c r="BA12" s="287" t="s">
        <v>764</v>
      </c>
      <c r="BB12" s="287" t="s">
        <v>78</v>
      </c>
      <c r="BC12" s="287" t="s">
        <v>765</v>
      </c>
      <c r="BD12" s="287" t="s">
        <v>90</v>
      </c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Z13" s="287" t="s">
        <v>766</v>
      </c>
      <c r="BA13" s="287" t="s">
        <v>767</v>
      </c>
      <c r="BB13" s="287" t="s">
        <v>78</v>
      </c>
      <c r="BC13" s="287" t="s">
        <v>768</v>
      </c>
      <c r="BD13" s="287" t="s">
        <v>164</v>
      </c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ROUND((SUM(BE108:BE1814)),  2)</f>
        <v>0</v>
      </c>
      <c r="G35" s="43"/>
      <c r="H35" s="43"/>
      <c r="I35" s="162">
        <v>0.20999999999999999</v>
      </c>
      <c r="J35" s="161">
        <f>ROUND(((SUM(BE108:BE1814))*I35),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ROUND((SUM(BF108:BF1814)),  2)</f>
        <v>0</v>
      </c>
      <c r="G36" s="43"/>
      <c r="H36" s="43"/>
      <c r="I36" s="162">
        <v>0.14999999999999999</v>
      </c>
      <c r="J36" s="161">
        <f>ROUND(((SUM(BF108:BF1814))*I36),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ROUND((SUM(BG108:BG1814)),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ROUND((SUM(BH108:BH1814)),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ROUND((SUM(BI108:BI1814)),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ASŘ 03 - Architektonicko stavební řešení - Rekonstrukce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J109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769</v>
      </c>
      <c r="E65" s="187"/>
      <c r="F65" s="187"/>
      <c r="G65" s="187"/>
      <c r="H65" s="187"/>
      <c r="I65" s="187"/>
      <c r="J65" s="188">
        <f>J110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770</v>
      </c>
      <c r="E66" s="187"/>
      <c r="F66" s="187"/>
      <c r="G66" s="187"/>
      <c r="H66" s="187"/>
      <c r="I66" s="187"/>
      <c r="J66" s="188">
        <f>J145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642</v>
      </c>
      <c r="E67" s="187"/>
      <c r="F67" s="187"/>
      <c r="G67" s="187"/>
      <c r="H67" s="187"/>
      <c r="I67" s="187"/>
      <c r="J67" s="188">
        <f>J201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771</v>
      </c>
      <c r="E68" s="187"/>
      <c r="F68" s="187"/>
      <c r="G68" s="187"/>
      <c r="H68" s="187"/>
      <c r="I68" s="187"/>
      <c r="J68" s="188">
        <f>J218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252</v>
      </c>
      <c r="E69" s="187"/>
      <c r="F69" s="187"/>
      <c r="G69" s="187"/>
      <c r="H69" s="187"/>
      <c r="I69" s="187"/>
      <c r="J69" s="188">
        <f>J501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253</v>
      </c>
      <c r="E70" s="187"/>
      <c r="F70" s="187"/>
      <c r="G70" s="187"/>
      <c r="H70" s="187"/>
      <c r="I70" s="187"/>
      <c r="J70" s="188">
        <f>J596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643</v>
      </c>
      <c r="E71" s="187"/>
      <c r="F71" s="187"/>
      <c r="G71" s="187"/>
      <c r="H71" s="187"/>
      <c r="I71" s="187"/>
      <c r="J71" s="188">
        <f>J609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254</v>
      </c>
      <c r="E72" s="182"/>
      <c r="F72" s="182"/>
      <c r="G72" s="182"/>
      <c r="H72" s="182"/>
      <c r="I72" s="182"/>
      <c r="J72" s="183">
        <f>J616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30"/>
      <c r="D73" s="186" t="s">
        <v>255</v>
      </c>
      <c r="E73" s="187"/>
      <c r="F73" s="187"/>
      <c r="G73" s="187"/>
      <c r="H73" s="187"/>
      <c r="I73" s="187"/>
      <c r="J73" s="188">
        <f>J617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256</v>
      </c>
      <c r="E74" s="187"/>
      <c r="F74" s="187"/>
      <c r="G74" s="187"/>
      <c r="H74" s="187"/>
      <c r="I74" s="187"/>
      <c r="J74" s="188">
        <f>J672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30"/>
      <c r="D75" s="186" t="s">
        <v>257</v>
      </c>
      <c r="E75" s="187"/>
      <c r="F75" s="187"/>
      <c r="G75" s="187"/>
      <c r="H75" s="187"/>
      <c r="I75" s="187"/>
      <c r="J75" s="188">
        <f>J767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258</v>
      </c>
      <c r="E76" s="187"/>
      <c r="F76" s="187"/>
      <c r="G76" s="187"/>
      <c r="H76" s="187"/>
      <c r="I76" s="187"/>
      <c r="J76" s="188">
        <f>J874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30"/>
      <c r="D77" s="186" t="s">
        <v>259</v>
      </c>
      <c r="E77" s="187"/>
      <c r="F77" s="187"/>
      <c r="G77" s="187"/>
      <c r="H77" s="187"/>
      <c r="I77" s="187"/>
      <c r="J77" s="188">
        <f>J901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30"/>
      <c r="D78" s="186" t="s">
        <v>260</v>
      </c>
      <c r="E78" s="187"/>
      <c r="F78" s="187"/>
      <c r="G78" s="187"/>
      <c r="H78" s="187"/>
      <c r="I78" s="187"/>
      <c r="J78" s="188">
        <f>J1020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30"/>
      <c r="D79" s="186" t="s">
        <v>261</v>
      </c>
      <c r="E79" s="187"/>
      <c r="F79" s="187"/>
      <c r="G79" s="187"/>
      <c r="H79" s="187"/>
      <c r="I79" s="187"/>
      <c r="J79" s="188">
        <f>J1064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30"/>
      <c r="D80" s="186" t="s">
        <v>262</v>
      </c>
      <c r="E80" s="187"/>
      <c r="F80" s="187"/>
      <c r="G80" s="187"/>
      <c r="H80" s="187"/>
      <c r="I80" s="187"/>
      <c r="J80" s="188">
        <f>J1188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30"/>
      <c r="D81" s="186" t="s">
        <v>263</v>
      </c>
      <c r="E81" s="187"/>
      <c r="F81" s="187"/>
      <c r="G81" s="187"/>
      <c r="H81" s="187"/>
      <c r="I81" s="187"/>
      <c r="J81" s="188">
        <f>J1255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30"/>
      <c r="D82" s="186" t="s">
        <v>644</v>
      </c>
      <c r="E82" s="187"/>
      <c r="F82" s="187"/>
      <c r="G82" s="187"/>
      <c r="H82" s="187"/>
      <c r="I82" s="187"/>
      <c r="J82" s="188">
        <f>J1354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30"/>
      <c r="D83" s="186" t="s">
        <v>772</v>
      </c>
      <c r="E83" s="187"/>
      <c r="F83" s="187"/>
      <c r="G83" s="187"/>
      <c r="H83" s="187"/>
      <c r="I83" s="187"/>
      <c r="J83" s="188">
        <f>J1398</f>
        <v>0</v>
      </c>
      <c r="K83" s="130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30"/>
      <c r="D84" s="186" t="s">
        <v>773</v>
      </c>
      <c r="E84" s="187"/>
      <c r="F84" s="187"/>
      <c r="G84" s="187"/>
      <c r="H84" s="187"/>
      <c r="I84" s="187"/>
      <c r="J84" s="188">
        <f>J1761</f>
        <v>0</v>
      </c>
      <c r="K84" s="130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79"/>
      <c r="C85" s="180"/>
      <c r="D85" s="181" t="s">
        <v>264</v>
      </c>
      <c r="E85" s="182"/>
      <c r="F85" s="182"/>
      <c r="G85" s="182"/>
      <c r="H85" s="182"/>
      <c r="I85" s="182"/>
      <c r="J85" s="183">
        <f>J1777</f>
        <v>0</v>
      </c>
      <c r="K85" s="180"/>
      <c r="L85" s="18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9"/>
      <c r="C86" s="180"/>
      <c r="D86" s="181" t="s">
        <v>774</v>
      </c>
      <c r="E86" s="182"/>
      <c r="F86" s="182"/>
      <c r="G86" s="182"/>
      <c r="H86" s="182"/>
      <c r="I86" s="182"/>
      <c r="J86" s="183">
        <f>J1810</f>
        <v>0</v>
      </c>
      <c r="K86" s="180"/>
      <c r="L86" s="18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2" customFormat="1" ht="21.84" customHeight="1">
      <c r="A87" s="43"/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6.96" customHeight="1">
      <c r="A88" s="43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92" s="2" customFormat="1" ht="6.96" customHeight="1">
      <c r="A92" s="43"/>
      <c r="B92" s="66"/>
      <c r="C92" s="67"/>
      <c r="D92" s="67"/>
      <c r="E92" s="67"/>
      <c r="F92" s="67"/>
      <c r="G92" s="67"/>
      <c r="H92" s="67"/>
      <c r="I92" s="67"/>
      <c r="J92" s="67"/>
      <c r="K92" s="67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24.96" customHeight="1">
      <c r="A93" s="43"/>
      <c r="B93" s="44"/>
      <c r="C93" s="27" t="s">
        <v>130</v>
      </c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6.96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12" customHeight="1">
      <c r="A95" s="43"/>
      <c r="B95" s="44"/>
      <c r="C95" s="36" t="s">
        <v>16</v>
      </c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26.25" customHeight="1">
      <c r="A96" s="43"/>
      <c r="B96" s="44"/>
      <c r="C96" s="45"/>
      <c r="D96" s="45"/>
      <c r="E96" s="174" t="str">
        <f>E7</f>
        <v xml:space="preserve">Modernizace a rozšíření prostor  SOU a PrŠ  Kladno –  Švermov</v>
      </c>
      <c r="F96" s="36"/>
      <c r="G96" s="36"/>
      <c r="H96" s="36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" customFormat="1" ht="12" customHeight="1">
      <c r="B97" s="25"/>
      <c r="C97" s="36" t="s">
        <v>117</v>
      </c>
      <c r="D97" s="26"/>
      <c r="E97" s="26"/>
      <c r="F97" s="26"/>
      <c r="G97" s="26"/>
      <c r="H97" s="26"/>
      <c r="I97" s="26"/>
      <c r="J97" s="26"/>
      <c r="K97" s="26"/>
      <c r="L97" s="24"/>
    </row>
    <row r="98" s="2" customFormat="1" ht="16.5" customHeight="1">
      <c r="A98" s="43"/>
      <c r="B98" s="44"/>
      <c r="C98" s="45"/>
      <c r="D98" s="45"/>
      <c r="E98" s="174" t="s">
        <v>247</v>
      </c>
      <c r="F98" s="45"/>
      <c r="G98" s="45"/>
      <c r="H98" s="45"/>
      <c r="I98" s="45"/>
      <c r="J98" s="45"/>
      <c r="K98" s="45"/>
      <c r="L98" s="149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</row>
    <row r="99" s="2" customFormat="1" ht="12" customHeight="1">
      <c r="A99" s="43"/>
      <c r="B99" s="44"/>
      <c r="C99" s="36" t="s">
        <v>248</v>
      </c>
      <c r="D99" s="45"/>
      <c r="E99" s="45"/>
      <c r="F99" s="45"/>
      <c r="G99" s="45"/>
      <c r="H99" s="45"/>
      <c r="I99" s="45"/>
      <c r="J99" s="45"/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6.5" customHeight="1">
      <c r="A100" s="43"/>
      <c r="B100" s="44"/>
      <c r="C100" s="45"/>
      <c r="D100" s="45"/>
      <c r="E100" s="74" t="str">
        <f>E11</f>
        <v>ASŘ 03 - Architektonicko stavební řešení - Rekonstrukce</v>
      </c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6.96" customHeight="1">
      <c r="A101" s="4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12" customHeight="1">
      <c r="A102" s="43"/>
      <c r="B102" s="44"/>
      <c r="C102" s="36" t="s">
        <v>22</v>
      </c>
      <c r="D102" s="45"/>
      <c r="E102" s="45"/>
      <c r="F102" s="31" t="str">
        <f>F14</f>
        <v>Vrapice</v>
      </c>
      <c r="G102" s="45"/>
      <c r="H102" s="45"/>
      <c r="I102" s="36" t="s">
        <v>24</v>
      </c>
      <c r="J102" s="77" t="str">
        <f>IF(J14="","",J14)</f>
        <v>1. 2. 2025</v>
      </c>
      <c r="K102" s="45"/>
      <c r="L102" s="14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6.96" customHeight="1">
      <c r="A103" s="43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14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15.15" customHeight="1">
      <c r="A104" s="43"/>
      <c r="B104" s="44"/>
      <c r="C104" s="36" t="s">
        <v>28</v>
      </c>
      <c r="D104" s="45"/>
      <c r="E104" s="45"/>
      <c r="F104" s="31" t="str">
        <f>E17</f>
        <v>SOU a PrŠ Kladno – Vrapice</v>
      </c>
      <c r="G104" s="45"/>
      <c r="H104" s="45"/>
      <c r="I104" s="36" t="s">
        <v>36</v>
      </c>
      <c r="J104" s="41" t="str">
        <f>E23</f>
        <v>archiw studio s.r.o</v>
      </c>
      <c r="K104" s="45"/>
      <c r="L104" s="14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2" customFormat="1" ht="25.65" customHeight="1">
      <c r="A105" s="43"/>
      <c r="B105" s="44"/>
      <c r="C105" s="36" t="s">
        <v>34</v>
      </c>
      <c r="D105" s="45"/>
      <c r="E105" s="45"/>
      <c r="F105" s="31" t="str">
        <f>IF(E20="","",E20)</f>
        <v>Vyplň údaj</v>
      </c>
      <c r="G105" s="45"/>
      <c r="H105" s="45"/>
      <c r="I105" s="36" t="s">
        <v>41</v>
      </c>
      <c r="J105" s="41" t="str">
        <f>E26</f>
        <v>archiw studio s.r.o. - Pavol Vígh</v>
      </c>
      <c r="K105" s="45"/>
      <c r="L105" s="149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="2" customFormat="1" ht="10.32" customHeight="1">
      <c r="A106" s="43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149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="11" customFormat="1" ht="29.28" customHeight="1">
      <c r="A107" s="190"/>
      <c r="B107" s="191"/>
      <c r="C107" s="192" t="s">
        <v>131</v>
      </c>
      <c r="D107" s="193" t="s">
        <v>64</v>
      </c>
      <c r="E107" s="193" t="s">
        <v>60</v>
      </c>
      <c r="F107" s="193" t="s">
        <v>61</v>
      </c>
      <c r="G107" s="193" t="s">
        <v>132</v>
      </c>
      <c r="H107" s="193" t="s">
        <v>133</v>
      </c>
      <c r="I107" s="193" t="s">
        <v>134</v>
      </c>
      <c r="J107" s="193" t="s">
        <v>122</v>
      </c>
      <c r="K107" s="194" t="s">
        <v>135</v>
      </c>
      <c r="L107" s="195"/>
      <c r="M107" s="97" t="s">
        <v>78</v>
      </c>
      <c r="N107" s="98" t="s">
        <v>49</v>
      </c>
      <c r="O107" s="98" t="s">
        <v>136</v>
      </c>
      <c r="P107" s="98" t="s">
        <v>137</v>
      </c>
      <c r="Q107" s="98" t="s">
        <v>138</v>
      </c>
      <c r="R107" s="98" t="s">
        <v>139</v>
      </c>
      <c r="S107" s="98" t="s">
        <v>140</v>
      </c>
      <c r="T107" s="99" t="s">
        <v>141</v>
      </c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</row>
    <row r="108" s="2" customFormat="1" ht="22.8" customHeight="1">
      <c r="A108" s="43"/>
      <c r="B108" s="44"/>
      <c r="C108" s="104" t="s">
        <v>142</v>
      </c>
      <c r="D108" s="45"/>
      <c r="E108" s="45"/>
      <c r="F108" s="45"/>
      <c r="G108" s="45"/>
      <c r="H108" s="45"/>
      <c r="I108" s="45"/>
      <c r="J108" s="196">
        <f>BK108</f>
        <v>0</v>
      </c>
      <c r="K108" s="45"/>
      <c r="L108" s="49"/>
      <c r="M108" s="100"/>
      <c r="N108" s="197"/>
      <c r="O108" s="101"/>
      <c r="P108" s="198">
        <f>P109+P616+P1777+P1810</f>
        <v>0</v>
      </c>
      <c r="Q108" s="101"/>
      <c r="R108" s="198">
        <f>R109+R616+R1777+R1810</f>
        <v>144.12919161443278</v>
      </c>
      <c r="S108" s="101"/>
      <c r="T108" s="199">
        <f>T109+T616+T1777+T1810</f>
        <v>2.6063485800000001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79</v>
      </c>
      <c r="AU108" s="21" t="s">
        <v>123</v>
      </c>
      <c r="BK108" s="200">
        <f>BK109+BK616+BK1777+BK1810</f>
        <v>0</v>
      </c>
    </row>
    <row r="109" s="12" customFormat="1" ht="25.92" customHeight="1">
      <c r="A109" s="12"/>
      <c r="B109" s="201"/>
      <c r="C109" s="202"/>
      <c r="D109" s="203" t="s">
        <v>79</v>
      </c>
      <c r="E109" s="204" t="s">
        <v>265</v>
      </c>
      <c r="F109" s="204" t="s">
        <v>266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P110+P145+P201+P218+P501+P596+P609</f>
        <v>0</v>
      </c>
      <c r="Q109" s="209"/>
      <c r="R109" s="210">
        <f>R110+R145+R201+R218+R501+R596+R609</f>
        <v>121.8422498755328</v>
      </c>
      <c r="S109" s="209"/>
      <c r="T109" s="211">
        <f>T110+T145+T201+T218+T501+T596+T609</f>
        <v>2.5157500000000002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88</v>
      </c>
      <c r="AT109" s="213" t="s">
        <v>79</v>
      </c>
      <c r="AU109" s="213" t="s">
        <v>80</v>
      </c>
      <c r="AY109" s="212" t="s">
        <v>145</v>
      </c>
      <c r="BK109" s="214">
        <f>BK110+BK145+BK201+BK218+BK501+BK596+BK609</f>
        <v>0</v>
      </c>
    </row>
    <row r="110" s="12" customFormat="1" ht="22.8" customHeight="1">
      <c r="A110" s="12"/>
      <c r="B110" s="201"/>
      <c r="C110" s="202"/>
      <c r="D110" s="203" t="s">
        <v>79</v>
      </c>
      <c r="E110" s="215" t="s">
        <v>90</v>
      </c>
      <c r="F110" s="215" t="s">
        <v>775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SUM(P111:P144)</f>
        <v>0</v>
      </c>
      <c r="Q110" s="209"/>
      <c r="R110" s="210">
        <f>SUM(R111:R144)</f>
        <v>46.400575828946103</v>
      </c>
      <c r="S110" s="209"/>
      <c r="T110" s="211">
        <f>SUM(T111:T144)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88</v>
      </c>
      <c r="AT110" s="213" t="s">
        <v>79</v>
      </c>
      <c r="AU110" s="213" t="s">
        <v>88</v>
      </c>
      <c r="AY110" s="212" t="s">
        <v>145</v>
      </c>
      <c r="BK110" s="214">
        <f>SUM(BK111:BK144)</f>
        <v>0</v>
      </c>
    </row>
    <row r="111" s="2" customFormat="1" ht="24.15" customHeight="1">
      <c r="A111" s="43"/>
      <c r="B111" s="44"/>
      <c r="C111" s="217" t="s">
        <v>88</v>
      </c>
      <c r="D111" s="217" t="s">
        <v>148</v>
      </c>
      <c r="E111" s="218" t="s">
        <v>776</v>
      </c>
      <c r="F111" s="219" t="s">
        <v>777</v>
      </c>
      <c r="G111" s="220" t="s">
        <v>270</v>
      </c>
      <c r="H111" s="221">
        <v>6.2400000000000002</v>
      </c>
      <c r="I111" s="222"/>
      <c r="J111" s="223">
        <f>ROUND(I111*H111,2)</f>
        <v>0</v>
      </c>
      <c r="K111" s="219" t="s">
        <v>152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1.98</v>
      </c>
      <c r="R111" s="226">
        <f>Q111*H111</f>
        <v>12.3552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778</v>
      </c>
    </row>
    <row r="112" s="2" customFormat="1">
      <c r="A112" s="43"/>
      <c r="B112" s="44"/>
      <c r="C112" s="45"/>
      <c r="D112" s="230" t="s">
        <v>155</v>
      </c>
      <c r="E112" s="45"/>
      <c r="F112" s="231" t="s">
        <v>779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155</v>
      </c>
      <c r="AU112" s="21" t="s">
        <v>90</v>
      </c>
    </row>
    <row r="113" s="14" customFormat="1">
      <c r="A113" s="14"/>
      <c r="B113" s="251"/>
      <c r="C113" s="252"/>
      <c r="D113" s="235" t="s">
        <v>273</v>
      </c>
      <c r="E113" s="253" t="s">
        <v>78</v>
      </c>
      <c r="F113" s="254" t="s">
        <v>780</v>
      </c>
      <c r="G113" s="252"/>
      <c r="H113" s="255">
        <v>6.2400000000000002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40</v>
      </c>
      <c r="AX113" s="14" t="s">
        <v>88</v>
      </c>
      <c r="AY113" s="261" t="s">
        <v>145</v>
      </c>
    </row>
    <row r="114" s="2" customFormat="1">
      <c r="A114" s="43"/>
      <c r="B114" s="44"/>
      <c r="C114" s="45"/>
      <c r="D114" s="235" t="s">
        <v>718</v>
      </c>
      <c r="E114" s="45"/>
      <c r="F114" s="298" t="s">
        <v>781</v>
      </c>
      <c r="G114" s="45"/>
      <c r="H114" s="45"/>
      <c r="I114" s="45"/>
      <c r="J114" s="45"/>
      <c r="K114" s="45"/>
      <c r="L114" s="49"/>
      <c r="M114" s="233"/>
      <c r="N114" s="234"/>
      <c r="O114" s="89"/>
      <c r="P114" s="89"/>
      <c r="Q114" s="89"/>
      <c r="R114" s="89"/>
      <c r="S114" s="89"/>
      <c r="T114" s="90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U114" s="21" t="s">
        <v>90</v>
      </c>
    </row>
    <row r="115" s="2" customFormat="1">
      <c r="A115" s="43"/>
      <c r="B115" s="44"/>
      <c r="C115" s="45"/>
      <c r="D115" s="235" t="s">
        <v>718</v>
      </c>
      <c r="E115" s="45"/>
      <c r="F115" s="299" t="s">
        <v>782</v>
      </c>
      <c r="G115" s="45"/>
      <c r="H115" s="300">
        <v>0</v>
      </c>
      <c r="I115" s="45"/>
      <c r="J115" s="45"/>
      <c r="K115" s="45"/>
      <c r="L115" s="49"/>
      <c r="M115" s="233"/>
      <c r="N115" s="234"/>
      <c r="O115" s="89"/>
      <c r="P115" s="89"/>
      <c r="Q115" s="89"/>
      <c r="R115" s="89"/>
      <c r="S115" s="89"/>
      <c r="T115" s="90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U115" s="21" t="s">
        <v>90</v>
      </c>
    </row>
    <row r="116" s="2" customFormat="1">
      <c r="A116" s="43"/>
      <c r="B116" s="44"/>
      <c r="C116" s="45"/>
      <c r="D116" s="235" t="s">
        <v>718</v>
      </c>
      <c r="E116" s="45"/>
      <c r="F116" s="299" t="s">
        <v>783</v>
      </c>
      <c r="G116" s="45"/>
      <c r="H116" s="300">
        <v>5.9000000000000004</v>
      </c>
      <c r="I116" s="45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U116" s="21" t="s">
        <v>90</v>
      </c>
    </row>
    <row r="117" s="2" customFormat="1">
      <c r="A117" s="43"/>
      <c r="B117" s="44"/>
      <c r="C117" s="45"/>
      <c r="D117" s="235" t="s">
        <v>718</v>
      </c>
      <c r="E117" s="45"/>
      <c r="F117" s="299" t="s">
        <v>528</v>
      </c>
      <c r="G117" s="45"/>
      <c r="H117" s="300">
        <v>3.4100000000000001</v>
      </c>
      <c r="I117" s="45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U117" s="21" t="s">
        <v>90</v>
      </c>
    </row>
    <row r="118" s="2" customFormat="1">
      <c r="A118" s="43"/>
      <c r="B118" s="44"/>
      <c r="C118" s="45"/>
      <c r="D118" s="235" t="s">
        <v>718</v>
      </c>
      <c r="E118" s="45"/>
      <c r="F118" s="299" t="s">
        <v>508</v>
      </c>
      <c r="G118" s="45"/>
      <c r="H118" s="300">
        <v>6.9100000000000001</v>
      </c>
      <c r="I118" s="45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U118" s="21" t="s">
        <v>90</v>
      </c>
    </row>
    <row r="119" s="2" customFormat="1">
      <c r="A119" s="43"/>
      <c r="B119" s="44"/>
      <c r="C119" s="45"/>
      <c r="D119" s="235" t="s">
        <v>718</v>
      </c>
      <c r="E119" s="45"/>
      <c r="F119" s="299" t="s">
        <v>509</v>
      </c>
      <c r="G119" s="45"/>
      <c r="H119" s="300">
        <v>15.890000000000001</v>
      </c>
      <c r="I119" s="45"/>
      <c r="J119" s="45"/>
      <c r="K119" s="45"/>
      <c r="L119" s="49"/>
      <c r="M119" s="233"/>
      <c r="N119" s="234"/>
      <c r="O119" s="89"/>
      <c r="P119" s="89"/>
      <c r="Q119" s="89"/>
      <c r="R119" s="89"/>
      <c r="S119" s="89"/>
      <c r="T119" s="90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U119" s="21" t="s">
        <v>90</v>
      </c>
    </row>
    <row r="120" s="2" customFormat="1">
      <c r="A120" s="43"/>
      <c r="B120" s="44"/>
      <c r="C120" s="45"/>
      <c r="D120" s="235" t="s">
        <v>718</v>
      </c>
      <c r="E120" s="45"/>
      <c r="F120" s="299" t="s">
        <v>529</v>
      </c>
      <c r="G120" s="45"/>
      <c r="H120" s="300">
        <v>10.699999999999999</v>
      </c>
      <c r="I120" s="45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U120" s="21" t="s">
        <v>90</v>
      </c>
    </row>
    <row r="121" s="2" customFormat="1">
      <c r="A121" s="43"/>
      <c r="B121" s="44"/>
      <c r="C121" s="45"/>
      <c r="D121" s="235" t="s">
        <v>718</v>
      </c>
      <c r="E121" s="45"/>
      <c r="F121" s="299" t="s">
        <v>530</v>
      </c>
      <c r="G121" s="45"/>
      <c r="H121" s="300">
        <v>22.57</v>
      </c>
      <c r="I121" s="45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U121" s="21" t="s">
        <v>90</v>
      </c>
    </row>
    <row r="122" s="2" customFormat="1">
      <c r="A122" s="43"/>
      <c r="B122" s="44"/>
      <c r="C122" s="45"/>
      <c r="D122" s="235" t="s">
        <v>718</v>
      </c>
      <c r="E122" s="45"/>
      <c r="F122" s="299" t="s">
        <v>531</v>
      </c>
      <c r="G122" s="45"/>
      <c r="H122" s="300">
        <v>15.07</v>
      </c>
      <c r="I122" s="45"/>
      <c r="J122" s="45"/>
      <c r="K122" s="45"/>
      <c r="L122" s="49"/>
      <c r="M122" s="233"/>
      <c r="N122" s="234"/>
      <c r="O122" s="89"/>
      <c r="P122" s="89"/>
      <c r="Q122" s="89"/>
      <c r="R122" s="89"/>
      <c r="S122" s="89"/>
      <c r="T122" s="90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U122" s="21" t="s">
        <v>90</v>
      </c>
    </row>
    <row r="123" s="2" customFormat="1">
      <c r="A123" s="43"/>
      <c r="B123" s="44"/>
      <c r="C123" s="45"/>
      <c r="D123" s="235" t="s">
        <v>718</v>
      </c>
      <c r="E123" s="45"/>
      <c r="F123" s="299" t="s">
        <v>532</v>
      </c>
      <c r="G123" s="45"/>
      <c r="H123" s="300">
        <v>3.3900000000000001</v>
      </c>
      <c r="I123" s="45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U123" s="21" t="s">
        <v>90</v>
      </c>
    </row>
    <row r="124" s="2" customFormat="1">
      <c r="A124" s="43"/>
      <c r="B124" s="44"/>
      <c r="C124" s="45"/>
      <c r="D124" s="235" t="s">
        <v>718</v>
      </c>
      <c r="E124" s="45"/>
      <c r="F124" s="299" t="s">
        <v>533</v>
      </c>
      <c r="G124" s="45"/>
      <c r="H124" s="300">
        <v>5.2999999999999998</v>
      </c>
      <c r="I124" s="45"/>
      <c r="J124" s="45"/>
      <c r="K124" s="45"/>
      <c r="L124" s="49"/>
      <c r="M124" s="233"/>
      <c r="N124" s="234"/>
      <c r="O124" s="89"/>
      <c r="P124" s="89"/>
      <c r="Q124" s="89"/>
      <c r="R124" s="89"/>
      <c r="S124" s="89"/>
      <c r="T124" s="90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U124" s="21" t="s">
        <v>90</v>
      </c>
    </row>
    <row r="125" s="2" customFormat="1">
      <c r="A125" s="43"/>
      <c r="B125" s="44"/>
      <c r="C125" s="45"/>
      <c r="D125" s="235" t="s">
        <v>718</v>
      </c>
      <c r="E125" s="45"/>
      <c r="F125" s="299" t="s">
        <v>341</v>
      </c>
      <c r="G125" s="45"/>
      <c r="H125" s="300">
        <v>89.140000000000001</v>
      </c>
      <c r="I125" s="45"/>
      <c r="J125" s="45"/>
      <c r="K125" s="45"/>
      <c r="L125" s="49"/>
      <c r="M125" s="233"/>
      <c r="N125" s="234"/>
      <c r="O125" s="89"/>
      <c r="P125" s="89"/>
      <c r="Q125" s="89"/>
      <c r="R125" s="89"/>
      <c r="S125" s="89"/>
      <c r="T125" s="90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U125" s="21" t="s">
        <v>90</v>
      </c>
    </row>
    <row r="126" s="2" customFormat="1" ht="33" customHeight="1">
      <c r="A126" s="43"/>
      <c r="B126" s="44"/>
      <c r="C126" s="217" t="s">
        <v>90</v>
      </c>
      <c r="D126" s="217" t="s">
        <v>148</v>
      </c>
      <c r="E126" s="218" t="s">
        <v>784</v>
      </c>
      <c r="F126" s="219" t="s">
        <v>785</v>
      </c>
      <c r="G126" s="220" t="s">
        <v>270</v>
      </c>
      <c r="H126" s="221">
        <v>13.475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2.5018722040000001</v>
      </c>
      <c r="R126" s="226">
        <f>Q126*H126</f>
        <v>33.712727948900003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170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170</v>
      </c>
      <c r="BM126" s="228" t="s">
        <v>786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787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14" customFormat="1">
      <c r="A128" s="14"/>
      <c r="B128" s="251"/>
      <c r="C128" s="252"/>
      <c r="D128" s="235" t="s">
        <v>273</v>
      </c>
      <c r="E128" s="253" t="s">
        <v>78</v>
      </c>
      <c r="F128" s="254" t="s">
        <v>788</v>
      </c>
      <c r="G128" s="252"/>
      <c r="H128" s="255">
        <v>13.475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273</v>
      </c>
      <c r="AU128" s="261" t="s">
        <v>90</v>
      </c>
      <c r="AV128" s="14" t="s">
        <v>90</v>
      </c>
      <c r="AW128" s="14" t="s">
        <v>40</v>
      </c>
      <c r="AX128" s="14" t="s">
        <v>88</v>
      </c>
      <c r="AY128" s="261" t="s">
        <v>145</v>
      </c>
    </row>
    <row r="129" s="2" customFormat="1">
      <c r="A129" s="43"/>
      <c r="B129" s="44"/>
      <c r="C129" s="45"/>
      <c r="D129" s="235" t="s">
        <v>718</v>
      </c>
      <c r="E129" s="45"/>
      <c r="F129" s="298" t="s">
        <v>789</v>
      </c>
      <c r="G129" s="45"/>
      <c r="H129" s="45"/>
      <c r="I129" s="45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U129" s="21" t="s">
        <v>90</v>
      </c>
    </row>
    <row r="130" s="2" customFormat="1">
      <c r="A130" s="43"/>
      <c r="B130" s="44"/>
      <c r="C130" s="45"/>
      <c r="D130" s="235" t="s">
        <v>718</v>
      </c>
      <c r="E130" s="45"/>
      <c r="F130" s="299" t="s">
        <v>790</v>
      </c>
      <c r="G130" s="45"/>
      <c r="H130" s="300">
        <v>0</v>
      </c>
      <c r="I130" s="45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U130" s="21" t="s">
        <v>90</v>
      </c>
    </row>
    <row r="131" s="2" customFormat="1">
      <c r="A131" s="43"/>
      <c r="B131" s="44"/>
      <c r="C131" s="45"/>
      <c r="D131" s="235" t="s">
        <v>718</v>
      </c>
      <c r="E131" s="45"/>
      <c r="F131" s="299" t="s">
        <v>504</v>
      </c>
      <c r="G131" s="45"/>
      <c r="H131" s="300">
        <v>39.560000000000002</v>
      </c>
      <c r="I131" s="45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U131" s="21" t="s">
        <v>90</v>
      </c>
    </row>
    <row r="132" s="2" customFormat="1">
      <c r="A132" s="43"/>
      <c r="B132" s="44"/>
      <c r="C132" s="45"/>
      <c r="D132" s="235" t="s">
        <v>718</v>
      </c>
      <c r="E132" s="45"/>
      <c r="F132" s="299" t="s">
        <v>527</v>
      </c>
      <c r="G132" s="45"/>
      <c r="H132" s="300">
        <v>50.270000000000003</v>
      </c>
      <c r="I132" s="45"/>
      <c r="J132" s="45"/>
      <c r="K132" s="45"/>
      <c r="L132" s="49"/>
      <c r="M132" s="233"/>
      <c r="N132" s="234"/>
      <c r="O132" s="89"/>
      <c r="P132" s="89"/>
      <c r="Q132" s="89"/>
      <c r="R132" s="89"/>
      <c r="S132" s="89"/>
      <c r="T132" s="90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U132" s="21" t="s">
        <v>90</v>
      </c>
    </row>
    <row r="133" s="2" customFormat="1">
      <c r="A133" s="43"/>
      <c r="B133" s="44"/>
      <c r="C133" s="45"/>
      <c r="D133" s="235" t="s">
        <v>718</v>
      </c>
      <c r="E133" s="45"/>
      <c r="F133" s="299" t="s">
        <v>341</v>
      </c>
      <c r="G133" s="45"/>
      <c r="H133" s="300">
        <v>89.829999999999998</v>
      </c>
      <c r="I133" s="45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U133" s="21" t="s">
        <v>90</v>
      </c>
    </row>
    <row r="134" s="2" customFormat="1" ht="24.15" customHeight="1">
      <c r="A134" s="43"/>
      <c r="B134" s="44"/>
      <c r="C134" s="217" t="s">
        <v>164</v>
      </c>
      <c r="D134" s="217" t="s">
        <v>148</v>
      </c>
      <c r="E134" s="218" t="s">
        <v>791</v>
      </c>
      <c r="F134" s="219" t="s">
        <v>792</v>
      </c>
      <c r="G134" s="220" t="s">
        <v>301</v>
      </c>
      <c r="H134" s="221">
        <v>0.313</v>
      </c>
      <c r="I134" s="222"/>
      <c r="J134" s="223">
        <f>ROUND(I134*H134,2)</f>
        <v>0</v>
      </c>
      <c r="K134" s="219" t="s">
        <v>152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1.0627727797</v>
      </c>
      <c r="R134" s="226">
        <f>Q134*H134</f>
        <v>0.33264788004609996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170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170</v>
      </c>
      <c r="BM134" s="228" t="s">
        <v>793</v>
      </c>
    </row>
    <row r="135" s="2" customFormat="1">
      <c r="A135" s="43"/>
      <c r="B135" s="44"/>
      <c r="C135" s="45"/>
      <c r="D135" s="230" t="s">
        <v>155</v>
      </c>
      <c r="E135" s="45"/>
      <c r="F135" s="231" t="s">
        <v>794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155</v>
      </c>
      <c r="AU135" s="21" t="s">
        <v>90</v>
      </c>
    </row>
    <row r="136" s="13" customFormat="1">
      <c r="A136" s="13"/>
      <c r="B136" s="241"/>
      <c r="C136" s="242"/>
      <c r="D136" s="235" t="s">
        <v>273</v>
      </c>
      <c r="E136" s="243" t="s">
        <v>78</v>
      </c>
      <c r="F136" s="244" t="s">
        <v>795</v>
      </c>
      <c r="G136" s="242"/>
      <c r="H136" s="243" t="s">
        <v>78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273</v>
      </c>
      <c r="AU136" s="250" t="s">
        <v>90</v>
      </c>
      <c r="AV136" s="13" t="s">
        <v>88</v>
      </c>
      <c r="AW136" s="13" t="s">
        <v>40</v>
      </c>
      <c r="AX136" s="13" t="s">
        <v>80</v>
      </c>
      <c r="AY136" s="250" t="s">
        <v>145</v>
      </c>
    </row>
    <row r="137" s="14" customFormat="1">
      <c r="A137" s="14"/>
      <c r="B137" s="251"/>
      <c r="C137" s="252"/>
      <c r="D137" s="235" t="s">
        <v>273</v>
      </c>
      <c r="E137" s="253" t="s">
        <v>78</v>
      </c>
      <c r="F137" s="254" t="s">
        <v>796</v>
      </c>
      <c r="G137" s="252"/>
      <c r="H137" s="255">
        <v>0.27200000000000002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273</v>
      </c>
      <c r="AU137" s="261" t="s">
        <v>90</v>
      </c>
      <c r="AV137" s="14" t="s">
        <v>90</v>
      </c>
      <c r="AW137" s="14" t="s">
        <v>40</v>
      </c>
      <c r="AX137" s="14" t="s">
        <v>80</v>
      </c>
      <c r="AY137" s="261" t="s">
        <v>145</v>
      </c>
    </row>
    <row r="138" s="15" customFormat="1">
      <c r="A138" s="15"/>
      <c r="B138" s="262"/>
      <c r="C138" s="263"/>
      <c r="D138" s="235" t="s">
        <v>273</v>
      </c>
      <c r="E138" s="264" t="s">
        <v>78</v>
      </c>
      <c r="F138" s="265" t="s">
        <v>277</v>
      </c>
      <c r="G138" s="263"/>
      <c r="H138" s="266">
        <v>0.27200000000000002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273</v>
      </c>
      <c r="AU138" s="272" t="s">
        <v>90</v>
      </c>
      <c r="AV138" s="15" t="s">
        <v>170</v>
      </c>
      <c r="AW138" s="15" t="s">
        <v>40</v>
      </c>
      <c r="AX138" s="15" t="s">
        <v>88</v>
      </c>
      <c r="AY138" s="272" t="s">
        <v>145</v>
      </c>
    </row>
    <row r="139" s="2" customFormat="1">
      <c r="A139" s="43"/>
      <c r="B139" s="44"/>
      <c r="C139" s="45"/>
      <c r="D139" s="235" t="s">
        <v>718</v>
      </c>
      <c r="E139" s="45"/>
      <c r="F139" s="298" t="s">
        <v>789</v>
      </c>
      <c r="G139" s="45"/>
      <c r="H139" s="45"/>
      <c r="I139" s="45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U139" s="21" t="s">
        <v>90</v>
      </c>
    </row>
    <row r="140" s="2" customFormat="1">
      <c r="A140" s="43"/>
      <c r="B140" s="44"/>
      <c r="C140" s="45"/>
      <c r="D140" s="235" t="s">
        <v>718</v>
      </c>
      <c r="E140" s="45"/>
      <c r="F140" s="299" t="s">
        <v>790</v>
      </c>
      <c r="G140" s="45"/>
      <c r="H140" s="300">
        <v>0</v>
      </c>
      <c r="I140" s="45"/>
      <c r="J140" s="45"/>
      <c r="K140" s="45"/>
      <c r="L140" s="49"/>
      <c r="M140" s="233"/>
      <c r="N140" s="234"/>
      <c r="O140" s="89"/>
      <c r="P140" s="89"/>
      <c r="Q140" s="89"/>
      <c r="R140" s="89"/>
      <c r="S140" s="89"/>
      <c r="T140" s="90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U140" s="21" t="s">
        <v>90</v>
      </c>
    </row>
    <row r="141" s="2" customFormat="1">
      <c r="A141" s="43"/>
      <c r="B141" s="44"/>
      <c r="C141" s="45"/>
      <c r="D141" s="235" t="s">
        <v>718</v>
      </c>
      <c r="E141" s="45"/>
      <c r="F141" s="299" t="s">
        <v>504</v>
      </c>
      <c r="G141" s="45"/>
      <c r="H141" s="300">
        <v>39.560000000000002</v>
      </c>
      <c r="I141" s="45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U141" s="21" t="s">
        <v>90</v>
      </c>
    </row>
    <row r="142" s="2" customFormat="1">
      <c r="A142" s="43"/>
      <c r="B142" s="44"/>
      <c r="C142" s="45"/>
      <c r="D142" s="235" t="s">
        <v>718</v>
      </c>
      <c r="E142" s="45"/>
      <c r="F142" s="299" t="s">
        <v>527</v>
      </c>
      <c r="G142" s="45"/>
      <c r="H142" s="300">
        <v>50.270000000000003</v>
      </c>
      <c r="I142" s="45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U142" s="21" t="s">
        <v>90</v>
      </c>
    </row>
    <row r="143" s="2" customFormat="1">
      <c r="A143" s="43"/>
      <c r="B143" s="44"/>
      <c r="C143" s="45"/>
      <c r="D143" s="235" t="s">
        <v>718</v>
      </c>
      <c r="E143" s="45"/>
      <c r="F143" s="299" t="s">
        <v>341</v>
      </c>
      <c r="G143" s="45"/>
      <c r="H143" s="300">
        <v>89.829999999999998</v>
      </c>
      <c r="I143" s="45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U143" s="21" t="s">
        <v>90</v>
      </c>
    </row>
    <row r="144" s="14" customFormat="1">
      <c r="A144" s="14"/>
      <c r="B144" s="251"/>
      <c r="C144" s="252"/>
      <c r="D144" s="235" t="s">
        <v>273</v>
      </c>
      <c r="E144" s="252"/>
      <c r="F144" s="254" t="s">
        <v>797</v>
      </c>
      <c r="G144" s="252"/>
      <c r="H144" s="255">
        <v>0.313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273</v>
      </c>
      <c r="AU144" s="261" t="s">
        <v>90</v>
      </c>
      <c r="AV144" s="14" t="s">
        <v>90</v>
      </c>
      <c r="AW144" s="14" t="s">
        <v>4</v>
      </c>
      <c r="AX144" s="14" t="s">
        <v>88</v>
      </c>
      <c r="AY144" s="261" t="s">
        <v>145</v>
      </c>
    </row>
    <row r="145" s="12" customFormat="1" ht="22.8" customHeight="1">
      <c r="A145" s="12"/>
      <c r="B145" s="201"/>
      <c r="C145" s="202"/>
      <c r="D145" s="203" t="s">
        <v>79</v>
      </c>
      <c r="E145" s="215" t="s">
        <v>164</v>
      </c>
      <c r="F145" s="215" t="s">
        <v>798</v>
      </c>
      <c r="G145" s="202"/>
      <c r="H145" s="202"/>
      <c r="I145" s="205"/>
      <c r="J145" s="216">
        <f>BK145</f>
        <v>0</v>
      </c>
      <c r="K145" s="202"/>
      <c r="L145" s="207"/>
      <c r="M145" s="208"/>
      <c r="N145" s="209"/>
      <c r="O145" s="209"/>
      <c r="P145" s="210">
        <f>SUM(P146:P200)</f>
        <v>0</v>
      </c>
      <c r="Q145" s="209"/>
      <c r="R145" s="210">
        <f>SUM(R146:R200)</f>
        <v>6.7125113000000001</v>
      </c>
      <c r="S145" s="209"/>
      <c r="T145" s="211">
        <f>SUM(T146:T200)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88</v>
      </c>
      <c r="AT145" s="213" t="s">
        <v>79</v>
      </c>
      <c r="AU145" s="213" t="s">
        <v>88</v>
      </c>
      <c r="AY145" s="212" t="s">
        <v>145</v>
      </c>
      <c r="BK145" s="214">
        <f>SUM(BK146:BK200)</f>
        <v>0</v>
      </c>
    </row>
    <row r="146" s="2" customFormat="1" ht="37.8" customHeight="1">
      <c r="A146" s="43"/>
      <c r="B146" s="44"/>
      <c r="C146" s="217" t="s">
        <v>170</v>
      </c>
      <c r="D146" s="217" t="s">
        <v>148</v>
      </c>
      <c r="E146" s="218" t="s">
        <v>799</v>
      </c>
      <c r="F146" s="219" t="s">
        <v>800</v>
      </c>
      <c r="G146" s="220" t="s">
        <v>319</v>
      </c>
      <c r="H146" s="221">
        <v>3.2400000000000002</v>
      </c>
      <c r="I146" s="222"/>
      <c r="J146" s="223">
        <f>ROUND(I146*H146,2)</f>
        <v>0</v>
      </c>
      <c r="K146" s="219" t="s">
        <v>152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0.1875</v>
      </c>
      <c r="R146" s="226">
        <f>Q146*H146</f>
        <v>0.60750000000000004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170</v>
      </c>
      <c r="AT146" s="228" t="s">
        <v>148</v>
      </c>
      <c r="AU146" s="228" t="s">
        <v>90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170</v>
      </c>
      <c r="BM146" s="228" t="s">
        <v>801</v>
      </c>
    </row>
    <row r="147" s="2" customFormat="1">
      <c r="A147" s="43"/>
      <c r="B147" s="44"/>
      <c r="C147" s="45"/>
      <c r="D147" s="230" t="s">
        <v>155</v>
      </c>
      <c r="E147" s="45"/>
      <c r="F147" s="231" t="s">
        <v>802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155</v>
      </c>
      <c r="AU147" s="21" t="s">
        <v>90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803</v>
      </c>
      <c r="G148" s="252"/>
      <c r="H148" s="255">
        <v>3.2400000000000002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88</v>
      </c>
      <c r="AY148" s="261" t="s">
        <v>145</v>
      </c>
    </row>
    <row r="149" s="2" customFormat="1" ht="37.8" customHeight="1">
      <c r="A149" s="43"/>
      <c r="B149" s="44"/>
      <c r="C149" s="217" t="s">
        <v>144</v>
      </c>
      <c r="D149" s="217" t="s">
        <v>148</v>
      </c>
      <c r="E149" s="218" t="s">
        <v>804</v>
      </c>
      <c r="F149" s="219" t="s">
        <v>805</v>
      </c>
      <c r="G149" s="220" t="s">
        <v>319</v>
      </c>
      <c r="H149" s="221">
        <v>2.2000000000000002</v>
      </c>
      <c r="I149" s="222"/>
      <c r="J149" s="223">
        <f>ROUND(I149*H149,2)</f>
        <v>0</v>
      </c>
      <c r="K149" s="219" t="s">
        <v>152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0.182057</v>
      </c>
      <c r="R149" s="226">
        <f>Q149*H149</f>
        <v>0.40052540000000003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170</v>
      </c>
      <c r="AT149" s="228" t="s">
        <v>148</v>
      </c>
      <c r="AU149" s="228" t="s">
        <v>90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170</v>
      </c>
      <c r="BM149" s="228" t="s">
        <v>806</v>
      </c>
    </row>
    <row r="150" s="2" customFormat="1">
      <c r="A150" s="43"/>
      <c r="B150" s="44"/>
      <c r="C150" s="45"/>
      <c r="D150" s="230" t="s">
        <v>155</v>
      </c>
      <c r="E150" s="45"/>
      <c r="F150" s="231" t="s">
        <v>807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155</v>
      </c>
      <c r="AU150" s="21" t="s">
        <v>90</v>
      </c>
    </row>
    <row r="151" s="14" customFormat="1">
      <c r="A151" s="14"/>
      <c r="B151" s="251"/>
      <c r="C151" s="252"/>
      <c r="D151" s="235" t="s">
        <v>273</v>
      </c>
      <c r="E151" s="253" t="s">
        <v>78</v>
      </c>
      <c r="F151" s="254" t="s">
        <v>808</v>
      </c>
      <c r="G151" s="252"/>
      <c r="H151" s="255">
        <v>2.2000000000000002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273</v>
      </c>
      <c r="AU151" s="261" t="s">
        <v>90</v>
      </c>
      <c r="AV151" s="14" t="s">
        <v>90</v>
      </c>
      <c r="AW151" s="14" t="s">
        <v>40</v>
      </c>
      <c r="AX151" s="14" t="s">
        <v>80</v>
      </c>
      <c r="AY151" s="261" t="s">
        <v>145</v>
      </c>
    </row>
    <row r="152" s="15" customFormat="1">
      <c r="A152" s="15"/>
      <c r="B152" s="262"/>
      <c r="C152" s="263"/>
      <c r="D152" s="235" t="s">
        <v>273</v>
      </c>
      <c r="E152" s="264" t="s">
        <v>78</v>
      </c>
      <c r="F152" s="265" t="s">
        <v>277</v>
      </c>
      <c r="G152" s="263"/>
      <c r="H152" s="266">
        <v>2.2000000000000002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2" t="s">
        <v>273</v>
      </c>
      <c r="AU152" s="272" t="s">
        <v>90</v>
      </c>
      <c r="AV152" s="15" t="s">
        <v>170</v>
      </c>
      <c r="AW152" s="15" t="s">
        <v>40</v>
      </c>
      <c r="AX152" s="15" t="s">
        <v>88</v>
      </c>
      <c r="AY152" s="272" t="s">
        <v>145</v>
      </c>
    </row>
    <row r="153" s="2" customFormat="1" ht="37.8" customHeight="1">
      <c r="A153" s="43"/>
      <c r="B153" s="44"/>
      <c r="C153" s="217" t="s">
        <v>184</v>
      </c>
      <c r="D153" s="217" t="s">
        <v>148</v>
      </c>
      <c r="E153" s="218" t="s">
        <v>809</v>
      </c>
      <c r="F153" s="219" t="s">
        <v>810</v>
      </c>
      <c r="G153" s="220" t="s">
        <v>319</v>
      </c>
      <c r="H153" s="221">
        <v>1.6000000000000001</v>
      </c>
      <c r="I153" s="222"/>
      <c r="J153" s="223">
        <f>ROUND(I153*H153,2)</f>
        <v>0</v>
      </c>
      <c r="K153" s="219" t="s">
        <v>152</v>
      </c>
      <c r="L153" s="49"/>
      <c r="M153" s="224" t="s">
        <v>78</v>
      </c>
      <c r="N153" s="225" t="s">
        <v>50</v>
      </c>
      <c r="O153" s="89"/>
      <c r="P153" s="226">
        <f>O153*H153</f>
        <v>0</v>
      </c>
      <c r="Q153" s="226">
        <v>0.22687399999999999</v>
      </c>
      <c r="R153" s="226">
        <f>Q153*H153</f>
        <v>0.3629984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170</v>
      </c>
      <c r="AT153" s="228" t="s">
        <v>148</v>
      </c>
      <c r="AU153" s="228" t="s">
        <v>90</v>
      </c>
      <c r="AY153" s="21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88</v>
      </c>
      <c r="BK153" s="229">
        <f>ROUND(I153*H153,2)</f>
        <v>0</v>
      </c>
      <c r="BL153" s="21" t="s">
        <v>170</v>
      </c>
      <c r="BM153" s="228" t="s">
        <v>811</v>
      </c>
    </row>
    <row r="154" s="2" customFormat="1">
      <c r="A154" s="43"/>
      <c r="B154" s="44"/>
      <c r="C154" s="45"/>
      <c r="D154" s="230" t="s">
        <v>155</v>
      </c>
      <c r="E154" s="45"/>
      <c r="F154" s="231" t="s">
        <v>812</v>
      </c>
      <c r="G154" s="45"/>
      <c r="H154" s="45"/>
      <c r="I154" s="232"/>
      <c r="J154" s="45"/>
      <c r="K154" s="45"/>
      <c r="L154" s="49"/>
      <c r="M154" s="233"/>
      <c r="N154" s="234"/>
      <c r="O154" s="89"/>
      <c r="P154" s="89"/>
      <c r="Q154" s="89"/>
      <c r="R154" s="89"/>
      <c r="S154" s="89"/>
      <c r="T154" s="90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T154" s="21" t="s">
        <v>155</v>
      </c>
      <c r="AU154" s="21" t="s">
        <v>90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813</v>
      </c>
      <c r="G155" s="252"/>
      <c r="H155" s="255">
        <v>1.6000000000000001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5" customFormat="1">
      <c r="A156" s="15"/>
      <c r="B156" s="262"/>
      <c r="C156" s="263"/>
      <c r="D156" s="235" t="s">
        <v>273</v>
      </c>
      <c r="E156" s="264" t="s">
        <v>78</v>
      </c>
      <c r="F156" s="265" t="s">
        <v>277</v>
      </c>
      <c r="G156" s="263"/>
      <c r="H156" s="266">
        <v>1.6000000000000001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273</v>
      </c>
      <c r="AU156" s="272" t="s">
        <v>90</v>
      </c>
      <c r="AV156" s="15" t="s">
        <v>170</v>
      </c>
      <c r="AW156" s="15" t="s">
        <v>40</v>
      </c>
      <c r="AX156" s="15" t="s">
        <v>88</v>
      </c>
      <c r="AY156" s="272" t="s">
        <v>145</v>
      </c>
    </row>
    <row r="157" s="2" customFormat="1" ht="37.8" customHeight="1">
      <c r="A157" s="43"/>
      <c r="B157" s="44"/>
      <c r="C157" s="217" t="s">
        <v>190</v>
      </c>
      <c r="D157" s="217" t="s">
        <v>148</v>
      </c>
      <c r="E157" s="218" t="s">
        <v>814</v>
      </c>
      <c r="F157" s="219" t="s">
        <v>815</v>
      </c>
      <c r="G157" s="220" t="s">
        <v>553</v>
      </c>
      <c r="H157" s="221">
        <v>4</v>
      </c>
      <c r="I157" s="222"/>
      <c r="J157" s="223">
        <f>ROUND(I157*H157,2)</f>
        <v>0</v>
      </c>
      <c r="K157" s="219" t="s">
        <v>152</v>
      </c>
      <c r="L157" s="49"/>
      <c r="M157" s="224" t="s">
        <v>78</v>
      </c>
      <c r="N157" s="225" t="s">
        <v>50</v>
      </c>
      <c r="O157" s="89"/>
      <c r="P157" s="226">
        <f>O157*H157</f>
        <v>0</v>
      </c>
      <c r="Q157" s="226">
        <v>0.017940000000000001</v>
      </c>
      <c r="R157" s="226">
        <f>Q157*H157</f>
        <v>0.071760000000000004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170</v>
      </c>
      <c r="AT157" s="228" t="s">
        <v>148</v>
      </c>
      <c r="AU157" s="228" t="s">
        <v>90</v>
      </c>
      <c r="AY157" s="21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88</v>
      </c>
      <c r="BK157" s="229">
        <f>ROUND(I157*H157,2)</f>
        <v>0</v>
      </c>
      <c r="BL157" s="21" t="s">
        <v>170</v>
      </c>
      <c r="BM157" s="228" t="s">
        <v>816</v>
      </c>
    </row>
    <row r="158" s="2" customFormat="1">
      <c r="A158" s="43"/>
      <c r="B158" s="44"/>
      <c r="C158" s="45"/>
      <c r="D158" s="230" t="s">
        <v>155</v>
      </c>
      <c r="E158" s="45"/>
      <c r="F158" s="231" t="s">
        <v>817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155</v>
      </c>
      <c r="AU158" s="21" t="s">
        <v>90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818</v>
      </c>
      <c r="G159" s="252"/>
      <c r="H159" s="255">
        <v>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88</v>
      </c>
      <c r="AY159" s="261" t="s">
        <v>145</v>
      </c>
    </row>
    <row r="160" s="2" customFormat="1" ht="37.8" customHeight="1">
      <c r="A160" s="43"/>
      <c r="B160" s="44"/>
      <c r="C160" s="217" t="s">
        <v>196</v>
      </c>
      <c r="D160" s="217" t="s">
        <v>148</v>
      </c>
      <c r="E160" s="218" t="s">
        <v>819</v>
      </c>
      <c r="F160" s="219" t="s">
        <v>820</v>
      </c>
      <c r="G160" s="220" t="s">
        <v>553</v>
      </c>
      <c r="H160" s="221">
        <v>4</v>
      </c>
      <c r="I160" s="222"/>
      <c r="J160" s="223">
        <f>ROUND(I160*H160,2)</f>
        <v>0</v>
      </c>
      <c r="K160" s="219" t="s">
        <v>152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0.022783500000000002</v>
      </c>
      <c r="R160" s="226">
        <f>Q160*H160</f>
        <v>0.091134000000000007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170</v>
      </c>
      <c r="AT160" s="228" t="s">
        <v>148</v>
      </c>
      <c r="AU160" s="228" t="s">
        <v>90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170</v>
      </c>
      <c r="BM160" s="228" t="s">
        <v>821</v>
      </c>
    </row>
    <row r="161" s="2" customFormat="1">
      <c r="A161" s="43"/>
      <c r="B161" s="44"/>
      <c r="C161" s="45"/>
      <c r="D161" s="230" t="s">
        <v>155</v>
      </c>
      <c r="E161" s="45"/>
      <c r="F161" s="231" t="s">
        <v>822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155</v>
      </c>
      <c r="AU161" s="21" t="s">
        <v>90</v>
      </c>
    </row>
    <row r="162" s="14" customFormat="1">
      <c r="A162" s="14"/>
      <c r="B162" s="251"/>
      <c r="C162" s="252"/>
      <c r="D162" s="235" t="s">
        <v>273</v>
      </c>
      <c r="E162" s="253" t="s">
        <v>78</v>
      </c>
      <c r="F162" s="254" t="s">
        <v>823</v>
      </c>
      <c r="G162" s="252"/>
      <c r="H162" s="255">
        <v>4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273</v>
      </c>
      <c r="AU162" s="261" t="s">
        <v>90</v>
      </c>
      <c r="AV162" s="14" t="s">
        <v>90</v>
      </c>
      <c r="AW162" s="14" t="s">
        <v>40</v>
      </c>
      <c r="AX162" s="14" t="s">
        <v>88</v>
      </c>
      <c r="AY162" s="261" t="s">
        <v>145</v>
      </c>
    </row>
    <row r="163" s="2" customFormat="1" ht="37.8" customHeight="1">
      <c r="A163" s="43"/>
      <c r="B163" s="44"/>
      <c r="C163" s="217" t="s">
        <v>202</v>
      </c>
      <c r="D163" s="217" t="s">
        <v>148</v>
      </c>
      <c r="E163" s="218" t="s">
        <v>824</v>
      </c>
      <c r="F163" s="219" t="s">
        <v>825</v>
      </c>
      <c r="G163" s="220" t="s">
        <v>553</v>
      </c>
      <c r="H163" s="221">
        <v>1</v>
      </c>
      <c r="I163" s="222"/>
      <c r="J163" s="223">
        <f>ROUND(I163*H163,2)</f>
        <v>0</v>
      </c>
      <c r="K163" s="219" t="s">
        <v>152</v>
      </c>
      <c r="L163" s="49"/>
      <c r="M163" s="224" t="s">
        <v>78</v>
      </c>
      <c r="N163" s="225" t="s">
        <v>50</v>
      </c>
      <c r="O163" s="89"/>
      <c r="P163" s="226">
        <f>O163*H163</f>
        <v>0</v>
      </c>
      <c r="Q163" s="226">
        <v>0.026931</v>
      </c>
      <c r="R163" s="226">
        <f>Q163*H163</f>
        <v>0.026931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170</v>
      </c>
      <c r="AT163" s="228" t="s">
        <v>148</v>
      </c>
      <c r="AU163" s="228" t="s">
        <v>90</v>
      </c>
      <c r="AY163" s="21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88</v>
      </c>
      <c r="BK163" s="229">
        <f>ROUND(I163*H163,2)</f>
        <v>0</v>
      </c>
      <c r="BL163" s="21" t="s">
        <v>170</v>
      </c>
      <c r="BM163" s="228" t="s">
        <v>826</v>
      </c>
    </row>
    <row r="164" s="2" customFormat="1">
      <c r="A164" s="43"/>
      <c r="B164" s="44"/>
      <c r="C164" s="45"/>
      <c r="D164" s="230" t="s">
        <v>155</v>
      </c>
      <c r="E164" s="45"/>
      <c r="F164" s="231" t="s">
        <v>827</v>
      </c>
      <c r="G164" s="45"/>
      <c r="H164" s="45"/>
      <c r="I164" s="232"/>
      <c r="J164" s="45"/>
      <c r="K164" s="45"/>
      <c r="L164" s="49"/>
      <c r="M164" s="233"/>
      <c r="N164" s="234"/>
      <c r="O164" s="89"/>
      <c r="P164" s="89"/>
      <c r="Q164" s="89"/>
      <c r="R164" s="89"/>
      <c r="S164" s="89"/>
      <c r="T164" s="90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T164" s="21" t="s">
        <v>155</v>
      </c>
      <c r="AU164" s="21" t="s">
        <v>90</v>
      </c>
    </row>
    <row r="165" s="14" customFormat="1">
      <c r="A165" s="14"/>
      <c r="B165" s="251"/>
      <c r="C165" s="252"/>
      <c r="D165" s="235" t="s">
        <v>273</v>
      </c>
      <c r="E165" s="253" t="s">
        <v>78</v>
      </c>
      <c r="F165" s="254" t="s">
        <v>828</v>
      </c>
      <c r="G165" s="252"/>
      <c r="H165" s="255">
        <v>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273</v>
      </c>
      <c r="AU165" s="261" t="s">
        <v>90</v>
      </c>
      <c r="AV165" s="14" t="s">
        <v>90</v>
      </c>
      <c r="AW165" s="14" t="s">
        <v>40</v>
      </c>
      <c r="AX165" s="14" t="s">
        <v>88</v>
      </c>
      <c r="AY165" s="261" t="s">
        <v>145</v>
      </c>
    </row>
    <row r="166" s="2" customFormat="1" ht="37.8" customHeight="1">
      <c r="A166" s="43"/>
      <c r="B166" s="44"/>
      <c r="C166" s="217" t="s">
        <v>207</v>
      </c>
      <c r="D166" s="217" t="s">
        <v>148</v>
      </c>
      <c r="E166" s="218" t="s">
        <v>829</v>
      </c>
      <c r="F166" s="219" t="s">
        <v>830</v>
      </c>
      <c r="G166" s="220" t="s">
        <v>553</v>
      </c>
      <c r="H166" s="221">
        <v>6</v>
      </c>
      <c r="I166" s="222"/>
      <c r="J166" s="223">
        <f>ROUND(I166*H166,2)</f>
        <v>0</v>
      </c>
      <c r="K166" s="219" t="s">
        <v>152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0.045547999999999998</v>
      </c>
      <c r="R166" s="226">
        <f>Q166*H166</f>
        <v>0.27328799999999998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170</v>
      </c>
      <c r="AT166" s="228" t="s">
        <v>148</v>
      </c>
      <c r="AU166" s="228" t="s">
        <v>90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170</v>
      </c>
      <c r="BM166" s="228" t="s">
        <v>831</v>
      </c>
    </row>
    <row r="167" s="2" customFormat="1">
      <c r="A167" s="43"/>
      <c r="B167" s="44"/>
      <c r="C167" s="45"/>
      <c r="D167" s="230" t="s">
        <v>155</v>
      </c>
      <c r="E167" s="45"/>
      <c r="F167" s="231" t="s">
        <v>832</v>
      </c>
      <c r="G167" s="45"/>
      <c r="H167" s="45"/>
      <c r="I167" s="232"/>
      <c r="J167" s="45"/>
      <c r="K167" s="45"/>
      <c r="L167" s="49"/>
      <c r="M167" s="233"/>
      <c r="N167" s="234"/>
      <c r="O167" s="89"/>
      <c r="P167" s="89"/>
      <c r="Q167" s="89"/>
      <c r="R167" s="89"/>
      <c r="S167" s="89"/>
      <c r="T167" s="90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T167" s="21" t="s">
        <v>155</v>
      </c>
      <c r="AU167" s="21" t="s">
        <v>90</v>
      </c>
    </row>
    <row r="168" s="14" customFormat="1">
      <c r="A168" s="14"/>
      <c r="B168" s="251"/>
      <c r="C168" s="252"/>
      <c r="D168" s="235" t="s">
        <v>273</v>
      </c>
      <c r="E168" s="253" t="s">
        <v>78</v>
      </c>
      <c r="F168" s="254" t="s">
        <v>833</v>
      </c>
      <c r="G168" s="252"/>
      <c r="H168" s="255">
        <v>6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1" t="s">
        <v>273</v>
      </c>
      <c r="AU168" s="261" t="s">
        <v>90</v>
      </c>
      <c r="AV168" s="14" t="s">
        <v>90</v>
      </c>
      <c r="AW168" s="14" t="s">
        <v>40</v>
      </c>
      <c r="AX168" s="14" t="s">
        <v>88</v>
      </c>
      <c r="AY168" s="261" t="s">
        <v>145</v>
      </c>
    </row>
    <row r="169" s="2" customFormat="1" ht="37.8" customHeight="1">
      <c r="A169" s="43"/>
      <c r="B169" s="44"/>
      <c r="C169" s="217" t="s">
        <v>215</v>
      </c>
      <c r="D169" s="217" t="s">
        <v>148</v>
      </c>
      <c r="E169" s="218" t="s">
        <v>834</v>
      </c>
      <c r="F169" s="219" t="s">
        <v>835</v>
      </c>
      <c r="G169" s="220" t="s">
        <v>553</v>
      </c>
      <c r="H169" s="221">
        <v>5</v>
      </c>
      <c r="I169" s="222"/>
      <c r="J169" s="223">
        <f>ROUND(I169*H169,2)</f>
        <v>0</v>
      </c>
      <c r="K169" s="219" t="s">
        <v>152</v>
      </c>
      <c r="L169" s="49"/>
      <c r="M169" s="224" t="s">
        <v>78</v>
      </c>
      <c r="N169" s="225" t="s">
        <v>50</v>
      </c>
      <c r="O169" s="89"/>
      <c r="P169" s="226">
        <f>O169*H169</f>
        <v>0</v>
      </c>
      <c r="Q169" s="226">
        <v>0.054547999999999999</v>
      </c>
      <c r="R169" s="226">
        <f>Q169*H169</f>
        <v>0.27273999999999998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170</v>
      </c>
      <c r="AT169" s="228" t="s">
        <v>148</v>
      </c>
      <c r="AU169" s="228" t="s">
        <v>90</v>
      </c>
      <c r="AY169" s="21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88</v>
      </c>
      <c r="BK169" s="229">
        <f>ROUND(I169*H169,2)</f>
        <v>0</v>
      </c>
      <c r="BL169" s="21" t="s">
        <v>170</v>
      </c>
      <c r="BM169" s="228" t="s">
        <v>836</v>
      </c>
    </row>
    <row r="170" s="2" customFormat="1">
      <c r="A170" s="43"/>
      <c r="B170" s="44"/>
      <c r="C170" s="45"/>
      <c r="D170" s="230" t="s">
        <v>155</v>
      </c>
      <c r="E170" s="45"/>
      <c r="F170" s="231" t="s">
        <v>837</v>
      </c>
      <c r="G170" s="45"/>
      <c r="H170" s="45"/>
      <c r="I170" s="232"/>
      <c r="J170" s="45"/>
      <c r="K170" s="45"/>
      <c r="L170" s="49"/>
      <c r="M170" s="233"/>
      <c r="N170" s="234"/>
      <c r="O170" s="89"/>
      <c r="P170" s="89"/>
      <c r="Q170" s="89"/>
      <c r="R170" s="89"/>
      <c r="S170" s="89"/>
      <c r="T170" s="90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T170" s="21" t="s">
        <v>155</v>
      </c>
      <c r="AU170" s="21" t="s">
        <v>90</v>
      </c>
    </row>
    <row r="171" s="14" customFormat="1">
      <c r="A171" s="14"/>
      <c r="B171" s="251"/>
      <c r="C171" s="252"/>
      <c r="D171" s="235" t="s">
        <v>273</v>
      </c>
      <c r="E171" s="253" t="s">
        <v>78</v>
      </c>
      <c r="F171" s="254" t="s">
        <v>838</v>
      </c>
      <c r="G171" s="252"/>
      <c r="H171" s="255">
        <v>5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273</v>
      </c>
      <c r="AU171" s="261" t="s">
        <v>90</v>
      </c>
      <c r="AV171" s="14" t="s">
        <v>90</v>
      </c>
      <c r="AW171" s="14" t="s">
        <v>40</v>
      </c>
      <c r="AX171" s="14" t="s">
        <v>88</v>
      </c>
      <c r="AY171" s="261" t="s">
        <v>145</v>
      </c>
    </row>
    <row r="172" s="2" customFormat="1" ht="37.8" customHeight="1">
      <c r="A172" s="43"/>
      <c r="B172" s="44"/>
      <c r="C172" s="217" t="s">
        <v>223</v>
      </c>
      <c r="D172" s="217" t="s">
        <v>148</v>
      </c>
      <c r="E172" s="218" t="s">
        <v>839</v>
      </c>
      <c r="F172" s="219" t="s">
        <v>840</v>
      </c>
      <c r="G172" s="220" t="s">
        <v>553</v>
      </c>
      <c r="H172" s="221">
        <v>5</v>
      </c>
      <c r="I172" s="222"/>
      <c r="J172" s="223">
        <f>ROUND(I172*H172,2)</f>
        <v>0</v>
      </c>
      <c r="K172" s="219" t="s">
        <v>152</v>
      </c>
      <c r="L172" s="49"/>
      <c r="M172" s="224" t="s">
        <v>78</v>
      </c>
      <c r="N172" s="225" t="s">
        <v>50</v>
      </c>
      <c r="O172" s="89"/>
      <c r="P172" s="226">
        <f>O172*H172</f>
        <v>0</v>
      </c>
      <c r="Q172" s="226">
        <v>0.063547999999999993</v>
      </c>
      <c r="R172" s="226">
        <f>Q172*H172</f>
        <v>0.31773999999999997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170</v>
      </c>
      <c r="AT172" s="228" t="s">
        <v>148</v>
      </c>
      <c r="AU172" s="228" t="s">
        <v>90</v>
      </c>
      <c r="AY172" s="21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88</v>
      </c>
      <c r="BK172" s="229">
        <f>ROUND(I172*H172,2)</f>
        <v>0</v>
      </c>
      <c r="BL172" s="21" t="s">
        <v>170</v>
      </c>
      <c r="BM172" s="228" t="s">
        <v>841</v>
      </c>
    </row>
    <row r="173" s="2" customFormat="1">
      <c r="A173" s="43"/>
      <c r="B173" s="44"/>
      <c r="C173" s="45"/>
      <c r="D173" s="230" t="s">
        <v>155</v>
      </c>
      <c r="E173" s="45"/>
      <c r="F173" s="231" t="s">
        <v>842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155</v>
      </c>
      <c r="AU173" s="21" t="s">
        <v>90</v>
      </c>
    </row>
    <row r="174" s="14" customFormat="1">
      <c r="A174" s="14"/>
      <c r="B174" s="251"/>
      <c r="C174" s="252"/>
      <c r="D174" s="235" t="s">
        <v>273</v>
      </c>
      <c r="E174" s="253" t="s">
        <v>78</v>
      </c>
      <c r="F174" s="254" t="s">
        <v>843</v>
      </c>
      <c r="G174" s="252"/>
      <c r="H174" s="255">
        <v>2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1" t="s">
        <v>273</v>
      </c>
      <c r="AU174" s="261" t="s">
        <v>90</v>
      </c>
      <c r="AV174" s="14" t="s">
        <v>90</v>
      </c>
      <c r="AW174" s="14" t="s">
        <v>40</v>
      </c>
      <c r="AX174" s="14" t="s">
        <v>80</v>
      </c>
      <c r="AY174" s="261" t="s">
        <v>145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844</v>
      </c>
      <c r="G175" s="252"/>
      <c r="H175" s="255">
        <v>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5" customFormat="1">
      <c r="A176" s="15"/>
      <c r="B176" s="262"/>
      <c r="C176" s="263"/>
      <c r="D176" s="235" t="s">
        <v>273</v>
      </c>
      <c r="E176" s="264" t="s">
        <v>78</v>
      </c>
      <c r="F176" s="265" t="s">
        <v>277</v>
      </c>
      <c r="G176" s="263"/>
      <c r="H176" s="266">
        <v>5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2" t="s">
        <v>273</v>
      </c>
      <c r="AU176" s="272" t="s">
        <v>90</v>
      </c>
      <c r="AV176" s="15" t="s">
        <v>170</v>
      </c>
      <c r="AW176" s="15" t="s">
        <v>40</v>
      </c>
      <c r="AX176" s="15" t="s">
        <v>88</v>
      </c>
      <c r="AY176" s="272" t="s">
        <v>145</v>
      </c>
    </row>
    <row r="177" s="2" customFormat="1" ht="49.05" customHeight="1">
      <c r="A177" s="43"/>
      <c r="B177" s="44"/>
      <c r="C177" s="217" t="s">
        <v>229</v>
      </c>
      <c r="D177" s="217" t="s">
        <v>148</v>
      </c>
      <c r="E177" s="218" t="s">
        <v>845</v>
      </c>
      <c r="F177" s="219" t="s">
        <v>846</v>
      </c>
      <c r="G177" s="220" t="s">
        <v>319</v>
      </c>
      <c r="H177" s="221">
        <v>1.2</v>
      </c>
      <c r="I177" s="222"/>
      <c r="J177" s="223">
        <f>ROUND(I177*H177,2)</f>
        <v>0</v>
      </c>
      <c r="K177" s="219" t="s">
        <v>152</v>
      </c>
      <c r="L177" s="49"/>
      <c r="M177" s="224" t="s">
        <v>78</v>
      </c>
      <c r="N177" s="225" t="s">
        <v>50</v>
      </c>
      <c r="O177" s="89"/>
      <c r="P177" s="226">
        <f>O177*H177</f>
        <v>0</v>
      </c>
      <c r="Q177" s="226">
        <v>0.063070000000000001</v>
      </c>
      <c r="R177" s="226">
        <f>Q177*H177</f>
        <v>0.075684000000000001</v>
      </c>
      <c r="S177" s="226">
        <v>0</v>
      </c>
      <c r="T177" s="227">
        <f>S177*H177</f>
        <v>0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R177" s="228" t="s">
        <v>170</v>
      </c>
      <c r="AT177" s="228" t="s">
        <v>148</v>
      </c>
      <c r="AU177" s="228" t="s">
        <v>90</v>
      </c>
      <c r="AY177" s="21" t="s">
        <v>145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1" t="s">
        <v>88</v>
      </c>
      <c r="BK177" s="229">
        <f>ROUND(I177*H177,2)</f>
        <v>0</v>
      </c>
      <c r="BL177" s="21" t="s">
        <v>170</v>
      </c>
      <c r="BM177" s="228" t="s">
        <v>847</v>
      </c>
    </row>
    <row r="178" s="2" customFormat="1">
      <c r="A178" s="43"/>
      <c r="B178" s="44"/>
      <c r="C178" s="45"/>
      <c r="D178" s="230" t="s">
        <v>155</v>
      </c>
      <c r="E178" s="45"/>
      <c r="F178" s="231" t="s">
        <v>848</v>
      </c>
      <c r="G178" s="45"/>
      <c r="H178" s="45"/>
      <c r="I178" s="232"/>
      <c r="J178" s="45"/>
      <c r="K178" s="45"/>
      <c r="L178" s="49"/>
      <c r="M178" s="233"/>
      <c r="N178" s="234"/>
      <c r="O178" s="89"/>
      <c r="P178" s="89"/>
      <c r="Q178" s="89"/>
      <c r="R178" s="89"/>
      <c r="S178" s="89"/>
      <c r="T178" s="90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T178" s="21" t="s">
        <v>155</v>
      </c>
      <c r="AU178" s="21" t="s">
        <v>90</v>
      </c>
    </row>
    <row r="179" s="14" customFormat="1">
      <c r="A179" s="14"/>
      <c r="B179" s="251"/>
      <c r="C179" s="252"/>
      <c r="D179" s="235" t="s">
        <v>273</v>
      </c>
      <c r="E179" s="253" t="s">
        <v>78</v>
      </c>
      <c r="F179" s="254" t="s">
        <v>849</v>
      </c>
      <c r="G179" s="252"/>
      <c r="H179" s="255">
        <v>0.90000000000000002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273</v>
      </c>
      <c r="AU179" s="261" t="s">
        <v>90</v>
      </c>
      <c r="AV179" s="14" t="s">
        <v>90</v>
      </c>
      <c r="AW179" s="14" t="s">
        <v>40</v>
      </c>
      <c r="AX179" s="14" t="s">
        <v>80</v>
      </c>
      <c r="AY179" s="261" t="s">
        <v>145</v>
      </c>
    </row>
    <row r="180" s="14" customFormat="1">
      <c r="A180" s="14"/>
      <c r="B180" s="251"/>
      <c r="C180" s="252"/>
      <c r="D180" s="235" t="s">
        <v>273</v>
      </c>
      <c r="E180" s="253" t="s">
        <v>78</v>
      </c>
      <c r="F180" s="254" t="s">
        <v>850</v>
      </c>
      <c r="G180" s="252"/>
      <c r="H180" s="255">
        <v>0.29999999999999999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273</v>
      </c>
      <c r="AU180" s="261" t="s">
        <v>90</v>
      </c>
      <c r="AV180" s="14" t="s">
        <v>90</v>
      </c>
      <c r="AW180" s="14" t="s">
        <v>40</v>
      </c>
      <c r="AX180" s="14" t="s">
        <v>80</v>
      </c>
      <c r="AY180" s="261" t="s">
        <v>145</v>
      </c>
    </row>
    <row r="181" s="15" customFormat="1">
      <c r="A181" s="15"/>
      <c r="B181" s="262"/>
      <c r="C181" s="263"/>
      <c r="D181" s="235" t="s">
        <v>273</v>
      </c>
      <c r="E181" s="264" t="s">
        <v>78</v>
      </c>
      <c r="F181" s="265" t="s">
        <v>277</v>
      </c>
      <c r="G181" s="263"/>
      <c r="H181" s="266">
        <v>1.2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2" t="s">
        <v>273</v>
      </c>
      <c r="AU181" s="272" t="s">
        <v>90</v>
      </c>
      <c r="AV181" s="15" t="s">
        <v>170</v>
      </c>
      <c r="AW181" s="15" t="s">
        <v>40</v>
      </c>
      <c r="AX181" s="15" t="s">
        <v>88</v>
      </c>
      <c r="AY181" s="272" t="s">
        <v>145</v>
      </c>
    </row>
    <row r="182" s="2" customFormat="1" ht="49.05" customHeight="1">
      <c r="A182" s="43"/>
      <c r="B182" s="44"/>
      <c r="C182" s="217" t="s">
        <v>235</v>
      </c>
      <c r="D182" s="217" t="s">
        <v>148</v>
      </c>
      <c r="E182" s="218" t="s">
        <v>851</v>
      </c>
      <c r="F182" s="219" t="s">
        <v>852</v>
      </c>
      <c r="G182" s="220" t="s">
        <v>319</v>
      </c>
      <c r="H182" s="221">
        <v>10</v>
      </c>
      <c r="I182" s="222"/>
      <c r="J182" s="223">
        <f>ROUND(I182*H182,2)</f>
        <v>0</v>
      </c>
      <c r="K182" s="219" t="s">
        <v>152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0.061969999999999997</v>
      </c>
      <c r="R182" s="226">
        <f>Q182*H182</f>
        <v>0.61969999999999992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170</v>
      </c>
      <c r="AT182" s="228" t="s">
        <v>148</v>
      </c>
      <c r="AU182" s="228" t="s">
        <v>90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170</v>
      </c>
      <c r="BM182" s="228" t="s">
        <v>853</v>
      </c>
    </row>
    <row r="183" s="2" customFormat="1">
      <c r="A183" s="43"/>
      <c r="B183" s="44"/>
      <c r="C183" s="45"/>
      <c r="D183" s="230" t="s">
        <v>155</v>
      </c>
      <c r="E183" s="45"/>
      <c r="F183" s="231" t="s">
        <v>854</v>
      </c>
      <c r="G183" s="45"/>
      <c r="H183" s="45"/>
      <c r="I183" s="232"/>
      <c r="J183" s="45"/>
      <c r="K183" s="45"/>
      <c r="L183" s="49"/>
      <c r="M183" s="233"/>
      <c r="N183" s="234"/>
      <c r="O183" s="89"/>
      <c r="P183" s="89"/>
      <c r="Q183" s="89"/>
      <c r="R183" s="89"/>
      <c r="S183" s="89"/>
      <c r="T183" s="90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T183" s="21" t="s">
        <v>155</v>
      </c>
      <c r="AU183" s="21" t="s">
        <v>90</v>
      </c>
    </row>
    <row r="184" s="14" customFormat="1">
      <c r="A184" s="14"/>
      <c r="B184" s="251"/>
      <c r="C184" s="252"/>
      <c r="D184" s="235" t="s">
        <v>273</v>
      </c>
      <c r="E184" s="253" t="s">
        <v>78</v>
      </c>
      <c r="F184" s="254" t="s">
        <v>855</v>
      </c>
      <c r="G184" s="252"/>
      <c r="H184" s="255">
        <v>10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273</v>
      </c>
      <c r="AU184" s="261" t="s">
        <v>90</v>
      </c>
      <c r="AV184" s="14" t="s">
        <v>90</v>
      </c>
      <c r="AW184" s="14" t="s">
        <v>40</v>
      </c>
      <c r="AX184" s="14" t="s">
        <v>88</v>
      </c>
      <c r="AY184" s="261" t="s">
        <v>145</v>
      </c>
    </row>
    <row r="185" s="2" customFormat="1" ht="49.05" customHeight="1">
      <c r="A185" s="43"/>
      <c r="B185" s="44"/>
      <c r="C185" s="217" t="s">
        <v>8</v>
      </c>
      <c r="D185" s="217" t="s">
        <v>148</v>
      </c>
      <c r="E185" s="218" t="s">
        <v>856</v>
      </c>
      <c r="F185" s="219" t="s">
        <v>857</v>
      </c>
      <c r="G185" s="220" t="s">
        <v>319</v>
      </c>
      <c r="H185" s="221">
        <v>0.95999999999999996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0.080610000000000001</v>
      </c>
      <c r="R185" s="226">
        <f>Q185*H185</f>
        <v>0.077385599999999999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170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170</v>
      </c>
      <c r="BM185" s="228" t="s">
        <v>858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859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14" customFormat="1">
      <c r="A187" s="14"/>
      <c r="B187" s="251"/>
      <c r="C187" s="252"/>
      <c r="D187" s="235" t="s">
        <v>273</v>
      </c>
      <c r="E187" s="253" t="s">
        <v>78</v>
      </c>
      <c r="F187" s="254" t="s">
        <v>860</v>
      </c>
      <c r="G187" s="252"/>
      <c r="H187" s="255">
        <v>0.95999999999999996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273</v>
      </c>
      <c r="AU187" s="261" t="s">
        <v>90</v>
      </c>
      <c r="AV187" s="14" t="s">
        <v>90</v>
      </c>
      <c r="AW187" s="14" t="s">
        <v>40</v>
      </c>
      <c r="AX187" s="14" t="s">
        <v>88</v>
      </c>
      <c r="AY187" s="261" t="s">
        <v>145</v>
      </c>
    </row>
    <row r="188" s="2" customFormat="1" ht="49.05" customHeight="1">
      <c r="A188" s="43"/>
      <c r="B188" s="44"/>
      <c r="C188" s="217" t="s">
        <v>364</v>
      </c>
      <c r="D188" s="217" t="s">
        <v>148</v>
      </c>
      <c r="E188" s="218" t="s">
        <v>861</v>
      </c>
      <c r="F188" s="219" t="s">
        <v>862</v>
      </c>
      <c r="G188" s="220" t="s">
        <v>319</v>
      </c>
      <c r="H188" s="221">
        <v>3.5299999999999998</v>
      </c>
      <c r="I188" s="222"/>
      <c r="J188" s="223">
        <f>ROUND(I188*H188,2)</f>
        <v>0</v>
      </c>
      <c r="K188" s="219" t="s">
        <v>152</v>
      </c>
      <c r="L188" s="49"/>
      <c r="M188" s="224" t="s">
        <v>78</v>
      </c>
      <c r="N188" s="225" t="s">
        <v>50</v>
      </c>
      <c r="O188" s="89"/>
      <c r="P188" s="226">
        <f>O188*H188</f>
        <v>0</v>
      </c>
      <c r="Q188" s="226">
        <v>0.079210000000000003</v>
      </c>
      <c r="R188" s="226">
        <f>Q188*H188</f>
        <v>0.27961130000000001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170</v>
      </c>
      <c r="AT188" s="228" t="s">
        <v>148</v>
      </c>
      <c r="AU188" s="228" t="s">
        <v>90</v>
      </c>
      <c r="AY188" s="21" t="s">
        <v>145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88</v>
      </c>
      <c r="BK188" s="229">
        <f>ROUND(I188*H188,2)</f>
        <v>0</v>
      </c>
      <c r="BL188" s="21" t="s">
        <v>170</v>
      </c>
      <c r="BM188" s="228" t="s">
        <v>863</v>
      </c>
    </row>
    <row r="189" s="2" customFormat="1">
      <c r="A189" s="43"/>
      <c r="B189" s="44"/>
      <c r="C189" s="45"/>
      <c r="D189" s="230" t="s">
        <v>155</v>
      </c>
      <c r="E189" s="45"/>
      <c r="F189" s="231" t="s">
        <v>864</v>
      </c>
      <c r="G189" s="45"/>
      <c r="H189" s="45"/>
      <c r="I189" s="232"/>
      <c r="J189" s="45"/>
      <c r="K189" s="45"/>
      <c r="L189" s="49"/>
      <c r="M189" s="233"/>
      <c r="N189" s="234"/>
      <c r="O189" s="89"/>
      <c r="P189" s="89"/>
      <c r="Q189" s="89"/>
      <c r="R189" s="89"/>
      <c r="S189" s="89"/>
      <c r="T189" s="90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T189" s="21" t="s">
        <v>155</v>
      </c>
      <c r="AU189" s="21" t="s">
        <v>90</v>
      </c>
    </row>
    <row r="190" s="14" customFormat="1">
      <c r="A190" s="14"/>
      <c r="B190" s="251"/>
      <c r="C190" s="252"/>
      <c r="D190" s="235" t="s">
        <v>273</v>
      </c>
      <c r="E190" s="253" t="s">
        <v>78</v>
      </c>
      <c r="F190" s="254" t="s">
        <v>865</v>
      </c>
      <c r="G190" s="252"/>
      <c r="H190" s="255">
        <v>1.1000000000000001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273</v>
      </c>
      <c r="AU190" s="261" t="s">
        <v>90</v>
      </c>
      <c r="AV190" s="14" t="s">
        <v>90</v>
      </c>
      <c r="AW190" s="14" t="s">
        <v>40</v>
      </c>
      <c r="AX190" s="14" t="s">
        <v>80</v>
      </c>
      <c r="AY190" s="261" t="s">
        <v>145</v>
      </c>
    </row>
    <row r="191" s="14" customFormat="1">
      <c r="A191" s="14"/>
      <c r="B191" s="251"/>
      <c r="C191" s="252"/>
      <c r="D191" s="235" t="s">
        <v>273</v>
      </c>
      <c r="E191" s="253" t="s">
        <v>78</v>
      </c>
      <c r="F191" s="254" t="s">
        <v>866</v>
      </c>
      <c r="G191" s="252"/>
      <c r="H191" s="255">
        <v>2.4300000000000002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1" t="s">
        <v>273</v>
      </c>
      <c r="AU191" s="261" t="s">
        <v>90</v>
      </c>
      <c r="AV191" s="14" t="s">
        <v>90</v>
      </c>
      <c r="AW191" s="14" t="s">
        <v>40</v>
      </c>
      <c r="AX191" s="14" t="s">
        <v>80</v>
      </c>
      <c r="AY191" s="261" t="s">
        <v>145</v>
      </c>
    </row>
    <row r="192" s="15" customFormat="1">
      <c r="A192" s="15"/>
      <c r="B192" s="262"/>
      <c r="C192" s="263"/>
      <c r="D192" s="235" t="s">
        <v>273</v>
      </c>
      <c r="E192" s="264" t="s">
        <v>78</v>
      </c>
      <c r="F192" s="265" t="s">
        <v>277</v>
      </c>
      <c r="G192" s="263"/>
      <c r="H192" s="266">
        <v>3.5299999999999998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2" t="s">
        <v>273</v>
      </c>
      <c r="AU192" s="272" t="s">
        <v>90</v>
      </c>
      <c r="AV192" s="15" t="s">
        <v>170</v>
      </c>
      <c r="AW192" s="15" t="s">
        <v>40</v>
      </c>
      <c r="AX192" s="15" t="s">
        <v>88</v>
      </c>
      <c r="AY192" s="272" t="s">
        <v>145</v>
      </c>
    </row>
    <row r="193" s="2" customFormat="1" ht="37.8" customHeight="1">
      <c r="A193" s="43"/>
      <c r="B193" s="44"/>
      <c r="C193" s="217" t="s">
        <v>370</v>
      </c>
      <c r="D193" s="217" t="s">
        <v>148</v>
      </c>
      <c r="E193" s="218" t="s">
        <v>867</v>
      </c>
      <c r="F193" s="219" t="s">
        <v>868</v>
      </c>
      <c r="G193" s="220" t="s">
        <v>319</v>
      </c>
      <c r="H193" s="221">
        <v>22.143999999999998</v>
      </c>
      <c r="I193" s="222"/>
      <c r="J193" s="223">
        <f>ROUND(I193*H193,2)</f>
        <v>0</v>
      </c>
      <c r="K193" s="219" t="s">
        <v>152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0.14605000000000001</v>
      </c>
      <c r="R193" s="226">
        <f>Q193*H193</f>
        <v>3.2341312000000002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170</v>
      </c>
      <c r="AT193" s="228" t="s">
        <v>148</v>
      </c>
      <c r="AU193" s="228" t="s">
        <v>90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170</v>
      </c>
      <c r="BM193" s="228" t="s">
        <v>869</v>
      </c>
    </row>
    <row r="194" s="2" customFormat="1">
      <c r="A194" s="43"/>
      <c r="B194" s="44"/>
      <c r="C194" s="45"/>
      <c r="D194" s="230" t="s">
        <v>155</v>
      </c>
      <c r="E194" s="45"/>
      <c r="F194" s="231" t="s">
        <v>870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155</v>
      </c>
      <c r="AU194" s="21" t="s">
        <v>90</v>
      </c>
    </row>
    <row r="195" s="14" customFormat="1">
      <c r="A195" s="14"/>
      <c r="B195" s="251"/>
      <c r="C195" s="252"/>
      <c r="D195" s="235" t="s">
        <v>273</v>
      </c>
      <c r="E195" s="253" t="s">
        <v>78</v>
      </c>
      <c r="F195" s="254" t="s">
        <v>871</v>
      </c>
      <c r="G195" s="252"/>
      <c r="H195" s="255">
        <v>22.143999999999998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1" t="s">
        <v>273</v>
      </c>
      <c r="AU195" s="261" t="s">
        <v>90</v>
      </c>
      <c r="AV195" s="14" t="s">
        <v>90</v>
      </c>
      <c r="AW195" s="14" t="s">
        <v>40</v>
      </c>
      <c r="AX195" s="14" t="s">
        <v>80</v>
      </c>
      <c r="AY195" s="261" t="s">
        <v>145</v>
      </c>
    </row>
    <row r="196" s="15" customFormat="1">
      <c r="A196" s="15"/>
      <c r="B196" s="262"/>
      <c r="C196" s="263"/>
      <c r="D196" s="235" t="s">
        <v>273</v>
      </c>
      <c r="E196" s="264" t="s">
        <v>78</v>
      </c>
      <c r="F196" s="265" t="s">
        <v>277</v>
      </c>
      <c r="G196" s="263"/>
      <c r="H196" s="266">
        <v>22.143999999999998</v>
      </c>
      <c r="I196" s="267"/>
      <c r="J196" s="263"/>
      <c r="K196" s="263"/>
      <c r="L196" s="268"/>
      <c r="M196" s="269"/>
      <c r="N196" s="270"/>
      <c r="O196" s="270"/>
      <c r="P196" s="270"/>
      <c r="Q196" s="270"/>
      <c r="R196" s="270"/>
      <c r="S196" s="270"/>
      <c r="T196" s="27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2" t="s">
        <v>273</v>
      </c>
      <c r="AU196" s="272" t="s">
        <v>90</v>
      </c>
      <c r="AV196" s="15" t="s">
        <v>170</v>
      </c>
      <c r="AW196" s="15" t="s">
        <v>40</v>
      </c>
      <c r="AX196" s="15" t="s">
        <v>88</v>
      </c>
      <c r="AY196" s="272" t="s">
        <v>145</v>
      </c>
    </row>
    <row r="197" s="2" customFormat="1" ht="24.15" customHeight="1">
      <c r="A197" s="43"/>
      <c r="B197" s="44"/>
      <c r="C197" s="217" t="s">
        <v>379</v>
      </c>
      <c r="D197" s="217" t="s">
        <v>148</v>
      </c>
      <c r="E197" s="218" t="s">
        <v>872</v>
      </c>
      <c r="F197" s="219" t="s">
        <v>873</v>
      </c>
      <c r="G197" s="220" t="s">
        <v>403</v>
      </c>
      <c r="H197" s="221">
        <v>10.800000000000001</v>
      </c>
      <c r="I197" s="222"/>
      <c r="J197" s="223">
        <f>ROUND(I197*H197,2)</f>
        <v>0</v>
      </c>
      <c r="K197" s="219" t="s">
        <v>152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0.00012799999999999999</v>
      </c>
      <c r="R197" s="226">
        <f>Q197*H197</f>
        <v>0.0013824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170</v>
      </c>
      <c r="AT197" s="228" t="s">
        <v>148</v>
      </c>
      <c r="AU197" s="228" t="s">
        <v>90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170</v>
      </c>
      <c r="BM197" s="228" t="s">
        <v>874</v>
      </c>
    </row>
    <row r="198" s="2" customFormat="1">
      <c r="A198" s="43"/>
      <c r="B198" s="44"/>
      <c r="C198" s="45"/>
      <c r="D198" s="230" t="s">
        <v>155</v>
      </c>
      <c r="E198" s="45"/>
      <c r="F198" s="231" t="s">
        <v>875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155</v>
      </c>
      <c r="AU198" s="21" t="s">
        <v>90</v>
      </c>
    </row>
    <row r="199" s="14" customFormat="1">
      <c r="A199" s="14"/>
      <c r="B199" s="251"/>
      <c r="C199" s="252"/>
      <c r="D199" s="235" t="s">
        <v>273</v>
      </c>
      <c r="E199" s="253" t="s">
        <v>78</v>
      </c>
      <c r="F199" s="254" t="s">
        <v>876</v>
      </c>
      <c r="G199" s="252"/>
      <c r="H199" s="255">
        <v>10.800000000000001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273</v>
      </c>
      <c r="AU199" s="261" t="s">
        <v>90</v>
      </c>
      <c r="AV199" s="14" t="s">
        <v>90</v>
      </c>
      <c r="AW199" s="14" t="s">
        <v>40</v>
      </c>
      <c r="AX199" s="14" t="s">
        <v>80</v>
      </c>
      <c r="AY199" s="261" t="s">
        <v>145</v>
      </c>
    </row>
    <row r="200" s="15" customFormat="1">
      <c r="A200" s="15"/>
      <c r="B200" s="262"/>
      <c r="C200" s="263"/>
      <c r="D200" s="235" t="s">
        <v>273</v>
      </c>
      <c r="E200" s="264" t="s">
        <v>78</v>
      </c>
      <c r="F200" s="265" t="s">
        <v>277</v>
      </c>
      <c r="G200" s="263"/>
      <c r="H200" s="266">
        <v>10.800000000000001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2" t="s">
        <v>273</v>
      </c>
      <c r="AU200" s="272" t="s">
        <v>90</v>
      </c>
      <c r="AV200" s="15" t="s">
        <v>170</v>
      </c>
      <c r="AW200" s="15" t="s">
        <v>40</v>
      </c>
      <c r="AX200" s="15" t="s">
        <v>88</v>
      </c>
      <c r="AY200" s="272" t="s">
        <v>145</v>
      </c>
    </row>
    <row r="201" s="12" customFormat="1" ht="22.8" customHeight="1">
      <c r="A201" s="12"/>
      <c r="B201" s="201"/>
      <c r="C201" s="202"/>
      <c r="D201" s="203" t="s">
        <v>79</v>
      </c>
      <c r="E201" s="215" t="s">
        <v>170</v>
      </c>
      <c r="F201" s="215" t="s">
        <v>645</v>
      </c>
      <c r="G201" s="202"/>
      <c r="H201" s="202"/>
      <c r="I201" s="205"/>
      <c r="J201" s="216">
        <f>BK201</f>
        <v>0</v>
      </c>
      <c r="K201" s="202"/>
      <c r="L201" s="207"/>
      <c r="M201" s="208"/>
      <c r="N201" s="209"/>
      <c r="O201" s="209"/>
      <c r="P201" s="210">
        <f>SUM(P202:P217)</f>
        <v>0</v>
      </c>
      <c r="Q201" s="209"/>
      <c r="R201" s="210">
        <f>SUM(R202:R217)</f>
        <v>0.49666308518000002</v>
      </c>
      <c r="S201" s="209"/>
      <c r="T201" s="211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2" t="s">
        <v>88</v>
      </c>
      <c r="AT201" s="213" t="s">
        <v>79</v>
      </c>
      <c r="AU201" s="213" t="s">
        <v>88</v>
      </c>
      <c r="AY201" s="212" t="s">
        <v>145</v>
      </c>
      <c r="BK201" s="214">
        <f>SUM(BK202:BK217)</f>
        <v>0</v>
      </c>
    </row>
    <row r="202" s="2" customFormat="1" ht="24.15" customHeight="1">
      <c r="A202" s="43"/>
      <c r="B202" s="44"/>
      <c r="C202" s="217" t="s">
        <v>389</v>
      </c>
      <c r="D202" s="217" t="s">
        <v>148</v>
      </c>
      <c r="E202" s="218" t="s">
        <v>877</v>
      </c>
      <c r="F202" s="219" t="s">
        <v>878</v>
      </c>
      <c r="G202" s="220" t="s">
        <v>270</v>
      </c>
      <c r="H202" s="221">
        <v>0.19600000000000001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2.3011249999999999</v>
      </c>
      <c r="R202" s="226">
        <f>Q202*H202</f>
        <v>0.45102049999999999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170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170</v>
      </c>
      <c r="BM202" s="228" t="s">
        <v>879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880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14" customFormat="1">
      <c r="A204" s="14"/>
      <c r="B204" s="251"/>
      <c r="C204" s="252"/>
      <c r="D204" s="235" t="s">
        <v>273</v>
      </c>
      <c r="E204" s="253" t="s">
        <v>78</v>
      </c>
      <c r="F204" s="254" t="s">
        <v>881</v>
      </c>
      <c r="G204" s="252"/>
      <c r="H204" s="255">
        <v>0.19600000000000001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273</v>
      </c>
      <c r="AU204" s="261" t="s">
        <v>90</v>
      </c>
      <c r="AV204" s="14" t="s">
        <v>90</v>
      </c>
      <c r="AW204" s="14" t="s">
        <v>40</v>
      </c>
      <c r="AX204" s="14" t="s">
        <v>80</v>
      </c>
      <c r="AY204" s="261" t="s">
        <v>145</v>
      </c>
    </row>
    <row r="205" s="15" customFormat="1">
      <c r="A205" s="15"/>
      <c r="B205" s="262"/>
      <c r="C205" s="263"/>
      <c r="D205" s="235" t="s">
        <v>273</v>
      </c>
      <c r="E205" s="264" t="s">
        <v>78</v>
      </c>
      <c r="F205" s="265" t="s">
        <v>277</v>
      </c>
      <c r="G205" s="263"/>
      <c r="H205" s="266">
        <v>0.19600000000000001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2" t="s">
        <v>273</v>
      </c>
      <c r="AU205" s="272" t="s">
        <v>90</v>
      </c>
      <c r="AV205" s="15" t="s">
        <v>170</v>
      </c>
      <c r="AW205" s="15" t="s">
        <v>40</v>
      </c>
      <c r="AX205" s="15" t="s">
        <v>88</v>
      </c>
      <c r="AY205" s="272" t="s">
        <v>145</v>
      </c>
    </row>
    <row r="206" s="2" customFormat="1" ht="24.15" customHeight="1">
      <c r="A206" s="43"/>
      <c r="B206" s="44"/>
      <c r="C206" s="217" t="s">
        <v>395</v>
      </c>
      <c r="D206" s="217" t="s">
        <v>148</v>
      </c>
      <c r="E206" s="218" t="s">
        <v>882</v>
      </c>
      <c r="F206" s="219" t="s">
        <v>883</v>
      </c>
      <c r="G206" s="220" t="s">
        <v>319</v>
      </c>
      <c r="H206" s="221">
        <v>1.635</v>
      </c>
      <c r="I206" s="222"/>
      <c r="J206" s="223">
        <f>ROUND(I206*H206,2)</f>
        <v>0</v>
      </c>
      <c r="K206" s="219" t="s">
        <v>152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0.0111725</v>
      </c>
      <c r="R206" s="226">
        <f>Q206*H206</f>
        <v>0.0182670375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170</v>
      </c>
      <c r="AT206" s="228" t="s">
        <v>148</v>
      </c>
      <c r="AU206" s="228" t="s">
        <v>90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170</v>
      </c>
      <c r="BM206" s="228" t="s">
        <v>884</v>
      </c>
    </row>
    <row r="207" s="2" customFormat="1">
      <c r="A207" s="43"/>
      <c r="B207" s="44"/>
      <c r="C207" s="45"/>
      <c r="D207" s="230" t="s">
        <v>155</v>
      </c>
      <c r="E207" s="45"/>
      <c r="F207" s="231" t="s">
        <v>885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155</v>
      </c>
      <c r="AU207" s="21" t="s">
        <v>90</v>
      </c>
    </row>
    <row r="208" s="14" customFormat="1">
      <c r="A208" s="14"/>
      <c r="B208" s="251"/>
      <c r="C208" s="252"/>
      <c r="D208" s="235" t="s">
        <v>273</v>
      </c>
      <c r="E208" s="253" t="s">
        <v>78</v>
      </c>
      <c r="F208" s="254" t="s">
        <v>886</v>
      </c>
      <c r="G208" s="252"/>
      <c r="H208" s="255">
        <v>1.635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273</v>
      </c>
      <c r="AU208" s="261" t="s">
        <v>90</v>
      </c>
      <c r="AV208" s="14" t="s">
        <v>90</v>
      </c>
      <c r="AW208" s="14" t="s">
        <v>40</v>
      </c>
      <c r="AX208" s="14" t="s">
        <v>80</v>
      </c>
      <c r="AY208" s="261" t="s">
        <v>145</v>
      </c>
    </row>
    <row r="209" s="15" customFormat="1">
      <c r="A209" s="15"/>
      <c r="B209" s="262"/>
      <c r="C209" s="263"/>
      <c r="D209" s="235" t="s">
        <v>273</v>
      </c>
      <c r="E209" s="264" t="s">
        <v>78</v>
      </c>
      <c r="F209" s="265" t="s">
        <v>277</v>
      </c>
      <c r="G209" s="263"/>
      <c r="H209" s="266">
        <v>1.635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2" t="s">
        <v>273</v>
      </c>
      <c r="AU209" s="272" t="s">
        <v>90</v>
      </c>
      <c r="AV209" s="15" t="s">
        <v>170</v>
      </c>
      <c r="AW209" s="15" t="s">
        <v>40</v>
      </c>
      <c r="AX209" s="15" t="s">
        <v>88</v>
      </c>
      <c r="AY209" s="272" t="s">
        <v>145</v>
      </c>
    </row>
    <row r="210" s="2" customFormat="1" ht="24.15" customHeight="1">
      <c r="A210" s="43"/>
      <c r="B210" s="44"/>
      <c r="C210" s="217" t="s">
        <v>7</v>
      </c>
      <c r="D210" s="217" t="s">
        <v>148</v>
      </c>
      <c r="E210" s="218" t="s">
        <v>887</v>
      </c>
      <c r="F210" s="219" t="s">
        <v>888</v>
      </c>
      <c r="G210" s="220" t="s">
        <v>319</v>
      </c>
      <c r="H210" s="221">
        <v>1.635</v>
      </c>
      <c r="I210" s="222"/>
      <c r="J210" s="223">
        <f>ROUND(I210*H210,2)</f>
        <v>0</v>
      </c>
      <c r="K210" s="219" t="s">
        <v>152</v>
      </c>
      <c r="L210" s="49"/>
      <c r="M210" s="224" t="s">
        <v>78</v>
      </c>
      <c r="N210" s="225" t="s">
        <v>50</v>
      </c>
      <c r="O210" s="89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170</v>
      </c>
      <c r="AT210" s="228" t="s">
        <v>148</v>
      </c>
      <c r="AU210" s="228" t="s">
        <v>90</v>
      </c>
      <c r="AY210" s="21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88</v>
      </c>
      <c r="BK210" s="229">
        <f>ROUND(I210*H210,2)</f>
        <v>0</v>
      </c>
      <c r="BL210" s="21" t="s">
        <v>170</v>
      </c>
      <c r="BM210" s="228" t="s">
        <v>889</v>
      </c>
    </row>
    <row r="211" s="2" customFormat="1">
      <c r="A211" s="43"/>
      <c r="B211" s="44"/>
      <c r="C211" s="45"/>
      <c r="D211" s="230" t="s">
        <v>155</v>
      </c>
      <c r="E211" s="45"/>
      <c r="F211" s="231" t="s">
        <v>890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155</v>
      </c>
      <c r="AU211" s="21" t="s">
        <v>90</v>
      </c>
    </row>
    <row r="212" s="2" customFormat="1" ht="24.15" customHeight="1">
      <c r="A212" s="43"/>
      <c r="B212" s="44"/>
      <c r="C212" s="217" t="s">
        <v>411</v>
      </c>
      <c r="D212" s="217" t="s">
        <v>148</v>
      </c>
      <c r="E212" s="218" t="s">
        <v>891</v>
      </c>
      <c r="F212" s="219" t="s">
        <v>892</v>
      </c>
      <c r="G212" s="220" t="s">
        <v>301</v>
      </c>
      <c r="H212" s="221">
        <v>0.025999999999999999</v>
      </c>
      <c r="I212" s="222"/>
      <c r="J212" s="223">
        <f>ROUND(I212*H212,2)</f>
        <v>0</v>
      </c>
      <c r="K212" s="219" t="s">
        <v>152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1.0529056800000001</v>
      </c>
      <c r="R212" s="226">
        <f>Q212*H212</f>
        <v>0.027375547680000001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170</v>
      </c>
      <c r="AT212" s="228" t="s">
        <v>148</v>
      </c>
      <c r="AU212" s="228" t="s">
        <v>90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170</v>
      </c>
      <c r="BM212" s="228" t="s">
        <v>893</v>
      </c>
    </row>
    <row r="213" s="2" customFormat="1">
      <c r="A213" s="43"/>
      <c r="B213" s="44"/>
      <c r="C213" s="45"/>
      <c r="D213" s="230" t="s">
        <v>155</v>
      </c>
      <c r="E213" s="45"/>
      <c r="F213" s="231" t="s">
        <v>894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155</v>
      </c>
      <c r="AU213" s="21" t="s">
        <v>90</v>
      </c>
    </row>
    <row r="214" s="13" customFormat="1">
      <c r="A214" s="13"/>
      <c r="B214" s="241"/>
      <c r="C214" s="242"/>
      <c r="D214" s="235" t="s">
        <v>273</v>
      </c>
      <c r="E214" s="243" t="s">
        <v>78</v>
      </c>
      <c r="F214" s="244" t="s">
        <v>895</v>
      </c>
      <c r="G214" s="242"/>
      <c r="H214" s="243" t="s">
        <v>78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273</v>
      </c>
      <c r="AU214" s="250" t="s">
        <v>90</v>
      </c>
      <c r="AV214" s="13" t="s">
        <v>88</v>
      </c>
      <c r="AW214" s="13" t="s">
        <v>40</v>
      </c>
      <c r="AX214" s="13" t="s">
        <v>80</v>
      </c>
      <c r="AY214" s="250" t="s">
        <v>145</v>
      </c>
    </row>
    <row r="215" s="14" customFormat="1">
      <c r="A215" s="14"/>
      <c r="B215" s="251"/>
      <c r="C215" s="252"/>
      <c r="D215" s="235" t="s">
        <v>273</v>
      </c>
      <c r="E215" s="253" t="s">
        <v>78</v>
      </c>
      <c r="F215" s="254" t="s">
        <v>896</v>
      </c>
      <c r="G215" s="252"/>
      <c r="H215" s="255">
        <v>0.023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1" t="s">
        <v>273</v>
      </c>
      <c r="AU215" s="261" t="s">
        <v>90</v>
      </c>
      <c r="AV215" s="14" t="s">
        <v>90</v>
      </c>
      <c r="AW215" s="14" t="s">
        <v>40</v>
      </c>
      <c r="AX215" s="14" t="s">
        <v>80</v>
      </c>
      <c r="AY215" s="261" t="s">
        <v>145</v>
      </c>
    </row>
    <row r="216" s="15" customFormat="1">
      <c r="A216" s="15"/>
      <c r="B216" s="262"/>
      <c r="C216" s="263"/>
      <c r="D216" s="235" t="s">
        <v>273</v>
      </c>
      <c r="E216" s="264" t="s">
        <v>78</v>
      </c>
      <c r="F216" s="265" t="s">
        <v>277</v>
      </c>
      <c r="G216" s="263"/>
      <c r="H216" s="266">
        <v>0.023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2" t="s">
        <v>273</v>
      </c>
      <c r="AU216" s="272" t="s">
        <v>90</v>
      </c>
      <c r="AV216" s="15" t="s">
        <v>170</v>
      </c>
      <c r="AW216" s="15" t="s">
        <v>40</v>
      </c>
      <c r="AX216" s="15" t="s">
        <v>88</v>
      </c>
      <c r="AY216" s="272" t="s">
        <v>145</v>
      </c>
    </row>
    <row r="217" s="14" customFormat="1">
      <c r="A217" s="14"/>
      <c r="B217" s="251"/>
      <c r="C217" s="252"/>
      <c r="D217" s="235" t="s">
        <v>273</v>
      </c>
      <c r="E217" s="252"/>
      <c r="F217" s="254" t="s">
        <v>897</v>
      </c>
      <c r="G217" s="252"/>
      <c r="H217" s="255">
        <v>0.025999999999999999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1" t="s">
        <v>273</v>
      </c>
      <c r="AU217" s="261" t="s">
        <v>90</v>
      </c>
      <c r="AV217" s="14" t="s">
        <v>90</v>
      </c>
      <c r="AW217" s="14" t="s">
        <v>4</v>
      </c>
      <c r="AX217" s="14" t="s">
        <v>88</v>
      </c>
      <c r="AY217" s="261" t="s">
        <v>145</v>
      </c>
    </row>
    <row r="218" s="12" customFormat="1" ht="22.8" customHeight="1">
      <c r="A218" s="12"/>
      <c r="B218" s="201"/>
      <c r="C218" s="202"/>
      <c r="D218" s="203" t="s">
        <v>79</v>
      </c>
      <c r="E218" s="215" t="s">
        <v>184</v>
      </c>
      <c r="F218" s="215" t="s">
        <v>898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SUM(P219:P500)</f>
        <v>0</v>
      </c>
      <c r="Q218" s="209"/>
      <c r="R218" s="210">
        <f>SUM(R219:R500)</f>
        <v>68.086101311406694</v>
      </c>
      <c r="S218" s="209"/>
      <c r="T218" s="211">
        <f>SUM(T219:T500)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88</v>
      </c>
      <c r="AT218" s="213" t="s">
        <v>79</v>
      </c>
      <c r="AU218" s="213" t="s">
        <v>88</v>
      </c>
      <c r="AY218" s="212" t="s">
        <v>145</v>
      </c>
      <c r="BK218" s="214">
        <f>SUM(BK219:BK500)</f>
        <v>0</v>
      </c>
    </row>
    <row r="219" s="2" customFormat="1" ht="37.8" customHeight="1">
      <c r="A219" s="43"/>
      <c r="B219" s="44"/>
      <c r="C219" s="217" t="s">
        <v>416</v>
      </c>
      <c r="D219" s="217" t="s">
        <v>148</v>
      </c>
      <c r="E219" s="218" t="s">
        <v>899</v>
      </c>
      <c r="F219" s="219" t="s">
        <v>900</v>
      </c>
      <c r="G219" s="220" t="s">
        <v>319</v>
      </c>
      <c r="H219" s="221">
        <v>75.668000000000006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0.0049399999999999999</v>
      </c>
      <c r="R219" s="226">
        <f>Q219*H219</f>
        <v>0.37379992000000001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170</v>
      </c>
      <c r="AT219" s="228" t="s">
        <v>148</v>
      </c>
      <c r="AU219" s="228" t="s">
        <v>90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170</v>
      </c>
      <c r="BM219" s="228" t="s">
        <v>901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902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90</v>
      </c>
    </row>
    <row r="221" s="14" customFormat="1">
      <c r="A221" s="14"/>
      <c r="B221" s="251"/>
      <c r="C221" s="252"/>
      <c r="D221" s="235" t="s">
        <v>273</v>
      </c>
      <c r="E221" s="253" t="s">
        <v>78</v>
      </c>
      <c r="F221" s="254" t="s">
        <v>903</v>
      </c>
      <c r="G221" s="252"/>
      <c r="H221" s="255">
        <v>44.287999999999997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1" t="s">
        <v>273</v>
      </c>
      <c r="AU221" s="261" t="s">
        <v>90</v>
      </c>
      <c r="AV221" s="14" t="s">
        <v>90</v>
      </c>
      <c r="AW221" s="14" t="s">
        <v>40</v>
      </c>
      <c r="AX221" s="14" t="s">
        <v>80</v>
      </c>
      <c r="AY221" s="261" t="s">
        <v>145</v>
      </c>
    </row>
    <row r="222" s="14" customFormat="1">
      <c r="A222" s="14"/>
      <c r="B222" s="251"/>
      <c r="C222" s="252"/>
      <c r="D222" s="235" t="s">
        <v>273</v>
      </c>
      <c r="E222" s="253" t="s">
        <v>78</v>
      </c>
      <c r="F222" s="254" t="s">
        <v>904</v>
      </c>
      <c r="G222" s="252"/>
      <c r="H222" s="255">
        <v>31.379999999999999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273</v>
      </c>
      <c r="AU222" s="261" t="s">
        <v>90</v>
      </c>
      <c r="AV222" s="14" t="s">
        <v>90</v>
      </c>
      <c r="AW222" s="14" t="s">
        <v>40</v>
      </c>
      <c r="AX222" s="14" t="s">
        <v>80</v>
      </c>
      <c r="AY222" s="261" t="s">
        <v>145</v>
      </c>
    </row>
    <row r="223" s="15" customFormat="1">
      <c r="A223" s="15"/>
      <c r="B223" s="262"/>
      <c r="C223" s="263"/>
      <c r="D223" s="235" t="s">
        <v>273</v>
      </c>
      <c r="E223" s="264" t="s">
        <v>752</v>
      </c>
      <c r="F223" s="265" t="s">
        <v>277</v>
      </c>
      <c r="G223" s="263"/>
      <c r="H223" s="266">
        <v>75.668000000000006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2" t="s">
        <v>273</v>
      </c>
      <c r="AU223" s="272" t="s">
        <v>90</v>
      </c>
      <c r="AV223" s="15" t="s">
        <v>170</v>
      </c>
      <c r="AW223" s="15" t="s">
        <v>40</v>
      </c>
      <c r="AX223" s="15" t="s">
        <v>88</v>
      </c>
      <c r="AY223" s="272" t="s">
        <v>145</v>
      </c>
    </row>
    <row r="224" s="2" customFormat="1" ht="24.15" customHeight="1">
      <c r="A224" s="43"/>
      <c r="B224" s="44"/>
      <c r="C224" s="217" t="s">
        <v>422</v>
      </c>
      <c r="D224" s="217" t="s">
        <v>148</v>
      </c>
      <c r="E224" s="218" t="s">
        <v>905</v>
      </c>
      <c r="F224" s="219" t="s">
        <v>906</v>
      </c>
      <c r="G224" s="220" t="s">
        <v>319</v>
      </c>
      <c r="H224" s="221">
        <v>251.57499999999999</v>
      </c>
      <c r="I224" s="222"/>
      <c r="J224" s="223">
        <f>ROUND(I224*H224,2)</f>
        <v>0</v>
      </c>
      <c r="K224" s="219" t="s">
        <v>152</v>
      </c>
      <c r="L224" s="49"/>
      <c r="M224" s="224" t="s">
        <v>78</v>
      </c>
      <c r="N224" s="225" t="s">
        <v>50</v>
      </c>
      <c r="O224" s="89"/>
      <c r="P224" s="226">
        <f>O224*H224</f>
        <v>0</v>
      </c>
      <c r="Q224" s="226">
        <v>0.000263</v>
      </c>
      <c r="R224" s="226">
        <f>Q224*H224</f>
        <v>0.066164224999999993</v>
      </c>
      <c r="S224" s="226">
        <v>0</v>
      </c>
      <c r="T224" s="227">
        <f>S224*H224</f>
        <v>0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R224" s="228" t="s">
        <v>170</v>
      </c>
      <c r="AT224" s="228" t="s">
        <v>148</v>
      </c>
      <c r="AU224" s="228" t="s">
        <v>90</v>
      </c>
      <c r="AY224" s="21" t="s">
        <v>145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1" t="s">
        <v>88</v>
      </c>
      <c r="BK224" s="229">
        <f>ROUND(I224*H224,2)</f>
        <v>0</v>
      </c>
      <c r="BL224" s="21" t="s">
        <v>170</v>
      </c>
      <c r="BM224" s="228" t="s">
        <v>907</v>
      </c>
    </row>
    <row r="225" s="2" customFormat="1">
      <c r="A225" s="43"/>
      <c r="B225" s="44"/>
      <c r="C225" s="45"/>
      <c r="D225" s="230" t="s">
        <v>155</v>
      </c>
      <c r="E225" s="45"/>
      <c r="F225" s="231" t="s">
        <v>908</v>
      </c>
      <c r="G225" s="45"/>
      <c r="H225" s="45"/>
      <c r="I225" s="232"/>
      <c r="J225" s="45"/>
      <c r="K225" s="45"/>
      <c r="L225" s="49"/>
      <c r="M225" s="233"/>
      <c r="N225" s="234"/>
      <c r="O225" s="89"/>
      <c r="P225" s="89"/>
      <c r="Q225" s="89"/>
      <c r="R225" s="89"/>
      <c r="S225" s="89"/>
      <c r="T225" s="90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T225" s="21" t="s">
        <v>155</v>
      </c>
      <c r="AU225" s="21" t="s">
        <v>90</v>
      </c>
    </row>
    <row r="226" s="14" customFormat="1">
      <c r="A226" s="14"/>
      <c r="B226" s="251"/>
      <c r="C226" s="252"/>
      <c r="D226" s="235" t="s">
        <v>273</v>
      </c>
      <c r="E226" s="253" t="s">
        <v>78</v>
      </c>
      <c r="F226" s="254" t="s">
        <v>754</v>
      </c>
      <c r="G226" s="252"/>
      <c r="H226" s="255">
        <v>251.57499999999999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273</v>
      </c>
      <c r="AU226" s="261" t="s">
        <v>90</v>
      </c>
      <c r="AV226" s="14" t="s">
        <v>90</v>
      </c>
      <c r="AW226" s="14" t="s">
        <v>40</v>
      </c>
      <c r="AX226" s="14" t="s">
        <v>88</v>
      </c>
      <c r="AY226" s="261" t="s">
        <v>145</v>
      </c>
    </row>
    <row r="227" s="2" customFormat="1">
      <c r="A227" s="43"/>
      <c r="B227" s="44"/>
      <c r="C227" s="45"/>
      <c r="D227" s="235" t="s">
        <v>718</v>
      </c>
      <c r="E227" s="45"/>
      <c r="F227" s="298" t="s">
        <v>909</v>
      </c>
      <c r="G227" s="45"/>
      <c r="H227" s="45"/>
      <c r="I227" s="45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U227" s="21" t="s">
        <v>90</v>
      </c>
    </row>
    <row r="228" s="2" customFormat="1">
      <c r="A228" s="43"/>
      <c r="B228" s="44"/>
      <c r="C228" s="45"/>
      <c r="D228" s="235" t="s">
        <v>718</v>
      </c>
      <c r="E228" s="45"/>
      <c r="F228" s="299" t="s">
        <v>910</v>
      </c>
      <c r="G228" s="45"/>
      <c r="H228" s="300">
        <v>41.32</v>
      </c>
      <c r="I228" s="45"/>
      <c r="J228" s="45"/>
      <c r="K228" s="45"/>
      <c r="L228" s="49"/>
      <c r="M228" s="233"/>
      <c r="N228" s="234"/>
      <c r="O228" s="89"/>
      <c r="P228" s="89"/>
      <c r="Q228" s="89"/>
      <c r="R228" s="89"/>
      <c r="S228" s="89"/>
      <c r="T228" s="90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U228" s="21" t="s">
        <v>90</v>
      </c>
    </row>
    <row r="229" s="2" customFormat="1">
      <c r="A229" s="43"/>
      <c r="B229" s="44"/>
      <c r="C229" s="45"/>
      <c r="D229" s="235" t="s">
        <v>718</v>
      </c>
      <c r="E229" s="45"/>
      <c r="F229" s="299" t="s">
        <v>911</v>
      </c>
      <c r="G229" s="45"/>
      <c r="H229" s="300">
        <v>82.353999999999999</v>
      </c>
      <c r="I229" s="45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U229" s="21" t="s">
        <v>90</v>
      </c>
    </row>
    <row r="230" s="2" customFormat="1">
      <c r="A230" s="43"/>
      <c r="B230" s="44"/>
      <c r="C230" s="45"/>
      <c r="D230" s="235" t="s">
        <v>718</v>
      </c>
      <c r="E230" s="45"/>
      <c r="F230" s="299" t="s">
        <v>912</v>
      </c>
      <c r="G230" s="45"/>
      <c r="H230" s="300">
        <v>18.768000000000001</v>
      </c>
      <c r="I230" s="45"/>
      <c r="J230" s="45"/>
      <c r="K230" s="45"/>
      <c r="L230" s="49"/>
      <c r="M230" s="233"/>
      <c r="N230" s="234"/>
      <c r="O230" s="89"/>
      <c r="P230" s="89"/>
      <c r="Q230" s="89"/>
      <c r="R230" s="89"/>
      <c r="S230" s="89"/>
      <c r="T230" s="90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U230" s="21" t="s">
        <v>90</v>
      </c>
    </row>
    <row r="231" s="2" customFormat="1">
      <c r="A231" s="43"/>
      <c r="B231" s="44"/>
      <c r="C231" s="45"/>
      <c r="D231" s="235" t="s">
        <v>718</v>
      </c>
      <c r="E231" s="45"/>
      <c r="F231" s="299" t="s">
        <v>913</v>
      </c>
      <c r="G231" s="45"/>
      <c r="H231" s="300">
        <v>22.091999999999999</v>
      </c>
      <c r="I231" s="45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U231" s="21" t="s">
        <v>90</v>
      </c>
    </row>
    <row r="232" s="2" customFormat="1">
      <c r="A232" s="43"/>
      <c r="B232" s="44"/>
      <c r="C232" s="45"/>
      <c r="D232" s="235" t="s">
        <v>718</v>
      </c>
      <c r="E232" s="45"/>
      <c r="F232" s="299" t="s">
        <v>914</v>
      </c>
      <c r="G232" s="45"/>
      <c r="H232" s="300">
        <v>23.616</v>
      </c>
      <c r="I232" s="45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U232" s="21" t="s">
        <v>90</v>
      </c>
    </row>
    <row r="233" s="2" customFormat="1">
      <c r="A233" s="43"/>
      <c r="B233" s="44"/>
      <c r="C233" s="45"/>
      <c r="D233" s="235" t="s">
        <v>718</v>
      </c>
      <c r="E233" s="45"/>
      <c r="F233" s="299" t="s">
        <v>915</v>
      </c>
      <c r="G233" s="45"/>
      <c r="H233" s="300">
        <v>24.992000000000001</v>
      </c>
      <c r="I233" s="45"/>
      <c r="J233" s="45"/>
      <c r="K233" s="45"/>
      <c r="L233" s="49"/>
      <c r="M233" s="233"/>
      <c r="N233" s="234"/>
      <c r="O233" s="89"/>
      <c r="P233" s="89"/>
      <c r="Q233" s="89"/>
      <c r="R233" s="89"/>
      <c r="S233" s="89"/>
      <c r="T233" s="90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U233" s="21" t="s">
        <v>90</v>
      </c>
    </row>
    <row r="234" s="2" customFormat="1">
      <c r="A234" s="43"/>
      <c r="B234" s="44"/>
      <c r="C234" s="45"/>
      <c r="D234" s="235" t="s">
        <v>718</v>
      </c>
      <c r="E234" s="45"/>
      <c r="F234" s="299" t="s">
        <v>916</v>
      </c>
      <c r="G234" s="45"/>
      <c r="H234" s="300">
        <v>21.548999999999999</v>
      </c>
      <c r="I234" s="45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U234" s="21" t="s">
        <v>90</v>
      </c>
    </row>
    <row r="235" s="2" customFormat="1">
      <c r="A235" s="43"/>
      <c r="B235" s="44"/>
      <c r="C235" s="45"/>
      <c r="D235" s="235" t="s">
        <v>718</v>
      </c>
      <c r="E235" s="45"/>
      <c r="F235" s="299" t="s">
        <v>917</v>
      </c>
      <c r="G235" s="45"/>
      <c r="H235" s="300">
        <v>9.6920000000000002</v>
      </c>
      <c r="I235" s="45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U235" s="21" t="s">
        <v>90</v>
      </c>
    </row>
    <row r="236" s="2" customFormat="1">
      <c r="A236" s="43"/>
      <c r="B236" s="44"/>
      <c r="C236" s="45"/>
      <c r="D236" s="235" t="s">
        <v>718</v>
      </c>
      <c r="E236" s="45"/>
      <c r="F236" s="299" t="s">
        <v>918</v>
      </c>
      <c r="G236" s="45"/>
      <c r="H236" s="300">
        <v>7.1920000000000002</v>
      </c>
      <c r="I236" s="45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U236" s="21" t="s">
        <v>90</v>
      </c>
    </row>
    <row r="237" s="2" customFormat="1">
      <c r="A237" s="43"/>
      <c r="B237" s="44"/>
      <c r="C237" s="45"/>
      <c r="D237" s="235" t="s">
        <v>718</v>
      </c>
      <c r="E237" s="45"/>
      <c r="F237" s="299" t="s">
        <v>78</v>
      </c>
      <c r="G237" s="45"/>
      <c r="H237" s="300">
        <v>0</v>
      </c>
      <c r="I237" s="45"/>
      <c r="J237" s="45"/>
      <c r="K237" s="45"/>
      <c r="L237" s="49"/>
      <c r="M237" s="233"/>
      <c r="N237" s="234"/>
      <c r="O237" s="89"/>
      <c r="P237" s="89"/>
      <c r="Q237" s="89"/>
      <c r="R237" s="89"/>
      <c r="S237" s="89"/>
      <c r="T237" s="90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U237" s="21" t="s">
        <v>90</v>
      </c>
    </row>
    <row r="238" s="2" customFormat="1">
      <c r="A238" s="43"/>
      <c r="B238" s="44"/>
      <c r="C238" s="45"/>
      <c r="D238" s="235" t="s">
        <v>718</v>
      </c>
      <c r="E238" s="45"/>
      <c r="F238" s="299" t="s">
        <v>277</v>
      </c>
      <c r="G238" s="45"/>
      <c r="H238" s="300">
        <v>251.57499999999999</v>
      </c>
      <c r="I238" s="45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U238" s="21" t="s">
        <v>90</v>
      </c>
    </row>
    <row r="239" s="2" customFormat="1" ht="24.15" customHeight="1">
      <c r="A239" s="43"/>
      <c r="B239" s="44"/>
      <c r="C239" s="217" t="s">
        <v>427</v>
      </c>
      <c r="D239" s="217" t="s">
        <v>148</v>
      </c>
      <c r="E239" s="218" t="s">
        <v>919</v>
      </c>
      <c r="F239" s="219" t="s">
        <v>920</v>
      </c>
      <c r="G239" s="220" t="s">
        <v>319</v>
      </c>
      <c r="H239" s="221">
        <v>251.57499999999999</v>
      </c>
      <c r="I239" s="222"/>
      <c r="J239" s="223">
        <f>ROUND(I239*H239,2)</f>
        <v>0</v>
      </c>
      <c r="K239" s="219" t="s">
        <v>152</v>
      </c>
      <c r="L239" s="49"/>
      <c r="M239" s="224" t="s">
        <v>78</v>
      </c>
      <c r="N239" s="225" t="s">
        <v>50</v>
      </c>
      <c r="O239" s="89"/>
      <c r="P239" s="226">
        <f>O239*H239</f>
        <v>0</v>
      </c>
      <c r="Q239" s="226">
        <v>0.0054599999999999996</v>
      </c>
      <c r="R239" s="226">
        <f>Q239*H239</f>
        <v>1.3735994999999999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364</v>
      </c>
      <c r="AT239" s="228" t="s">
        <v>148</v>
      </c>
      <c r="AU239" s="228" t="s">
        <v>90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364</v>
      </c>
      <c r="BM239" s="228" t="s">
        <v>921</v>
      </c>
    </row>
    <row r="240" s="2" customFormat="1">
      <c r="A240" s="43"/>
      <c r="B240" s="44"/>
      <c r="C240" s="45"/>
      <c r="D240" s="230" t="s">
        <v>155</v>
      </c>
      <c r="E240" s="45"/>
      <c r="F240" s="231" t="s">
        <v>922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155</v>
      </c>
      <c r="AU240" s="21" t="s">
        <v>90</v>
      </c>
    </row>
    <row r="241" s="14" customFormat="1">
      <c r="A241" s="14"/>
      <c r="B241" s="251"/>
      <c r="C241" s="252"/>
      <c r="D241" s="235" t="s">
        <v>273</v>
      </c>
      <c r="E241" s="253" t="s">
        <v>78</v>
      </c>
      <c r="F241" s="254" t="s">
        <v>754</v>
      </c>
      <c r="G241" s="252"/>
      <c r="H241" s="255">
        <v>251.57499999999999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273</v>
      </c>
      <c r="AU241" s="261" t="s">
        <v>90</v>
      </c>
      <c r="AV241" s="14" t="s">
        <v>90</v>
      </c>
      <c r="AW241" s="14" t="s">
        <v>40</v>
      </c>
      <c r="AX241" s="14" t="s">
        <v>88</v>
      </c>
      <c r="AY241" s="261" t="s">
        <v>145</v>
      </c>
    </row>
    <row r="242" s="2" customFormat="1">
      <c r="A242" s="43"/>
      <c r="B242" s="44"/>
      <c r="C242" s="45"/>
      <c r="D242" s="235" t="s">
        <v>718</v>
      </c>
      <c r="E242" s="45"/>
      <c r="F242" s="298" t="s">
        <v>909</v>
      </c>
      <c r="G242" s="45"/>
      <c r="H242" s="45"/>
      <c r="I242" s="45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U242" s="21" t="s">
        <v>90</v>
      </c>
    </row>
    <row r="243" s="2" customFormat="1">
      <c r="A243" s="43"/>
      <c r="B243" s="44"/>
      <c r="C243" s="45"/>
      <c r="D243" s="235" t="s">
        <v>718</v>
      </c>
      <c r="E243" s="45"/>
      <c r="F243" s="299" t="s">
        <v>910</v>
      </c>
      <c r="G243" s="45"/>
      <c r="H243" s="300">
        <v>41.32</v>
      </c>
      <c r="I243" s="45"/>
      <c r="J243" s="45"/>
      <c r="K243" s="45"/>
      <c r="L243" s="49"/>
      <c r="M243" s="233"/>
      <c r="N243" s="234"/>
      <c r="O243" s="89"/>
      <c r="P243" s="89"/>
      <c r="Q243" s="89"/>
      <c r="R243" s="89"/>
      <c r="S243" s="89"/>
      <c r="T243" s="90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U243" s="21" t="s">
        <v>90</v>
      </c>
    </row>
    <row r="244" s="2" customFormat="1">
      <c r="A244" s="43"/>
      <c r="B244" s="44"/>
      <c r="C244" s="45"/>
      <c r="D244" s="235" t="s">
        <v>718</v>
      </c>
      <c r="E244" s="45"/>
      <c r="F244" s="299" t="s">
        <v>911</v>
      </c>
      <c r="G244" s="45"/>
      <c r="H244" s="300">
        <v>82.353999999999999</v>
      </c>
      <c r="I244" s="45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U244" s="21" t="s">
        <v>90</v>
      </c>
    </row>
    <row r="245" s="2" customFormat="1">
      <c r="A245" s="43"/>
      <c r="B245" s="44"/>
      <c r="C245" s="45"/>
      <c r="D245" s="235" t="s">
        <v>718</v>
      </c>
      <c r="E245" s="45"/>
      <c r="F245" s="299" t="s">
        <v>912</v>
      </c>
      <c r="G245" s="45"/>
      <c r="H245" s="300">
        <v>18.768000000000001</v>
      </c>
      <c r="I245" s="45"/>
      <c r="J245" s="45"/>
      <c r="K245" s="45"/>
      <c r="L245" s="49"/>
      <c r="M245" s="233"/>
      <c r="N245" s="234"/>
      <c r="O245" s="89"/>
      <c r="P245" s="89"/>
      <c r="Q245" s="89"/>
      <c r="R245" s="89"/>
      <c r="S245" s="89"/>
      <c r="T245" s="90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U245" s="21" t="s">
        <v>90</v>
      </c>
    </row>
    <row r="246" s="2" customFormat="1">
      <c r="A246" s="43"/>
      <c r="B246" s="44"/>
      <c r="C246" s="45"/>
      <c r="D246" s="235" t="s">
        <v>718</v>
      </c>
      <c r="E246" s="45"/>
      <c r="F246" s="299" t="s">
        <v>913</v>
      </c>
      <c r="G246" s="45"/>
      <c r="H246" s="300">
        <v>22.091999999999999</v>
      </c>
      <c r="I246" s="45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U246" s="21" t="s">
        <v>90</v>
      </c>
    </row>
    <row r="247" s="2" customFormat="1">
      <c r="A247" s="43"/>
      <c r="B247" s="44"/>
      <c r="C247" s="45"/>
      <c r="D247" s="235" t="s">
        <v>718</v>
      </c>
      <c r="E247" s="45"/>
      <c r="F247" s="299" t="s">
        <v>914</v>
      </c>
      <c r="G247" s="45"/>
      <c r="H247" s="300">
        <v>23.616</v>
      </c>
      <c r="I247" s="45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U247" s="21" t="s">
        <v>90</v>
      </c>
    </row>
    <row r="248" s="2" customFormat="1">
      <c r="A248" s="43"/>
      <c r="B248" s="44"/>
      <c r="C248" s="45"/>
      <c r="D248" s="235" t="s">
        <v>718</v>
      </c>
      <c r="E248" s="45"/>
      <c r="F248" s="299" t="s">
        <v>915</v>
      </c>
      <c r="G248" s="45"/>
      <c r="H248" s="300">
        <v>24.992000000000001</v>
      </c>
      <c r="I248" s="45"/>
      <c r="J248" s="45"/>
      <c r="K248" s="45"/>
      <c r="L248" s="49"/>
      <c r="M248" s="233"/>
      <c r="N248" s="234"/>
      <c r="O248" s="89"/>
      <c r="P248" s="89"/>
      <c r="Q248" s="89"/>
      <c r="R248" s="89"/>
      <c r="S248" s="89"/>
      <c r="T248" s="90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U248" s="21" t="s">
        <v>90</v>
      </c>
    </row>
    <row r="249" s="2" customFormat="1">
      <c r="A249" s="43"/>
      <c r="B249" s="44"/>
      <c r="C249" s="45"/>
      <c r="D249" s="235" t="s">
        <v>718</v>
      </c>
      <c r="E249" s="45"/>
      <c r="F249" s="299" t="s">
        <v>916</v>
      </c>
      <c r="G249" s="45"/>
      <c r="H249" s="300">
        <v>21.548999999999999</v>
      </c>
      <c r="I249" s="45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U249" s="21" t="s">
        <v>90</v>
      </c>
    </row>
    <row r="250" s="2" customFormat="1">
      <c r="A250" s="43"/>
      <c r="B250" s="44"/>
      <c r="C250" s="45"/>
      <c r="D250" s="235" t="s">
        <v>718</v>
      </c>
      <c r="E250" s="45"/>
      <c r="F250" s="299" t="s">
        <v>917</v>
      </c>
      <c r="G250" s="45"/>
      <c r="H250" s="300">
        <v>9.6920000000000002</v>
      </c>
      <c r="I250" s="45"/>
      <c r="J250" s="45"/>
      <c r="K250" s="45"/>
      <c r="L250" s="49"/>
      <c r="M250" s="233"/>
      <c r="N250" s="234"/>
      <c r="O250" s="89"/>
      <c r="P250" s="89"/>
      <c r="Q250" s="89"/>
      <c r="R250" s="89"/>
      <c r="S250" s="89"/>
      <c r="T250" s="90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U250" s="21" t="s">
        <v>90</v>
      </c>
    </row>
    <row r="251" s="2" customFormat="1">
      <c r="A251" s="43"/>
      <c r="B251" s="44"/>
      <c r="C251" s="45"/>
      <c r="D251" s="235" t="s">
        <v>718</v>
      </c>
      <c r="E251" s="45"/>
      <c r="F251" s="299" t="s">
        <v>918</v>
      </c>
      <c r="G251" s="45"/>
      <c r="H251" s="300">
        <v>7.1920000000000002</v>
      </c>
      <c r="I251" s="45"/>
      <c r="J251" s="45"/>
      <c r="K251" s="45"/>
      <c r="L251" s="49"/>
      <c r="M251" s="233"/>
      <c r="N251" s="234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U251" s="21" t="s">
        <v>90</v>
      </c>
    </row>
    <row r="252" s="2" customFormat="1">
      <c r="A252" s="43"/>
      <c r="B252" s="44"/>
      <c r="C252" s="45"/>
      <c r="D252" s="235" t="s">
        <v>718</v>
      </c>
      <c r="E252" s="45"/>
      <c r="F252" s="299" t="s">
        <v>78</v>
      </c>
      <c r="G252" s="45"/>
      <c r="H252" s="300">
        <v>0</v>
      </c>
      <c r="I252" s="45"/>
      <c r="J252" s="45"/>
      <c r="K252" s="45"/>
      <c r="L252" s="49"/>
      <c r="M252" s="233"/>
      <c r="N252" s="234"/>
      <c r="O252" s="89"/>
      <c r="P252" s="89"/>
      <c r="Q252" s="89"/>
      <c r="R252" s="89"/>
      <c r="S252" s="89"/>
      <c r="T252" s="90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U252" s="21" t="s">
        <v>90</v>
      </c>
    </row>
    <row r="253" s="2" customFormat="1">
      <c r="A253" s="43"/>
      <c r="B253" s="44"/>
      <c r="C253" s="45"/>
      <c r="D253" s="235" t="s">
        <v>718</v>
      </c>
      <c r="E253" s="45"/>
      <c r="F253" s="299" t="s">
        <v>277</v>
      </c>
      <c r="G253" s="45"/>
      <c r="H253" s="300">
        <v>251.57499999999999</v>
      </c>
      <c r="I253" s="45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U253" s="21" t="s">
        <v>90</v>
      </c>
    </row>
    <row r="254" s="2" customFormat="1" ht="37.8" customHeight="1">
      <c r="A254" s="43"/>
      <c r="B254" s="44"/>
      <c r="C254" s="217" t="s">
        <v>433</v>
      </c>
      <c r="D254" s="217" t="s">
        <v>148</v>
      </c>
      <c r="E254" s="218" t="s">
        <v>923</v>
      </c>
      <c r="F254" s="219" t="s">
        <v>924</v>
      </c>
      <c r="G254" s="220" t="s">
        <v>319</v>
      </c>
      <c r="H254" s="221">
        <v>75.668000000000006</v>
      </c>
      <c r="I254" s="222"/>
      <c r="J254" s="223">
        <f>ROUND(I254*H254,2)</f>
        <v>0</v>
      </c>
      <c r="K254" s="219" t="s">
        <v>152</v>
      </c>
      <c r="L254" s="49"/>
      <c r="M254" s="224" t="s">
        <v>78</v>
      </c>
      <c r="N254" s="225" t="s">
        <v>50</v>
      </c>
      <c r="O254" s="89"/>
      <c r="P254" s="226">
        <f>O254*H254</f>
        <v>0</v>
      </c>
      <c r="Q254" s="226">
        <v>0.015400000000000001</v>
      </c>
      <c r="R254" s="226">
        <f>Q254*H254</f>
        <v>1.1652872000000001</v>
      </c>
      <c r="S254" s="226">
        <v>0</v>
      </c>
      <c r="T254" s="227">
        <f>S254*H254</f>
        <v>0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R254" s="228" t="s">
        <v>170</v>
      </c>
      <c r="AT254" s="228" t="s">
        <v>148</v>
      </c>
      <c r="AU254" s="228" t="s">
        <v>90</v>
      </c>
      <c r="AY254" s="21" t="s">
        <v>145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21" t="s">
        <v>88</v>
      </c>
      <c r="BK254" s="229">
        <f>ROUND(I254*H254,2)</f>
        <v>0</v>
      </c>
      <c r="BL254" s="21" t="s">
        <v>170</v>
      </c>
      <c r="BM254" s="228" t="s">
        <v>925</v>
      </c>
    </row>
    <row r="255" s="2" customFormat="1">
      <c r="A255" s="43"/>
      <c r="B255" s="44"/>
      <c r="C255" s="45"/>
      <c r="D255" s="230" t="s">
        <v>155</v>
      </c>
      <c r="E255" s="45"/>
      <c r="F255" s="231" t="s">
        <v>926</v>
      </c>
      <c r="G255" s="45"/>
      <c r="H255" s="45"/>
      <c r="I255" s="232"/>
      <c r="J255" s="45"/>
      <c r="K255" s="45"/>
      <c r="L255" s="49"/>
      <c r="M255" s="233"/>
      <c r="N255" s="234"/>
      <c r="O255" s="89"/>
      <c r="P255" s="89"/>
      <c r="Q255" s="89"/>
      <c r="R255" s="89"/>
      <c r="S255" s="89"/>
      <c r="T255" s="90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T255" s="21" t="s">
        <v>155</v>
      </c>
      <c r="AU255" s="21" t="s">
        <v>90</v>
      </c>
    </row>
    <row r="256" s="14" customFormat="1">
      <c r="A256" s="14"/>
      <c r="B256" s="251"/>
      <c r="C256" s="252"/>
      <c r="D256" s="235" t="s">
        <v>273</v>
      </c>
      <c r="E256" s="253" t="s">
        <v>78</v>
      </c>
      <c r="F256" s="254" t="s">
        <v>752</v>
      </c>
      <c r="G256" s="252"/>
      <c r="H256" s="255">
        <v>75.668000000000006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1" t="s">
        <v>273</v>
      </c>
      <c r="AU256" s="261" t="s">
        <v>90</v>
      </c>
      <c r="AV256" s="14" t="s">
        <v>90</v>
      </c>
      <c r="AW256" s="14" t="s">
        <v>40</v>
      </c>
      <c r="AX256" s="14" t="s">
        <v>88</v>
      </c>
      <c r="AY256" s="261" t="s">
        <v>145</v>
      </c>
    </row>
    <row r="257" s="2" customFormat="1">
      <c r="A257" s="43"/>
      <c r="B257" s="44"/>
      <c r="C257" s="45"/>
      <c r="D257" s="235" t="s">
        <v>718</v>
      </c>
      <c r="E257" s="45"/>
      <c r="F257" s="298" t="s">
        <v>927</v>
      </c>
      <c r="G257" s="45"/>
      <c r="H257" s="45"/>
      <c r="I257" s="45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U257" s="21" t="s">
        <v>90</v>
      </c>
    </row>
    <row r="258" s="2" customFormat="1">
      <c r="A258" s="43"/>
      <c r="B258" s="44"/>
      <c r="C258" s="45"/>
      <c r="D258" s="235" t="s">
        <v>718</v>
      </c>
      <c r="E258" s="45"/>
      <c r="F258" s="299" t="s">
        <v>903</v>
      </c>
      <c r="G258" s="45"/>
      <c r="H258" s="300">
        <v>44.287999999999997</v>
      </c>
      <c r="I258" s="45"/>
      <c r="J258" s="45"/>
      <c r="K258" s="45"/>
      <c r="L258" s="49"/>
      <c r="M258" s="233"/>
      <c r="N258" s="234"/>
      <c r="O258" s="89"/>
      <c r="P258" s="89"/>
      <c r="Q258" s="89"/>
      <c r="R258" s="89"/>
      <c r="S258" s="89"/>
      <c r="T258" s="90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U258" s="21" t="s">
        <v>90</v>
      </c>
    </row>
    <row r="259" s="2" customFormat="1">
      <c r="A259" s="43"/>
      <c r="B259" s="44"/>
      <c r="C259" s="45"/>
      <c r="D259" s="235" t="s">
        <v>718</v>
      </c>
      <c r="E259" s="45"/>
      <c r="F259" s="299" t="s">
        <v>904</v>
      </c>
      <c r="G259" s="45"/>
      <c r="H259" s="300">
        <v>31.379999999999999</v>
      </c>
      <c r="I259" s="45"/>
      <c r="J259" s="45"/>
      <c r="K259" s="45"/>
      <c r="L259" s="49"/>
      <c r="M259" s="233"/>
      <c r="N259" s="234"/>
      <c r="O259" s="89"/>
      <c r="P259" s="89"/>
      <c r="Q259" s="89"/>
      <c r="R259" s="89"/>
      <c r="S259" s="89"/>
      <c r="T259" s="90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U259" s="21" t="s">
        <v>90</v>
      </c>
    </row>
    <row r="260" s="2" customFormat="1">
      <c r="A260" s="43"/>
      <c r="B260" s="44"/>
      <c r="C260" s="45"/>
      <c r="D260" s="235" t="s">
        <v>718</v>
      </c>
      <c r="E260" s="45"/>
      <c r="F260" s="299" t="s">
        <v>277</v>
      </c>
      <c r="G260" s="45"/>
      <c r="H260" s="300">
        <v>75.668000000000006</v>
      </c>
      <c r="I260" s="45"/>
      <c r="J260" s="45"/>
      <c r="K260" s="45"/>
      <c r="L260" s="49"/>
      <c r="M260" s="233"/>
      <c r="N260" s="234"/>
      <c r="O260" s="89"/>
      <c r="P260" s="89"/>
      <c r="Q260" s="89"/>
      <c r="R260" s="89"/>
      <c r="S260" s="89"/>
      <c r="T260" s="90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U260" s="21" t="s">
        <v>90</v>
      </c>
    </row>
    <row r="261" s="2" customFormat="1" ht="24.15" customHeight="1">
      <c r="A261" s="43"/>
      <c r="B261" s="44"/>
      <c r="C261" s="217" t="s">
        <v>438</v>
      </c>
      <c r="D261" s="217" t="s">
        <v>148</v>
      </c>
      <c r="E261" s="218" t="s">
        <v>928</v>
      </c>
      <c r="F261" s="219" t="s">
        <v>929</v>
      </c>
      <c r="G261" s="220" t="s">
        <v>319</v>
      </c>
      <c r="H261" s="221">
        <v>51.548000000000002</v>
      </c>
      <c r="I261" s="222"/>
      <c r="J261" s="223">
        <f>ROUND(I261*H261,2)</f>
        <v>0</v>
      </c>
      <c r="K261" s="219" t="s">
        <v>152</v>
      </c>
      <c r="L261" s="49"/>
      <c r="M261" s="224" t="s">
        <v>78</v>
      </c>
      <c r="N261" s="225" t="s">
        <v>50</v>
      </c>
      <c r="O261" s="89"/>
      <c r="P261" s="226">
        <f>O261*H261</f>
        <v>0</v>
      </c>
      <c r="Q261" s="226">
        <v>0.0030000000000000001</v>
      </c>
      <c r="R261" s="226">
        <f>Q261*H261</f>
        <v>0.154644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170</v>
      </c>
      <c r="AT261" s="228" t="s">
        <v>148</v>
      </c>
      <c r="AU261" s="228" t="s">
        <v>90</v>
      </c>
      <c r="AY261" s="21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88</v>
      </c>
      <c r="BK261" s="229">
        <f>ROUND(I261*H261,2)</f>
        <v>0</v>
      </c>
      <c r="BL261" s="21" t="s">
        <v>170</v>
      </c>
      <c r="BM261" s="228" t="s">
        <v>930</v>
      </c>
    </row>
    <row r="262" s="2" customFormat="1">
      <c r="A262" s="43"/>
      <c r="B262" s="44"/>
      <c r="C262" s="45"/>
      <c r="D262" s="230" t="s">
        <v>155</v>
      </c>
      <c r="E262" s="45"/>
      <c r="F262" s="231" t="s">
        <v>931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155</v>
      </c>
      <c r="AU262" s="21" t="s">
        <v>90</v>
      </c>
    </row>
    <row r="263" s="14" customFormat="1">
      <c r="A263" s="14"/>
      <c r="B263" s="251"/>
      <c r="C263" s="252"/>
      <c r="D263" s="235" t="s">
        <v>273</v>
      </c>
      <c r="E263" s="253" t="s">
        <v>78</v>
      </c>
      <c r="F263" s="254" t="s">
        <v>903</v>
      </c>
      <c r="G263" s="252"/>
      <c r="H263" s="255">
        <v>44.287999999999997</v>
      </c>
      <c r="I263" s="256"/>
      <c r="J263" s="252"/>
      <c r="K263" s="252"/>
      <c r="L263" s="257"/>
      <c r="M263" s="258"/>
      <c r="N263" s="259"/>
      <c r="O263" s="259"/>
      <c r="P263" s="259"/>
      <c r="Q263" s="259"/>
      <c r="R263" s="259"/>
      <c r="S263" s="259"/>
      <c r="T263" s="26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1" t="s">
        <v>273</v>
      </c>
      <c r="AU263" s="261" t="s">
        <v>90</v>
      </c>
      <c r="AV263" s="14" t="s">
        <v>90</v>
      </c>
      <c r="AW263" s="14" t="s">
        <v>40</v>
      </c>
      <c r="AX263" s="14" t="s">
        <v>80</v>
      </c>
      <c r="AY263" s="261" t="s">
        <v>145</v>
      </c>
    </row>
    <row r="264" s="14" customFormat="1">
      <c r="A264" s="14"/>
      <c r="B264" s="251"/>
      <c r="C264" s="252"/>
      <c r="D264" s="235" t="s">
        <v>273</v>
      </c>
      <c r="E264" s="253" t="s">
        <v>78</v>
      </c>
      <c r="F264" s="254" t="s">
        <v>904</v>
      </c>
      <c r="G264" s="252"/>
      <c r="H264" s="255">
        <v>31.379999999999999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273</v>
      </c>
      <c r="AU264" s="261" t="s">
        <v>90</v>
      </c>
      <c r="AV264" s="14" t="s">
        <v>90</v>
      </c>
      <c r="AW264" s="14" t="s">
        <v>40</v>
      </c>
      <c r="AX264" s="14" t="s">
        <v>80</v>
      </c>
      <c r="AY264" s="261" t="s">
        <v>145</v>
      </c>
    </row>
    <row r="265" s="16" customFormat="1">
      <c r="A265" s="16"/>
      <c r="B265" s="273"/>
      <c r="C265" s="274"/>
      <c r="D265" s="235" t="s">
        <v>273</v>
      </c>
      <c r="E265" s="275" t="s">
        <v>78</v>
      </c>
      <c r="F265" s="276" t="s">
        <v>341</v>
      </c>
      <c r="G265" s="274"/>
      <c r="H265" s="277">
        <v>75.668000000000006</v>
      </c>
      <c r="I265" s="278"/>
      <c r="J265" s="274"/>
      <c r="K265" s="274"/>
      <c r="L265" s="279"/>
      <c r="M265" s="280"/>
      <c r="N265" s="281"/>
      <c r="O265" s="281"/>
      <c r="P265" s="281"/>
      <c r="Q265" s="281"/>
      <c r="R265" s="281"/>
      <c r="S265" s="281"/>
      <c r="T265" s="28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3" t="s">
        <v>273</v>
      </c>
      <c r="AU265" s="283" t="s">
        <v>90</v>
      </c>
      <c r="AV265" s="16" t="s">
        <v>164</v>
      </c>
      <c r="AW265" s="16" t="s">
        <v>40</v>
      </c>
      <c r="AX265" s="16" t="s">
        <v>80</v>
      </c>
      <c r="AY265" s="283" t="s">
        <v>145</v>
      </c>
    </row>
    <row r="266" s="14" customFormat="1">
      <c r="A266" s="14"/>
      <c r="B266" s="251"/>
      <c r="C266" s="252"/>
      <c r="D266" s="235" t="s">
        <v>273</v>
      </c>
      <c r="E266" s="253" t="s">
        <v>78</v>
      </c>
      <c r="F266" s="254" t="s">
        <v>932</v>
      </c>
      <c r="G266" s="252"/>
      <c r="H266" s="255">
        <v>-15.76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273</v>
      </c>
      <c r="AU266" s="261" t="s">
        <v>90</v>
      </c>
      <c r="AV266" s="14" t="s">
        <v>90</v>
      </c>
      <c r="AW266" s="14" t="s">
        <v>40</v>
      </c>
      <c r="AX266" s="14" t="s">
        <v>80</v>
      </c>
      <c r="AY266" s="261" t="s">
        <v>145</v>
      </c>
    </row>
    <row r="267" s="14" customFormat="1">
      <c r="A267" s="14"/>
      <c r="B267" s="251"/>
      <c r="C267" s="252"/>
      <c r="D267" s="235" t="s">
        <v>273</v>
      </c>
      <c r="E267" s="253" t="s">
        <v>78</v>
      </c>
      <c r="F267" s="254" t="s">
        <v>933</v>
      </c>
      <c r="G267" s="252"/>
      <c r="H267" s="255">
        <v>-8.3599999999999994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273</v>
      </c>
      <c r="AU267" s="261" t="s">
        <v>90</v>
      </c>
      <c r="AV267" s="14" t="s">
        <v>90</v>
      </c>
      <c r="AW267" s="14" t="s">
        <v>40</v>
      </c>
      <c r="AX267" s="14" t="s">
        <v>80</v>
      </c>
      <c r="AY267" s="261" t="s">
        <v>145</v>
      </c>
    </row>
    <row r="268" s="16" customFormat="1">
      <c r="A268" s="16"/>
      <c r="B268" s="273"/>
      <c r="C268" s="274"/>
      <c r="D268" s="235" t="s">
        <v>273</v>
      </c>
      <c r="E268" s="275" t="s">
        <v>78</v>
      </c>
      <c r="F268" s="276" t="s">
        <v>341</v>
      </c>
      <c r="G268" s="274"/>
      <c r="H268" s="277">
        <v>-24.120000000000001</v>
      </c>
      <c r="I268" s="278"/>
      <c r="J268" s="274"/>
      <c r="K268" s="274"/>
      <c r="L268" s="279"/>
      <c r="M268" s="280"/>
      <c r="N268" s="281"/>
      <c r="O268" s="281"/>
      <c r="P268" s="281"/>
      <c r="Q268" s="281"/>
      <c r="R268" s="281"/>
      <c r="S268" s="281"/>
      <c r="T268" s="282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3" t="s">
        <v>273</v>
      </c>
      <c r="AU268" s="283" t="s">
        <v>90</v>
      </c>
      <c r="AV268" s="16" t="s">
        <v>164</v>
      </c>
      <c r="AW268" s="16" t="s">
        <v>40</v>
      </c>
      <c r="AX268" s="16" t="s">
        <v>80</v>
      </c>
      <c r="AY268" s="283" t="s">
        <v>145</v>
      </c>
    </row>
    <row r="269" s="15" customFormat="1">
      <c r="A269" s="15"/>
      <c r="B269" s="262"/>
      <c r="C269" s="263"/>
      <c r="D269" s="235" t="s">
        <v>273</v>
      </c>
      <c r="E269" s="264" t="s">
        <v>78</v>
      </c>
      <c r="F269" s="265" t="s">
        <v>277</v>
      </c>
      <c r="G269" s="263"/>
      <c r="H269" s="266">
        <v>51.548000000000002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2" t="s">
        <v>273</v>
      </c>
      <c r="AU269" s="272" t="s">
        <v>90</v>
      </c>
      <c r="AV269" s="15" t="s">
        <v>170</v>
      </c>
      <c r="AW269" s="15" t="s">
        <v>40</v>
      </c>
      <c r="AX269" s="15" t="s">
        <v>88</v>
      </c>
      <c r="AY269" s="272" t="s">
        <v>145</v>
      </c>
    </row>
    <row r="270" s="2" customFormat="1" ht="49.05" customHeight="1">
      <c r="A270" s="43"/>
      <c r="B270" s="44"/>
      <c r="C270" s="217" t="s">
        <v>444</v>
      </c>
      <c r="D270" s="217" t="s">
        <v>148</v>
      </c>
      <c r="E270" s="218" t="s">
        <v>934</v>
      </c>
      <c r="F270" s="219" t="s">
        <v>935</v>
      </c>
      <c r="G270" s="220" t="s">
        <v>319</v>
      </c>
      <c r="H270" s="221">
        <v>251.57499999999999</v>
      </c>
      <c r="I270" s="222"/>
      <c r="J270" s="223">
        <f>ROUND(I270*H270,2)</f>
        <v>0</v>
      </c>
      <c r="K270" s="219" t="s">
        <v>152</v>
      </c>
      <c r="L270" s="49"/>
      <c r="M270" s="224" t="s">
        <v>78</v>
      </c>
      <c r="N270" s="225" t="s">
        <v>50</v>
      </c>
      <c r="O270" s="89"/>
      <c r="P270" s="226">
        <f>O270*H270</f>
        <v>0</v>
      </c>
      <c r="Q270" s="226">
        <v>0.019699999999999999</v>
      </c>
      <c r="R270" s="226">
        <f>Q270*H270</f>
        <v>4.9560274999999994</v>
      </c>
      <c r="S270" s="226">
        <v>0</v>
      </c>
      <c r="T270" s="227">
        <f>S270*H270</f>
        <v>0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R270" s="228" t="s">
        <v>170</v>
      </c>
      <c r="AT270" s="228" t="s">
        <v>148</v>
      </c>
      <c r="AU270" s="228" t="s">
        <v>90</v>
      </c>
      <c r="AY270" s="21" t="s">
        <v>145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1" t="s">
        <v>88</v>
      </c>
      <c r="BK270" s="229">
        <f>ROUND(I270*H270,2)</f>
        <v>0</v>
      </c>
      <c r="BL270" s="21" t="s">
        <v>170</v>
      </c>
      <c r="BM270" s="228" t="s">
        <v>936</v>
      </c>
    </row>
    <row r="271" s="2" customFormat="1">
      <c r="A271" s="43"/>
      <c r="B271" s="44"/>
      <c r="C271" s="45"/>
      <c r="D271" s="230" t="s">
        <v>155</v>
      </c>
      <c r="E271" s="45"/>
      <c r="F271" s="231" t="s">
        <v>937</v>
      </c>
      <c r="G271" s="45"/>
      <c r="H271" s="45"/>
      <c r="I271" s="232"/>
      <c r="J271" s="45"/>
      <c r="K271" s="45"/>
      <c r="L271" s="49"/>
      <c r="M271" s="233"/>
      <c r="N271" s="234"/>
      <c r="O271" s="89"/>
      <c r="P271" s="89"/>
      <c r="Q271" s="89"/>
      <c r="R271" s="89"/>
      <c r="S271" s="89"/>
      <c r="T271" s="90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T271" s="21" t="s">
        <v>155</v>
      </c>
      <c r="AU271" s="21" t="s">
        <v>90</v>
      </c>
    </row>
    <row r="272" s="14" customFormat="1">
      <c r="A272" s="14"/>
      <c r="B272" s="251"/>
      <c r="C272" s="252"/>
      <c r="D272" s="235" t="s">
        <v>273</v>
      </c>
      <c r="E272" s="253" t="s">
        <v>78</v>
      </c>
      <c r="F272" s="254" t="s">
        <v>754</v>
      </c>
      <c r="G272" s="252"/>
      <c r="H272" s="255">
        <v>251.57499999999999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273</v>
      </c>
      <c r="AU272" s="261" t="s">
        <v>90</v>
      </c>
      <c r="AV272" s="14" t="s">
        <v>90</v>
      </c>
      <c r="AW272" s="14" t="s">
        <v>40</v>
      </c>
      <c r="AX272" s="14" t="s">
        <v>88</v>
      </c>
      <c r="AY272" s="261" t="s">
        <v>145</v>
      </c>
    </row>
    <row r="273" s="2" customFormat="1">
      <c r="A273" s="43"/>
      <c r="B273" s="44"/>
      <c r="C273" s="45"/>
      <c r="D273" s="235" t="s">
        <v>718</v>
      </c>
      <c r="E273" s="45"/>
      <c r="F273" s="298" t="s">
        <v>909</v>
      </c>
      <c r="G273" s="45"/>
      <c r="H273" s="45"/>
      <c r="I273" s="45"/>
      <c r="J273" s="45"/>
      <c r="K273" s="45"/>
      <c r="L273" s="49"/>
      <c r="M273" s="233"/>
      <c r="N273" s="234"/>
      <c r="O273" s="89"/>
      <c r="P273" s="89"/>
      <c r="Q273" s="89"/>
      <c r="R273" s="89"/>
      <c r="S273" s="89"/>
      <c r="T273" s="90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U273" s="21" t="s">
        <v>90</v>
      </c>
    </row>
    <row r="274" s="2" customFormat="1">
      <c r="A274" s="43"/>
      <c r="B274" s="44"/>
      <c r="C274" s="45"/>
      <c r="D274" s="235" t="s">
        <v>718</v>
      </c>
      <c r="E274" s="45"/>
      <c r="F274" s="299" t="s">
        <v>910</v>
      </c>
      <c r="G274" s="45"/>
      <c r="H274" s="300">
        <v>41.32</v>
      </c>
      <c r="I274" s="45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U274" s="21" t="s">
        <v>90</v>
      </c>
    </row>
    <row r="275" s="2" customFormat="1">
      <c r="A275" s="43"/>
      <c r="B275" s="44"/>
      <c r="C275" s="45"/>
      <c r="D275" s="235" t="s">
        <v>718</v>
      </c>
      <c r="E275" s="45"/>
      <c r="F275" s="299" t="s">
        <v>911</v>
      </c>
      <c r="G275" s="45"/>
      <c r="H275" s="300">
        <v>82.353999999999999</v>
      </c>
      <c r="I275" s="45"/>
      <c r="J275" s="45"/>
      <c r="K275" s="45"/>
      <c r="L275" s="49"/>
      <c r="M275" s="233"/>
      <c r="N275" s="234"/>
      <c r="O275" s="89"/>
      <c r="P275" s="89"/>
      <c r="Q275" s="89"/>
      <c r="R275" s="89"/>
      <c r="S275" s="89"/>
      <c r="T275" s="90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U275" s="21" t="s">
        <v>90</v>
      </c>
    </row>
    <row r="276" s="2" customFormat="1">
      <c r="A276" s="43"/>
      <c r="B276" s="44"/>
      <c r="C276" s="45"/>
      <c r="D276" s="235" t="s">
        <v>718</v>
      </c>
      <c r="E276" s="45"/>
      <c r="F276" s="299" t="s">
        <v>912</v>
      </c>
      <c r="G276" s="45"/>
      <c r="H276" s="300">
        <v>18.768000000000001</v>
      </c>
      <c r="I276" s="45"/>
      <c r="J276" s="45"/>
      <c r="K276" s="45"/>
      <c r="L276" s="49"/>
      <c r="M276" s="233"/>
      <c r="N276" s="234"/>
      <c r="O276" s="89"/>
      <c r="P276" s="89"/>
      <c r="Q276" s="89"/>
      <c r="R276" s="89"/>
      <c r="S276" s="89"/>
      <c r="T276" s="90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U276" s="21" t="s">
        <v>90</v>
      </c>
    </row>
    <row r="277" s="2" customFormat="1">
      <c r="A277" s="43"/>
      <c r="B277" s="44"/>
      <c r="C277" s="45"/>
      <c r="D277" s="235" t="s">
        <v>718</v>
      </c>
      <c r="E277" s="45"/>
      <c r="F277" s="299" t="s">
        <v>913</v>
      </c>
      <c r="G277" s="45"/>
      <c r="H277" s="300">
        <v>22.091999999999999</v>
      </c>
      <c r="I277" s="45"/>
      <c r="J277" s="45"/>
      <c r="K277" s="45"/>
      <c r="L277" s="49"/>
      <c r="M277" s="233"/>
      <c r="N277" s="234"/>
      <c r="O277" s="89"/>
      <c r="P277" s="89"/>
      <c r="Q277" s="89"/>
      <c r="R277" s="89"/>
      <c r="S277" s="89"/>
      <c r="T277" s="90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U277" s="21" t="s">
        <v>90</v>
      </c>
    </row>
    <row r="278" s="2" customFormat="1">
      <c r="A278" s="43"/>
      <c r="B278" s="44"/>
      <c r="C278" s="45"/>
      <c r="D278" s="235" t="s">
        <v>718</v>
      </c>
      <c r="E278" s="45"/>
      <c r="F278" s="299" t="s">
        <v>914</v>
      </c>
      <c r="G278" s="45"/>
      <c r="H278" s="300">
        <v>23.616</v>
      </c>
      <c r="I278" s="45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U278" s="21" t="s">
        <v>90</v>
      </c>
    </row>
    <row r="279" s="2" customFormat="1">
      <c r="A279" s="43"/>
      <c r="B279" s="44"/>
      <c r="C279" s="45"/>
      <c r="D279" s="235" t="s">
        <v>718</v>
      </c>
      <c r="E279" s="45"/>
      <c r="F279" s="299" t="s">
        <v>915</v>
      </c>
      <c r="G279" s="45"/>
      <c r="H279" s="300">
        <v>24.992000000000001</v>
      </c>
      <c r="I279" s="45"/>
      <c r="J279" s="45"/>
      <c r="K279" s="45"/>
      <c r="L279" s="49"/>
      <c r="M279" s="233"/>
      <c r="N279" s="234"/>
      <c r="O279" s="89"/>
      <c r="P279" s="89"/>
      <c r="Q279" s="89"/>
      <c r="R279" s="89"/>
      <c r="S279" s="89"/>
      <c r="T279" s="90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U279" s="21" t="s">
        <v>90</v>
      </c>
    </row>
    <row r="280" s="2" customFormat="1">
      <c r="A280" s="43"/>
      <c r="B280" s="44"/>
      <c r="C280" s="45"/>
      <c r="D280" s="235" t="s">
        <v>718</v>
      </c>
      <c r="E280" s="45"/>
      <c r="F280" s="299" t="s">
        <v>916</v>
      </c>
      <c r="G280" s="45"/>
      <c r="H280" s="300">
        <v>21.548999999999999</v>
      </c>
      <c r="I280" s="45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U280" s="21" t="s">
        <v>90</v>
      </c>
    </row>
    <row r="281" s="2" customFormat="1">
      <c r="A281" s="43"/>
      <c r="B281" s="44"/>
      <c r="C281" s="45"/>
      <c r="D281" s="235" t="s">
        <v>718</v>
      </c>
      <c r="E281" s="45"/>
      <c r="F281" s="299" t="s">
        <v>917</v>
      </c>
      <c r="G281" s="45"/>
      <c r="H281" s="300">
        <v>9.6920000000000002</v>
      </c>
      <c r="I281" s="45"/>
      <c r="J281" s="45"/>
      <c r="K281" s="45"/>
      <c r="L281" s="49"/>
      <c r="M281" s="233"/>
      <c r="N281" s="234"/>
      <c r="O281" s="89"/>
      <c r="P281" s="89"/>
      <c r="Q281" s="89"/>
      <c r="R281" s="89"/>
      <c r="S281" s="89"/>
      <c r="T281" s="90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U281" s="21" t="s">
        <v>90</v>
      </c>
    </row>
    <row r="282" s="2" customFormat="1">
      <c r="A282" s="43"/>
      <c r="B282" s="44"/>
      <c r="C282" s="45"/>
      <c r="D282" s="235" t="s">
        <v>718</v>
      </c>
      <c r="E282" s="45"/>
      <c r="F282" s="299" t="s">
        <v>918</v>
      </c>
      <c r="G282" s="45"/>
      <c r="H282" s="300">
        <v>7.1920000000000002</v>
      </c>
      <c r="I282" s="45"/>
      <c r="J282" s="45"/>
      <c r="K282" s="45"/>
      <c r="L282" s="49"/>
      <c r="M282" s="233"/>
      <c r="N282" s="234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U282" s="21" t="s">
        <v>90</v>
      </c>
    </row>
    <row r="283" s="2" customFormat="1">
      <c r="A283" s="43"/>
      <c r="B283" s="44"/>
      <c r="C283" s="45"/>
      <c r="D283" s="235" t="s">
        <v>718</v>
      </c>
      <c r="E283" s="45"/>
      <c r="F283" s="299" t="s">
        <v>78</v>
      </c>
      <c r="G283" s="45"/>
      <c r="H283" s="300">
        <v>0</v>
      </c>
      <c r="I283" s="45"/>
      <c r="J283" s="45"/>
      <c r="K283" s="45"/>
      <c r="L283" s="49"/>
      <c r="M283" s="233"/>
      <c r="N283" s="234"/>
      <c r="O283" s="89"/>
      <c r="P283" s="89"/>
      <c r="Q283" s="89"/>
      <c r="R283" s="89"/>
      <c r="S283" s="89"/>
      <c r="T283" s="90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U283" s="21" t="s">
        <v>90</v>
      </c>
    </row>
    <row r="284" s="2" customFormat="1">
      <c r="A284" s="43"/>
      <c r="B284" s="44"/>
      <c r="C284" s="45"/>
      <c r="D284" s="235" t="s">
        <v>718</v>
      </c>
      <c r="E284" s="45"/>
      <c r="F284" s="299" t="s">
        <v>277</v>
      </c>
      <c r="G284" s="45"/>
      <c r="H284" s="300">
        <v>251.57499999999999</v>
      </c>
      <c r="I284" s="45"/>
      <c r="J284" s="45"/>
      <c r="K284" s="45"/>
      <c r="L284" s="49"/>
      <c r="M284" s="233"/>
      <c r="N284" s="234"/>
      <c r="O284" s="89"/>
      <c r="P284" s="89"/>
      <c r="Q284" s="89"/>
      <c r="R284" s="89"/>
      <c r="S284" s="89"/>
      <c r="T284" s="90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U284" s="21" t="s">
        <v>90</v>
      </c>
    </row>
    <row r="285" s="2" customFormat="1" ht="24.15" customHeight="1">
      <c r="A285" s="43"/>
      <c r="B285" s="44"/>
      <c r="C285" s="217" t="s">
        <v>449</v>
      </c>
      <c r="D285" s="217" t="s">
        <v>148</v>
      </c>
      <c r="E285" s="218" t="s">
        <v>938</v>
      </c>
      <c r="F285" s="219" t="s">
        <v>939</v>
      </c>
      <c r="G285" s="220" t="s">
        <v>403</v>
      </c>
      <c r="H285" s="221">
        <v>47.261000000000003</v>
      </c>
      <c r="I285" s="222"/>
      <c r="J285" s="223">
        <f>ROUND(I285*H285,2)</f>
        <v>0</v>
      </c>
      <c r="K285" s="219" t="s">
        <v>152</v>
      </c>
      <c r="L285" s="49"/>
      <c r="M285" s="224" t="s">
        <v>78</v>
      </c>
      <c r="N285" s="225" t="s">
        <v>50</v>
      </c>
      <c r="O285" s="89"/>
      <c r="P285" s="226">
        <f>O285*H285</f>
        <v>0</v>
      </c>
      <c r="Q285" s="226">
        <v>0.0015</v>
      </c>
      <c r="R285" s="226">
        <f>Q285*H285</f>
        <v>0.07089150000000001</v>
      </c>
      <c r="S285" s="226">
        <v>0</v>
      </c>
      <c r="T285" s="227">
        <f>S285*H285</f>
        <v>0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R285" s="228" t="s">
        <v>170</v>
      </c>
      <c r="AT285" s="228" t="s">
        <v>148</v>
      </c>
      <c r="AU285" s="228" t="s">
        <v>90</v>
      </c>
      <c r="AY285" s="21" t="s">
        <v>145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1" t="s">
        <v>88</v>
      </c>
      <c r="BK285" s="229">
        <f>ROUND(I285*H285,2)</f>
        <v>0</v>
      </c>
      <c r="BL285" s="21" t="s">
        <v>170</v>
      </c>
      <c r="BM285" s="228" t="s">
        <v>940</v>
      </c>
    </row>
    <row r="286" s="2" customFormat="1">
      <c r="A286" s="43"/>
      <c r="B286" s="44"/>
      <c r="C286" s="45"/>
      <c r="D286" s="230" t="s">
        <v>155</v>
      </c>
      <c r="E286" s="45"/>
      <c r="F286" s="231" t="s">
        <v>941</v>
      </c>
      <c r="G286" s="45"/>
      <c r="H286" s="45"/>
      <c r="I286" s="232"/>
      <c r="J286" s="45"/>
      <c r="K286" s="45"/>
      <c r="L286" s="49"/>
      <c r="M286" s="233"/>
      <c r="N286" s="234"/>
      <c r="O286" s="89"/>
      <c r="P286" s="89"/>
      <c r="Q286" s="89"/>
      <c r="R286" s="89"/>
      <c r="S286" s="89"/>
      <c r="T286" s="90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T286" s="21" t="s">
        <v>155</v>
      </c>
      <c r="AU286" s="21" t="s">
        <v>90</v>
      </c>
    </row>
    <row r="287" s="14" customFormat="1">
      <c r="A287" s="14"/>
      <c r="B287" s="251"/>
      <c r="C287" s="252"/>
      <c r="D287" s="235" t="s">
        <v>273</v>
      </c>
      <c r="E287" s="253" t="s">
        <v>78</v>
      </c>
      <c r="F287" s="254" t="s">
        <v>942</v>
      </c>
      <c r="G287" s="252"/>
      <c r="H287" s="255">
        <v>13.223000000000001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273</v>
      </c>
      <c r="AU287" s="261" t="s">
        <v>90</v>
      </c>
      <c r="AV287" s="14" t="s">
        <v>90</v>
      </c>
      <c r="AW287" s="14" t="s">
        <v>40</v>
      </c>
      <c r="AX287" s="14" t="s">
        <v>80</v>
      </c>
      <c r="AY287" s="261" t="s">
        <v>145</v>
      </c>
    </row>
    <row r="288" s="14" customFormat="1">
      <c r="A288" s="14"/>
      <c r="B288" s="251"/>
      <c r="C288" s="252"/>
      <c r="D288" s="235" t="s">
        <v>273</v>
      </c>
      <c r="E288" s="253" t="s">
        <v>78</v>
      </c>
      <c r="F288" s="254" t="s">
        <v>943</v>
      </c>
      <c r="G288" s="252"/>
      <c r="H288" s="255">
        <v>17.629999999999999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273</v>
      </c>
      <c r="AU288" s="261" t="s">
        <v>90</v>
      </c>
      <c r="AV288" s="14" t="s">
        <v>90</v>
      </c>
      <c r="AW288" s="14" t="s">
        <v>40</v>
      </c>
      <c r="AX288" s="14" t="s">
        <v>80</v>
      </c>
      <c r="AY288" s="261" t="s">
        <v>145</v>
      </c>
    </row>
    <row r="289" s="14" customFormat="1">
      <c r="A289" s="14"/>
      <c r="B289" s="251"/>
      <c r="C289" s="252"/>
      <c r="D289" s="235" t="s">
        <v>273</v>
      </c>
      <c r="E289" s="253" t="s">
        <v>78</v>
      </c>
      <c r="F289" s="254" t="s">
        <v>944</v>
      </c>
      <c r="G289" s="252"/>
      <c r="H289" s="255">
        <v>4.6230000000000002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273</v>
      </c>
      <c r="AU289" s="261" t="s">
        <v>90</v>
      </c>
      <c r="AV289" s="14" t="s">
        <v>90</v>
      </c>
      <c r="AW289" s="14" t="s">
        <v>40</v>
      </c>
      <c r="AX289" s="14" t="s">
        <v>80</v>
      </c>
      <c r="AY289" s="261" t="s">
        <v>145</v>
      </c>
    </row>
    <row r="290" s="14" customFormat="1">
      <c r="A290" s="14"/>
      <c r="B290" s="251"/>
      <c r="C290" s="252"/>
      <c r="D290" s="235" t="s">
        <v>273</v>
      </c>
      <c r="E290" s="253" t="s">
        <v>78</v>
      </c>
      <c r="F290" s="254" t="s">
        <v>945</v>
      </c>
      <c r="G290" s="252"/>
      <c r="H290" s="255">
        <v>9.1999999999999993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1" t="s">
        <v>273</v>
      </c>
      <c r="AU290" s="261" t="s">
        <v>90</v>
      </c>
      <c r="AV290" s="14" t="s">
        <v>90</v>
      </c>
      <c r="AW290" s="14" t="s">
        <v>40</v>
      </c>
      <c r="AX290" s="14" t="s">
        <v>80</v>
      </c>
      <c r="AY290" s="261" t="s">
        <v>145</v>
      </c>
    </row>
    <row r="291" s="14" customFormat="1">
      <c r="A291" s="14"/>
      <c r="B291" s="251"/>
      <c r="C291" s="252"/>
      <c r="D291" s="235" t="s">
        <v>273</v>
      </c>
      <c r="E291" s="253" t="s">
        <v>78</v>
      </c>
      <c r="F291" s="254" t="s">
        <v>946</v>
      </c>
      <c r="G291" s="252"/>
      <c r="H291" s="255">
        <v>1.2949999999999999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273</v>
      </c>
      <c r="AU291" s="261" t="s">
        <v>90</v>
      </c>
      <c r="AV291" s="14" t="s">
        <v>90</v>
      </c>
      <c r="AW291" s="14" t="s">
        <v>40</v>
      </c>
      <c r="AX291" s="14" t="s">
        <v>80</v>
      </c>
      <c r="AY291" s="261" t="s">
        <v>145</v>
      </c>
    </row>
    <row r="292" s="14" customFormat="1">
      <c r="A292" s="14"/>
      <c r="B292" s="251"/>
      <c r="C292" s="252"/>
      <c r="D292" s="235" t="s">
        <v>273</v>
      </c>
      <c r="E292" s="253" t="s">
        <v>78</v>
      </c>
      <c r="F292" s="254" t="s">
        <v>947</v>
      </c>
      <c r="G292" s="252"/>
      <c r="H292" s="255">
        <v>1.29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1" t="s">
        <v>273</v>
      </c>
      <c r="AU292" s="261" t="s">
        <v>90</v>
      </c>
      <c r="AV292" s="14" t="s">
        <v>90</v>
      </c>
      <c r="AW292" s="14" t="s">
        <v>40</v>
      </c>
      <c r="AX292" s="14" t="s">
        <v>80</v>
      </c>
      <c r="AY292" s="261" t="s">
        <v>145</v>
      </c>
    </row>
    <row r="293" s="15" customFormat="1">
      <c r="A293" s="15"/>
      <c r="B293" s="262"/>
      <c r="C293" s="263"/>
      <c r="D293" s="235" t="s">
        <v>273</v>
      </c>
      <c r="E293" s="264" t="s">
        <v>78</v>
      </c>
      <c r="F293" s="265" t="s">
        <v>277</v>
      </c>
      <c r="G293" s="263"/>
      <c r="H293" s="266">
        <v>47.261000000000003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2" t="s">
        <v>273</v>
      </c>
      <c r="AU293" s="272" t="s">
        <v>90</v>
      </c>
      <c r="AV293" s="15" t="s">
        <v>170</v>
      </c>
      <c r="AW293" s="15" t="s">
        <v>40</v>
      </c>
      <c r="AX293" s="15" t="s">
        <v>88</v>
      </c>
      <c r="AY293" s="272" t="s">
        <v>145</v>
      </c>
    </row>
    <row r="294" s="2" customFormat="1" ht="55.5" customHeight="1">
      <c r="A294" s="43"/>
      <c r="B294" s="44"/>
      <c r="C294" s="217" t="s">
        <v>455</v>
      </c>
      <c r="D294" s="217" t="s">
        <v>148</v>
      </c>
      <c r="E294" s="218" t="s">
        <v>948</v>
      </c>
      <c r="F294" s="219" t="s">
        <v>949</v>
      </c>
      <c r="G294" s="220" t="s">
        <v>403</v>
      </c>
      <c r="H294" s="221">
        <v>47.261000000000003</v>
      </c>
      <c r="I294" s="222"/>
      <c r="J294" s="223">
        <f>ROUND(I294*H294,2)</f>
        <v>0</v>
      </c>
      <c r="K294" s="219" t="s">
        <v>152</v>
      </c>
      <c r="L294" s="49"/>
      <c r="M294" s="224" t="s">
        <v>78</v>
      </c>
      <c r="N294" s="225" t="s">
        <v>50</v>
      </c>
      <c r="O294" s="89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R294" s="228" t="s">
        <v>170</v>
      </c>
      <c r="AT294" s="228" t="s">
        <v>148</v>
      </c>
      <c r="AU294" s="228" t="s">
        <v>90</v>
      </c>
      <c r="AY294" s="21" t="s">
        <v>145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1" t="s">
        <v>88</v>
      </c>
      <c r="BK294" s="229">
        <f>ROUND(I294*H294,2)</f>
        <v>0</v>
      </c>
      <c r="BL294" s="21" t="s">
        <v>170</v>
      </c>
      <c r="BM294" s="228" t="s">
        <v>950</v>
      </c>
    </row>
    <row r="295" s="2" customFormat="1">
      <c r="A295" s="43"/>
      <c r="B295" s="44"/>
      <c r="C295" s="45"/>
      <c r="D295" s="230" t="s">
        <v>155</v>
      </c>
      <c r="E295" s="45"/>
      <c r="F295" s="231" t="s">
        <v>951</v>
      </c>
      <c r="G295" s="45"/>
      <c r="H295" s="45"/>
      <c r="I295" s="232"/>
      <c r="J295" s="45"/>
      <c r="K295" s="45"/>
      <c r="L295" s="49"/>
      <c r="M295" s="233"/>
      <c r="N295" s="234"/>
      <c r="O295" s="89"/>
      <c r="P295" s="89"/>
      <c r="Q295" s="89"/>
      <c r="R295" s="89"/>
      <c r="S295" s="89"/>
      <c r="T295" s="90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T295" s="21" t="s">
        <v>155</v>
      </c>
      <c r="AU295" s="21" t="s">
        <v>90</v>
      </c>
    </row>
    <row r="296" s="14" customFormat="1">
      <c r="A296" s="14"/>
      <c r="B296" s="251"/>
      <c r="C296" s="252"/>
      <c r="D296" s="235" t="s">
        <v>273</v>
      </c>
      <c r="E296" s="253" t="s">
        <v>78</v>
      </c>
      <c r="F296" s="254" t="s">
        <v>942</v>
      </c>
      <c r="G296" s="252"/>
      <c r="H296" s="255">
        <v>13.223000000000001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273</v>
      </c>
      <c r="AU296" s="261" t="s">
        <v>90</v>
      </c>
      <c r="AV296" s="14" t="s">
        <v>90</v>
      </c>
      <c r="AW296" s="14" t="s">
        <v>40</v>
      </c>
      <c r="AX296" s="14" t="s">
        <v>80</v>
      </c>
      <c r="AY296" s="261" t="s">
        <v>145</v>
      </c>
    </row>
    <row r="297" s="14" customFormat="1">
      <c r="A297" s="14"/>
      <c r="B297" s="251"/>
      <c r="C297" s="252"/>
      <c r="D297" s="235" t="s">
        <v>273</v>
      </c>
      <c r="E297" s="253" t="s">
        <v>78</v>
      </c>
      <c r="F297" s="254" t="s">
        <v>943</v>
      </c>
      <c r="G297" s="252"/>
      <c r="H297" s="255">
        <v>17.629999999999999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1" t="s">
        <v>273</v>
      </c>
      <c r="AU297" s="261" t="s">
        <v>90</v>
      </c>
      <c r="AV297" s="14" t="s">
        <v>90</v>
      </c>
      <c r="AW297" s="14" t="s">
        <v>40</v>
      </c>
      <c r="AX297" s="14" t="s">
        <v>80</v>
      </c>
      <c r="AY297" s="261" t="s">
        <v>145</v>
      </c>
    </row>
    <row r="298" s="14" customFormat="1">
      <c r="A298" s="14"/>
      <c r="B298" s="251"/>
      <c r="C298" s="252"/>
      <c r="D298" s="235" t="s">
        <v>273</v>
      </c>
      <c r="E298" s="253" t="s">
        <v>78</v>
      </c>
      <c r="F298" s="254" t="s">
        <v>944</v>
      </c>
      <c r="G298" s="252"/>
      <c r="H298" s="255">
        <v>4.6230000000000002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273</v>
      </c>
      <c r="AU298" s="261" t="s">
        <v>90</v>
      </c>
      <c r="AV298" s="14" t="s">
        <v>90</v>
      </c>
      <c r="AW298" s="14" t="s">
        <v>40</v>
      </c>
      <c r="AX298" s="14" t="s">
        <v>80</v>
      </c>
      <c r="AY298" s="261" t="s">
        <v>145</v>
      </c>
    </row>
    <row r="299" s="14" customFormat="1">
      <c r="A299" s="14"/>
      <c r="B299" s="251"/>
      <c r="C299" s="252"/>
      <c r="D299" s="235" t="s">
        <v>273</v>
      </c>
      <c r="E299" s="253" t="s">
        <v>78</v>
      </c>
      <c r="F299" s="254" t="s">
        <v>945</v>
      </c>
      <c r="G299" s="252"/>
      <c r="H299" s="255">
        <v>9.1999999999999993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1" t="s">
        <v>273</v>
      </c>
      <c r="AU299" s="261" t="s">
        <v>90</v>
      </c>
      <c r="AV299" s="14" t="s">
        <v>90</v>
      </c>
      <c r="AW299" s="14" t="s">
        <v>40</v>
      </c>
      <c r="AX299" s="14" t="s">
        <v>80</v>
      </c>
      <c r="AY299" s="261" t="s">
        <v>145</v>
      </c>
    </row>
    <row r="300" s="14" customFormat="1">
      <c r="A300" s="14"/>
      <c r="B300" s="251"/>
      <c r="C300" s="252"/>
      <c r="D300" s="235" t="s">
        <v>273</v>
      </c>
      <c r="E300" s="253" t="s">
        <v>78</v>
      </c>
      <c r="F300" s="254" t="s">
        <v>946</v>
      </c>
      <c r="G300" s="252"/>
      <c r="H300" s="255">
        <v>1.2949999999999999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273</v>
      </c>
      <c r="AU300" s="261" t="s">
        <v>90</v>
      </c>
      <c r="AV300" s="14" t="s">
        <v>90</v>
      </c>
      <c r="AW300" s="14" t="s">
        <v>40</v>
      </c>
      <c r="AX300" s="14" t="s">
        <v>80</v>
      </c>
      <c r="AY300" s="261" t="s">
        <v>145</v>
      </c>
    </row>
    <row r="301" s="14" customFormat="1">
      <c r="A301" s="14"/>
      <c r="B301" s="251"/>
      <c r="C301" s="252"/>
      <c r="D301" s="235" t="s">
        <v>273</v>
      </c>
      <c r="E301" s="253" t="s">
        <v>78</v>
      </c>
      <c r="F301" s="254" t="s">
        <v>947</v>
      </c>
      <c r="G301" s="252"/>
      <c r="H301" s="255">
        <v>1.29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1" t="s">
        <v>273</v>
      </c>
      <c r="AU301" s="261" t="s">
        <v>90</v>
      </c>
      <c r="AV301" s="14" t="s">
        <v>90</v>
      </c>
      <c r="AW301" s="14" t="s">
        <v>40</v>
      </c>
      <c r="AX301" s="14" t="s">
        <v>80</v>
      </c>
      <c r="AY301" s="261" t="s">
        <v>145</v>
      </c>
    </row>
    <row r="302" s="15" customFormat="1">
      <c r="A302" s="15"/>
      <c r="B302" s="262"/>
      <c r="C302" s="263"/>
      <c r="D302" s="235" t="s">
        <v>273</v>
      </c>
      <c r="E302" s="264" t="s">
        <v>78</v>
      </c>
      <c r="F302" s="265" t="s">
        <v>277</v>
      </c>
      <c r="G302" s="263"/>
      <c r="H302" s="266">
        <v>47.261000000000003</v>
      </c>
      <c r="I302" s="267"/>
      <c r="J302" s="263"/>
      <c r="K302" s="263"/>
      <c r="L302" s="268"/>
      <c r="M302" s="269"/>
      <c r="N302" s="270"/>
      <c r="O302" s="270"/>
      <c r="P302" s="270"/>
      <c r="Q302" s="270"/>
      <c r="R302" s="270"/>
      <c r="S302" s="270"/>
      <c r="T302" s="27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2" t="s">
        <v>273</v>
      </c>
      <c r="AU302" s="272" t="s">
        <v>90</v>
      </c>
      <c r="AV302" s="15" t="s">
        <v>170</v>
      </c>
      <c r="AW302" s="15" t="s">
        <v>40</v>
      </c>
      <c r="AX302" s="15" t="s">
        <v>88</v>
      </c>
      <c r="AY302" s="272" t="s">
        <v>145</v>
      </c>
    </row>
    <row r="303" s="2" customFormat="1" ht="24.15" customHeight="1">
      <c r="A303" s="43"/>
      <c r="B303" s="44"/>
      <c r="C303" s="288" t="s">
        <v>461</v>
      </c>
      <c r="D303" s="288" t="s">
        <v>664</v>
      </c>
      <c r="E303" s="289" t="s">
        <v>952</v>
      </c>
      <c r="F303" s="290" t="s">
        <v>953</v>
      </c>
      <c r="G303" s="291" t="s">
        <v>403</v>
      </c>
      <c r="H303" s="292">
        <v>49.624000000000002</v>
      </c>
      <c r="I303" s="293"/>
      <c r="J303" s="294">
        <f>ROUND(I303*H303,2)</f>
        <v>0</v>
      </c>
      <c r="K303" s="290" t="s">
        <v>152</v>
      </c>
      <c r="L303" s="295"/>
      <c r="M303" s="296" t="s">
        <v>78</v>
      </c>
      <c r="N303" s="297" t="s">
        <v>50</v>
      </c>
      <c r="O303" s="89"/>
      <c r="P303" s="226">
        <f>O303*H303</f>
        <v>0</v>
      </c>
      <c r="Q303" s="226">
        <v>4.0000000000000003E-05</v>
      </c>
      <c r="R303" s="226">
        <f>Q303*H303</f>
        <v>0.0019849600000000005</v>
      </c>
      <c r="S303" s="226">
        <v>0</v>
      </c>
      <c r="T303" s="227">
        <f>S303*H303</f>
        <v>0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R303" s="228" t="s">
        <v>196</v>
      </c>
      <c r="AT303" s="228" t="s">
        <v>664</v>
      </c>
      <c r="AU303" s="228" t="s">
        <v>90</v>
      </c>
      <c r="AY303" s="21" t="s">
        <v>145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1" t="s">
        <v>88</v>
      </c>
      <c r="BK303" s="229">
        <f>ROUND(I303*H303,2)</f>
        <v>0</v>
      </c>
      <c r="BL303" s="21" t="s">
        <v>170</v>
      </c>
      <c r="BM303" s="228" t="s">
        <v>954</v>
      </c>
    </row>
    <row r="304" s="14" customFormat="1">
      <c r="A304" s="14"/>
      <c r="B304" s="251"/>
      <c r="C304" s="252"/>
      <c r="D304" s="235" t="s">
        <v>273</v>
      </c>
      <c r="E304" s="252"/>
      <c r="F304" s="254" t="s">
        <v>955</v>
      </c>
      <c r="G304" s="252"/>
      <c r="H304" s="255">
        <v>49.624000000000002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273</v>
      </c>
      <c r="AU304" s="261" t="s">
        <v>90</v>
      </c>
      <c r="AV304" s="14" t="s">
        <v>90</v>
      </c>
      <c r="AW304" s="14" t="s">
        <v>4</v>
      </c>
      <c r="AX304" s="14" t="s">
        <v>88</v>
      </c>
      <c r="AY304" s="261" t="s">
        <v>145</v>
      </c>
    </row>
    <row r="305" s="2" customFormat="1" ht="33" customHeight="1">
      <c r="A305" s="43"/>
      <c r="B305" s="44"/>
      <c r="C305" s="217" t="s">
        <v>467</v>
      </c>
      <c r="D305" s="217" t="s">
        <v>148</v>
      </c>
      <c r="E305" s="218" t="s">
        <v>956</v>
      </c>
      <c r="F305" s="219" t="s">
        <v>957</v>
      </c>
      <c r="G305" s="220" t="s">
        <v>270</v>
      </c>
      <c r="H305" s="221">
        <v>8.9139999999999997</v>
      </c>
      <c r="I305" s="222"/>
      <c r="J305" s="223">
        <f>ROUND(I305*H305,2)</f>
        <v>0</v>
      </c>
      <c r="K305" s="219" t="s">
        <v>152</v>
      </c>
      <c r="L305" s="49"/>
      <c r="M305" s="224" t="s">
        <v>78</v>
      </c>
      <c r="N305" s="225" t="s">
        <v>50</v>
      </c>
      <c r="O305" s="89"/>
      <c r="P305" s="226">
        <f>O305*H305</f>
        <v>0</v>
      </c>
      <c r="Q305" s="226">
        <v>2.5018699999999998</v>
      </c>
      <c r="R305" s="226">
        <f>Q305*H305</f>
        <v>22.301669179999998</v>
      </c>
      <c r="S305" s="226">
        <v>0</v>
      </c>
      <c r="T305" s="227">
        <f>S305*H305</f>
        <v>0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R305" s="228" t="s">
        <v>170</v>
      </c>
      <c r="AT305" s="228" t="s">
        <v>148</v>
      </c>
      <c r="AU305" s="228" t="s">
        <v>90</v>
      </c>
      <c r="AY305" s="21" t="s">
        <v>145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1" t="s">
        <v>88</v>
      </c>
      <c r="BK305" s="229">
        <f>ROUND(I305*H305,2)</f>
        <v>0</v>
      </c>
      <c r="BL305" s="21" t="s">
        <v>170</v>
      </c>
      <c r="BM305" s="228" t="s">
        <v>958</v>
      </c>
    </row>
    <row r="306" s="2" customFormat="1">
      <c r="A306" s="43"/>
      <c r="B306" s="44"/>
      <c r="C306" s="45"/>
      <c r="D306" s="230" t="s">
        <v>155</v>
      </c>
      <c r="E306" s="45"/>
      <c r="F306" s="231" t="s">
        <v>959</v>
      </c>
      <c r="G306" s="45"/>
      <c r="H306" s="45"/>
      <c r="I306" s="232"/>
      <c r="J306" s="45"/>
      <c r="K306" s="45"/>
      <c r="L306" s="49"/>
      <c r="M306" s="233"/>
      <c r="N306" s="234"/>
      <c r="O306" s="89"/>
      <c r="P306" s="89"/>
      <c r="Q306" s="89"/>
      <c r="R306" s="89"/>
      <c r="S306" s="89"/>
      <c r="T306" s="90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T306" s="21" t="s">
        <v>155</v>
      </c>
      <c r="AU306" s="21" t="s">
        <v>90</v>
      </c>
    </row>
    <row r="307" s="14" customFormat="1">
      <c r="A307" s="14"/>
      <c r="B307" s="251"/>
      <c r="C307" s="252"/>
      <c r="D307" s="235" t="s">
        <v>273</v>
      </c>
      <c r="E307" s="253" t="s">
        <v>78</v>
      </c>
      <c r="F307" s="254" t="s">
        <v>960</v>
      </c>
      <c r="G307" s="252"/>
      <c r="H307" s="255">
        <v>8.9139999999999997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1" t="s">
        <v>273</v>
      </c>
      <c r="AU307" s="261" t="s">
        <v>90</v>
      </c>
      <c r="AV307" s="14" t="s">
        <v>90</v>
      </c>
      <c r="AW307" s="14" t="s">
        <v>40</v>
      </c>
      <c r="AX307" s="14" t="s">
        <v>88</v>
      </c>
      <c r="AY307" s="261" t="s">
        <v>145</v>
      </c>
    </row>
    <row r="308" s="2" customFormat="1">
      <c r="A308" s="43"/>
      <c r="B308" s="44"/>
      <c r="C308" s="45"/>
      <c r="D308" s="235" t="s">
        <v>718</v>
      </c>
      <c r="E308" s="45"/>
      <c r="F308" s="298" t="s">
        <v>781</v>
      </c>
      <c r="G308" s="45"/>
      <c r="H308" s="45"/>
      <c r="I308" s="45"/>
      <c r="J308" s="45"/>
      <c r="K308" s="45"/>
      <c r="L308" s="49"/>
      <c r="M308" s="233"/>
      <c r="N308" s="234"/>
      <c r="O308" s="89"/>
      <c r="P308" s="89"/>
      <c r="Q308" s="89"/>
      <c r="R308" s="89"/>
      <c r="S308" s="89"/>
      <c r="T308" s="90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U308" s="21" t="s">
        <v>90</v>
      </c>
    </row>
    <row r="309" s="2" customFormat="1">
      <c r="A309" s="43"/>
      <c r="B309" s="44"/>
      <c r="C309" s="45"/>
      <c r="D309" s="235" t="s">
        <v>718</v>
      </c>
      <c r="E309" s="45"/>
      <c r="F309" s="299" t="s">
        <v>782</v>
      </c>
      <c r="G309" s="45"/>
      <c r="H309" s="300">
        <v>0</v>
      </c>
      <c r="I309" s="45"/>
      <c r="J309" s="45"/>
      <c r="K309" s="45"/>
      <c r="L309" s="49"/>
      <c r="M309" s="233"/>
      <c r="N309" s="234"/>
      <c r="O309" s="89"/>
      <c r="P309" s="89"/>
      <c r="Q309" s="89"/>
      <c r="R309" s="89"/>
      <c r="S309" s="89"/>
      <c r="T309" s="90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U309" s="21" t="s">
        <v>90</v>
      </c>
    </row>
    <row r="310" s="2" customFormat="1">
      <c r="A310" s="43"/>
      <c r="B310" s="44"/>
      <c r="C310" s="45"/>
      <c r="D310" s="235" t="s">
        <v>718</v>
      </c>
      <c r="E310" s="45"/>
      <c r="F310" s="299" t="s">
        <v>783</v>
      </c>
      <c r="G310" s="45"/>
      <c r="H310" s="300">
        <v>5.9000000000000004</v>
      </c>
      <c r="I310" s="45"/>
      <c r="J310" s="45"/>
      <c r="K310" s="45"/>
      <c r="L310" s="49"/>
      <c r="M310" s="233"/>
      <c r="N310" s="234"/>
      <c r="O310" s="89"/>
      <c r="P310" s="89"/>
      <c r="Q310" s="89"/>
      <c r="R310" s="89"/>
      <c r="S310" s="89"/>
      <c r="T310" s="90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U310" s="21" t="s">
        <v>90</v>
      </c>
    </row>
    <row r="311" s="2" customFormat="1">
      <c r="A311" s="43"/>
      <c r="B311" s="44"/>
      <c r="C311" s="45"/>
      <c r="D311" s="235" t="s">
        <v>718</v>
      </c>
      <c r="E311" s="45"/>
      <c r="F311" s="299" t="s">
        <v>528</v>
      </c>
      <c r="G311" s="45"/>
      <c r="H311" s="300">
        <v>3.4100000000000001</v>
      </c>
      <c r="I311" s="45"/>
      <c r="J311" s="45"/>
      <c r="K311" s="45"/>
      <c r="L311" s="49"/>
      <c r="M311" s="233"/>
      <c r="N311" s="234"/>
      <c r="O311" s="89"/>
      <c r="P311" s="89"/>
      <c r="Q311" s="89"/>
      <c r="R311" s="89"/>
      <c r="S311" s="89"/>
      <c r="T311" s="90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U311" s="21" t="s">
        <v>90</v>
      </c>
    </row>
    <row r="312" s="2" customFormat="1">
      <c r="A312" s="43"/>
      <c r="B312" s="44"/>
      <c r="C312" s="45"/>
      <c r="D312" s="235" t="s">
        <v>718</v>
      </c>
      <c r="E312" s="45"/>
      <c r="F312" s="299" t="s">
        <v>508</v>
      </c>
      <c r="G312" s="45"/>
      <c r="H312" s="300">
        <v>6.9100000000000001</v>
      </c>
      <c r="I312" s="45"/>
      <c r="J312" s="45"/>
      <c r="K312" s="45"/>
      <c r="L312" s="49"/>
      <c r="M312" s="233"/>
      <c r="N312" s="234"/>
      <c r="O312" s="89"/>
      <c r="P312" s="89"/>
      <c r="Q312" s="89"/>
      <c r="R312" s="89"/>
      <c r="S312" s="89"/>
      <c r="T312" s="90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U312" s="21" t="s">
        <v>90</v>
      </c>
    </row>
    <row r="313" s="2" customFormat="1">
      <c r="A313" s="43"/>
      <c r="B313" s="44"/>
      <c r="C313" s="45"/>
      <c r="D313" s="235" t="s">
        <v>718</v>
      </c>
      <c r="E313" s="45"/>
      <c r="F313" s="299" t="s">
        <v>509</v>
      </c>
      <c r="G313" s="45"/>
      <c r="H313" s="300">
        <v>15.890000000000001</v>
      </c>
      <c r="I313" s="45"/>
      <c r="J313" s="45"/>
      <c r="K313" s="45"/>
      <c r="L313" s="49"/>
      <c r="M313" s="233"/>
      <c r="N313" s="234"/>
      <c r="O313" s="89"/>
      <c r="P313" s="89"/>
      <c r="Q313" s="89"/>
      <c r="R313" s="89"/>
      <c r="S313" s="89"/>
      <c r="T313" s="90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U313" s="21" t="s">
        <v>90</v>
      </c>
    </row>
    <row r="314" s="2" customFormat="1">
      <c r="A314" s="43"/>
      <c r="B314" s="44"/>
      <c r="C314" s="45"/>
      <c r="D314" s="235" t="s">
        <v>718</v>
      </c>
      <c r="E314" s="45"/>
      <c r="F314" s="299" t="s">
        <v>529</v>
      </c>
      <c r="G314" s="45"/>
      <c r="H314" s="300">
        <v>10.699999999999999</v>
      </c>
      <c r="I314" s="45"/>
      <c r="J314" s="45"/>
      <c r="K314" s="45"/>
      <c r="L314" s="49"/>
      <c r="M314" s="233"/>
      <c r="N314" s="234"/>
      <c r="O314" s="89"/>
      <c r="P314" s="89"/>
      <c r="Q314" s="89"/>
      <c r="R314" s="89"/>
      <c r="S314" s="89"/>
      <c r="T314" s="90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U314" s="21" t="s">
        <v>90</v>
      </c>
    </row>
    <row r="315" s="2" customFormat="1">
      <c r="A315" s="43"/>
      <c r="B315" s="44"/>
      <c r="C315" s="45"/>
      <c r="D315" s="235" t="s">
        <v>718</v>
      </c>
      <c r="E315" s="45"/>
      <c r="F315" s="299" t="s">
        <v>530</v>
      </c>
      <c r="G315" s="45"/>
      <c r="H315" s="300">
        <v>22.57</v>
      </c>
      <c r="I315" s="45"/>
      <c r="J315" s="45"/>
      <c r="K315" s="45"/>
      <c r="L315" s="49"/>
      <c r="M315" s="233"/>
      <c r="N315" s="234"/>
      <c r="O315" s="89"/>
      <c r="P315" s="89"/>
      <c r="Q315" s="89"/>
      <c r="R315" s="89"/>
      <c r="S315" s="89"/>
      <c r="T315" s="90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U315" s="21" t="s">
        <v>90</v>
      </c>
    </row>
    <row r="316" s="2" customFormat="1">
      <c r="A316" s="43"/>
      <c r="B316" s="44"/>
      <c r="C316" s="45"/>
      <c r="D316" s="235" t="s">
        <v>718</v>
      </c>
      <c r="E316" s="45"/>
      <c r="F316" s="299" t="s">
        <v>531</v>
      </c>
      <c r="G316" s="45"/>
      <c r="H316" s="300">
        <v>15.07</v>
      </c>
      <c r="I316" s="45"/>
      <c r="J316" s="45"/>
      <c r="K316" s="45"/>
      <c r="L316" s="49"/>
      <c r="M316" s="233"/>
      <c r="N316" s="234"/>
      <c r="O316" s="89"/>
      <c r="P316" s="89"/>
      <c r="Q316" s="89"/>
      <c r="R316" s="89"/>
      <c r="S316" s="89"/>
      <c r="T316" s="90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U316" s="21" t="s">
        <v>90</v>
      </c>
    </row>
    <row r="317" s="2" customFormat="1">
      <c r="A317" s="43"/>
      <c r="B317" s="44"/>
      <c r="C317" s="45"/>
      <c r="D317" s="235" t="s">
        <v>718</v>
      </c>
      <c r="E317" s="45"/>
      <c r="F317" s="299" t="s">
        <v>532</v>
      </c>
      <c r="G317" s="45"/>
      <c r="H317" s="300">
        <v>3.3900000000000001</v>
      </c>
      <c r="I317" s="45"/>
      <c r="J317" s="45"/>
      <c r="K317" s="45"/>
      <c r="L317" s="49"/>
      <c r="M317" s="233"/>
      <c r="N317" s="234"/>
      <c r="O317" s="89"/>
      <c r="P317" s="89"/>
      <c r="Q317" s="89"/>
      <c r="R317" s="89"/>
      <c r="S317" s="89"/>
      <c r="T317" s="90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U317" s="21" t="s">
        <v>90</v>
      </c>
    </row>
    <row r="318" s="2" customFormat="1">
      <c r="A318" s="43"/>
      <c r="B318" s="44"/>
      <c r="C318" s="45"/>
      <c r="D318" s="235" t="s">
        <v>718</v>
      </c>
      <c r="E318" s="45"/>
      <c r="F318" s="299" t="s">
        <v>533</v>
      </c>
      <c r="G318" s="45"/>
      <c r="H318" s="300">
        <v>5.2999999999999998</v>
      </c>
      <c r="I318" s="45"/>
      <c r="J318" s="45"/>
      <c r="K318" s="45"/>
      <c r="L318" s="49"/>
      <c r="M318" s="233"/>
      <c r="N318" s="234"/>
      <c r="O318" s="89"/>
      <c r="P318" s="89"/>
      <c r="Q318" s="89"/>
      <c r="R318" s="89"/>
      <c r="S318" s="89"/>
      <c r="T318" s="90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U318" s="21" t="s">
        <v>90</v>
      </c>
    </row>
    <row r="319" s="2" customFormat="1">
      <c r="A319" s="43"/>
      <c r="B319" s="44"/>
      <c r="C319" s="45"/>
      <c r="D319" s="235" t="s">
        <v>718</v>
      </c>
      <c r="E319" s="45"/>
      <c r="F319" s="299" t="s">
        <v>341</v>
      </c>
      <c r="G319" s="45"/>
      <c r="H319" s="300">
        <v>89.140000000000001</v>
      </c>
      <c r="I319" s="45"/>
      <c r="J319" s="45"/>
      <c r="K319" s="45"/>
      <c r="L319" s="49"/>
      <c r="M319" s="233"/>
      <c r="N319" s="234"/>
      <c r="O319" s="89"/>
      <c r="P319" s="89"/>
      <c r="Q319" s="89"/>
      <c r="R319" s="89"/>
      <c r="S319" s="89"/>
      <c r="T319" s="90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U319" s="21" t="s">
        <v>90</v>
      </c>
    </row>
    <row r="320" s="2" customFormat="1" ht="37.8" customHeight="1">
      <c r="A320" s="43"/>
      <c r="B320" s="44"/>
      <c r="C320" s="217" t="s">
        <v>472</v>
      </c>
      <c r="D320" s="217" t="s">
        <v>148</v>
      </c>
      <c r="E320" s="218" t="s">
        <v>961</v>
      </c>
      <c r="F320" s="219" t="s">
        <v>962</v>
      </c>
      <c r="G320" s="220" t="s">
        <v>270</v>
      </c>
      <c r="H320" s="221">
        <v>8.9139999999999997</v>
      </c>
      <c r="I320" s="222"/>
      <c r="J320" s="223">
        <f>ROUND(I320*H320,2)</f>
        <v>0</v>
      </c>
      <c r="K320" s="219" t="s">
        <v>152</v>
      </c>
      <c r="L320" s="49"/>
      <c r="M320" s="224" t="s">
        <v>78</v>
      </c>
      <c r="N320" s="225" t="s">
        <v>50</v>
      </c>
      <c r="O320" s="89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R320" s="228" t="s">
        <v>170</v>
      </c>
      <c r="AT320" s="228" t="s">
        <v>148</v>
      </c>
      <c r="AU320" s="228" t="s">
        <v>90</v>
      </c>
      <c r="AY320" s="21" t="s">
        <v>145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21" t="s">
        <v>88</v>
      </c>
      <c r="BK320" s="229">
        <f>ROUND(I320*H320,2)</f>
        <v>0</v>
      </c>
      <c r="BL320" s="21" t="s">
        <v>170</v>
      </c>
      <c r="BM320" s="228" t="s">
        <v>963</v>
      </c>
    </row>
    <row r="321" s="2" customFormat="1">
      <c r="A321" s="43"/>
      <c r="B321" s="44"/>
      <c r="C321" s="45"/>
      <c r="D321" s="230" t="s">
        <v>155</v>
      </c>
      <c r="E321" s="45"/>
      <c r="F321" s="231" t="s">
        <v>964</v>
      </c>
      <c r="G321" s="45"/>
      <c r="H321" s="45"/>
      <c r="I321" s="232"/>
      <c r="J321" s="45"/>
      <c r="K321" s="45"/>
      <c r="L321" s="49"/>
      <c r="M321" s="233"/>
      <c r="N321" s="234"/>
      <c r="O321" s="89"/>
      <c r="P321" s="89"/>
      <c r="Q321" s="89"/>
      <c r="R321" s="89"/>
      <c r="S321" s="89"/>
      <c r="T321" s="90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T321" s="21" t="s">
        <v>155</v>
      </c>
      <c r="AU321" s="21" t="s">
        <v>90</v>
      </c>
    </row>
    <row r="322" s="14" customFormat="1">
      <c r="A322" s="14"/>
      <c r="B322" s="251"/>
      <c r="C322" s="252"/>
      <c r="D322" s="235" t="s">
        <v>273</v>
      </c>
      <c r="E322" s="253" t="s">
        <v>78</v>
      </c>
      <c r="F322" s="254" t="s">
        <v>960</v>
      </c>
      <c r="G322" s="252"/>
      <c r="H322" s="255">
        <v>8.9139999999999997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273</v>
      </c>
      <c r="AU322" s="261" t="s">
        <v>90</v>
      </c>
      <c r="AV322" s="14" t="s">
        <v>90</v>
      </c>
      <c r="AW322" s="14" t="s">
        <v>40</v>
      </c>
      <c r="AX322" s="14" t="s">
        <v>88</v>
      </c>
      <c r="AY322" s="261" t="s">
        <v>145</v>
      </c>
    </row>
    <row r="323" s="2" customFormat="1">
      <c r="A323" s="43"/>
      <c r="B323" s="44"/>
      <c r="C323" s="45"/>
      <c r="D323" s="235" t="s">
        <v>718</v>
      </c>
      <c r="E323" s="45"/>
      <c r="F323" s="298" t="s">
        <v>781</v>
      </c>
      <c r="G323" s="45"/>
      <c r="H323" s="45"/>
      <c r="I323" s="45"/>
      <c r="J323" s="45"/>
      <c r="K323" s="45"/>
      <c r="L323" s="49"/>
      <c r="M323" s="233"/>
      <c r="N323" s="234"/>
      <c r="O323" s="89"/>
      <c r="P323" s="89"/>
      <c r="Q323" s="89"/>
      <c r="R323" s="89"/>
      <c r="S323" s="89"/>
      <c r="T323" s="90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U323" s="21" t="s">
        <v>90</v>
      </c>
    </row>
    <row r="324" s="2" customFormat="1">
      <c r="A324" s="43"/>
      <c r="B324" s="44"/>
      <c r="C324" s="45"/>
      <c r="D324" s="235" t="s">
        <v>718</v>
      </c>
      <c r="E324" s="45"/>
      <c r="F324" s="299" t="s">
        <v>782</v>
      </c>
      <c r="G324" s="45"/>
      <c r="H324" s="300">
        <v>0</v>
      </c>
      <c r="I324" s="45"/>
      <c r="J324" s="45"/>
      <c r="K324" s="45"/>
      <c r="L324" s="49"/>
      <c r="M324" s="233"/>
      <c r="N324" s="234"/>
      <c r="O324" s="89"/>
      <c r="P324" s="89"/>
      <c r="Q324" s="89"/>
      <c r="R324" s="89"/>
      <c r="S324" s="89"/>
      <c r="T324" s="90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U324" s="21" t="s">
        <v>90</v>
      </c>
    </row>
    <row r="325" s="2" customFormat="1">
      <c r="A325" s="43"/>
      <c r="B325" s="44"/>
      <c r="C325" s="45"/>
      <c r="D325" s="235" t="s">
        <v>718</v>
      </c>
      <c r="E325" s="45"/>
      <c r="F325" s="299" t="s">
        <v>783</v>
      </c>
      <c r="G325" s="45"/>
      <c r="H325" s="300">
        <v>5.9000000000000004</v>
      </c>
      <c r="I325" s="45"/>
      <c r="J325" s="45"/>
      <c r="K325" s="45"/>
      <c r="L325" s="49"/>
      <c r="M325" s="233"/>
      <c r="N325" s="234"/>
      <c r="O325" s="89"/>
      <c r="P325" s="89"/>
      <c r="Q325" s="89"/>
      <c r="R325" s="89"/>
      <c r="S325" s="89"/>
      <c r="T325" s="90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U325" s="21" t="s">
        <v>90</v>
      </c>
    </row>
    <row r="326" s="2" customFormat="1">
      <c r="A326" s="43"/>
      <c r="B326" s="44"/>
      <c r="C326" s="45"/>
      <c r="D326" s="235" t="s">
        <v>718</v>
      </c>
      <c r="E326" s="45"/>
      <c r="F326" s="299" t="s">
        <v>528</v>
      </c>
      <c r="G326" s="45"/>
      <c r="H326" s="300">
        <v>3.4100000000000001</v>
      </c>
      <c r="I326" s="45"/>
      <c r="J326" s="45"/>
      <c r="K326" s="45"/>
      <c r="L326" s="49"/>
      <c r="M326" s="233"/>
      <c r="N326" s="234"/>
      <c r="O326" s="89"/>
      <c r="P326" s="89"/>
      <c r="Q326" s="89"/>
      <c r="R326" s="89"/>
      <c r="S326" s="89"/>
      <c r="T326" s="90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U326" s="21" t="s">
        <v>90</v>
      </c>
    </row>
    <row r="327" s="2" customFormat="1">
      <c r="A327" s="43"/>
      <c r="B327" s="44"/>
      <c r="C327" s="45"/>
      <c r="D327" s="235" t="s">
        <v>718</v>
      </c>
      <c r="E327" s="45"/>
      <c r="F327" s="299" t="s">
        <v>508</v>
      </c>
      <c r="G327" s="45"/>
      <c r="H327" s="300">
        <v>6.9100000000000001</v>
      </c>
      <c r="I327" s="45"/>
      <c r="J327" s="45"/>
      <c r="K327" s="45"/>
      <c r="L327" s="49"/>
      <c r="M327" s="233"/>
      <c r="N327" s="234"/>
      <c r="O327" s="89"/>
      <c r="P327" s="89"/>
      <c r="Q327" s="89"/>
      <c r="R327" s="89"/>
      <c r="S327" s="89"/>
      <c r="T327" s="90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U327" s="21" t="s">
        <v>90</v>
      </c>
    </row>
    <row r="328" s="2" customFormat="1">
      <c r="A328" s="43"/>
      <c r="B328" s="44"/>
      <c r="C328" s="45"/>
      <c r="D328" s="235" t="s">
        <v>718</v>
      </c>
      <c r="E328" s="45"/>
      <c r="F328" s="299" t="s">
        <v>509</v>
      </c>
      <c r="G328" s="45"/>
      <c r="H328" s="300">
        <v>15.890000000000001</v>
      </c>
      <c r="I328" s="45"/>
      <c r="J328" s="45"/>
      <c r="K328" s="45"/>
      <c r="L328" s="49"/>
      <c r="M328" s="233"/>
      <c r="N328" s="234"/>
      <c r="O328" s="89"/>
      <c r="P328" s="89"/>
      <c r="Q328" s="89"/>
      <c r="R328" s="89"/>
      <c r="S328" s="89"/>
      <c r="T328" s="90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U328" s="21" t="s">
        <v>90</v>
      </c>
    </row>
    <row r="329" s="2" customFormat="1">
      <c r="A329" s="43"/>
      <c r="B329" s="44"/>
      <c r="C329" s="45"/>
      <c r="D329" s="235" t="s">
        <v>718</v>
      </c>
      <c r="E329" s="45"/>
      <c r="F329" s="299" t="s">
        <v>529</v>
      </c>
      <c r="G329" s="45"/>
      <c r="H329" s="300">
        <v>10.699999999999999</v>
      </c>
      <c r="I329" s="45"/>
      <c r="J329" s="45"/>
      <c r="K329" s="45"/>
      <c r="L329" s="49"/>
      <c r="M329" s="233"/>
      <c r="N329" s="234"/>
      <c r="O329" s="89"/>
      <c r="P329" s="89"/>
      <c r="Q329" s="89"/>
      <c r="R329" s="89"/>
      <c r="S329" s="89"/>
      <c r="T329" s="90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U329" s="21" t="s">
        <v>90</v>
      </c>
    </row>
    <row r="330" s="2" customFormat="1">
      <c r="A330" s="43"/>
      <c r="B330" s="44"/>
      <c r="C330" s="45"/>
      <c r="D330" s="235" t="s">
        <v>718</v>
      </c>
      <c r="E330" s="45"/>
      <c r="F330" s="299" t="s">
        <v>530</v>
      </c>
      <c r="G330" s="45"/>
      <c r="H330" s="300">
        <v>22.57</v>
      </c>
      <c r="I330" s="45"/>
      <c r="J330" s="45"/>
      <c r="K330" s="45"/>
      <c r="L330" s="49"/>
      <c r="M330" s="233"/>
      <c r="N330" s="234"/>
      <c r="O330" s="89"/>
      <c r="P330" s="89"/>
      <c r="Q330" s="89"/>
      <c r="R330" s="89"/>
      <c r="S330" s="89"/>
      <c r="T330" s="90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U330" s="21" t="s">
        <v>90</v>
      </c>
    </row>
    <row r="331" s="2" customFormat="1">
      <c r="A331" s="43"/>
      <c r="B331" s="44"/>
      <c r="C331" s="45"/>
      <c r="D331" s="235" t="s">
        <v>718</v>
      </c>
      <c r="E331" s="45"/>
      <c r="F331" s="299" t="s">
        <v>531</v>
      </c>
      <c r="G331" s="45"/>
      <c r="H331" s="300">
        <v>15.07</v>
      </c>
      <c r="I331" s="45"/>
      <c r="J331" s="45"/>
      <c r="K331" s="45"/>
      <c r="L331" s="49"/>
      <c r="M331" s="233"/>
      <c r="N331" s="234"/>
      <c r="O331" s="89"/>
      <c r="P331" s="89"/>
      <c r="Q331" s="89"/>
      <c r="R331" s="89"/>
      <c r="S331" s="89"/>
      <c r="T331" s="90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U331" s="21" t="s">
        <v>90</v>
      </c>
    </row>
    <row r="332" s="2" customFormat="1">
      <c r="A332" s="43"/>
      <c r="B332" s="44"/>
      <c r="C332" s="45"/>
      <c r="D332" s="235" t="s">
        <v>718</v>
      </c>
      <c r="E332" s="45"/>
      <c r="F332" s="299" t="s">
        <v>532</v>
      </c>
      <c r="G332" s="45"/>
      <c r="H332" s="300">
        <v>3.3900000000000001</v>
      </c>
      <c r="I332" s="45"/>
      <c r="J332" s="45"/>
      <c r="K332" s="45"/>
      <c r="L332" s="49"/>
      <c r="M332" s="233"/>
      <c r="N332" s="234"/>
      <c r="O332" s="89"/>
      <c r="P332" s="89"/>
      <c r="Q332" s="89"/>
      <c r="R332" s="89"/>
      <c r="S332" s="89"/>
      <c r="T332" s="90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U332" s="21" t="s">
        <v>90</v>
      </c>
    </row>
    <row r="333" s="2" customFormat="1">
      <c r="A333" s="43"/>
      <c r="B333" s="44"/>
      <c r="C333" s="45"/>
      <c r="D333" s="235" t="s">
        <v>718</v>
      </c>
      <c r="E333" s="45"/>
      <c r="F333" s="299" t="s">
        <v>533</v>
      </c>
      <c r="G333" s="45"/>
      <c r="H333" s="300">
        <v>5.2999999999999998</v>
      </c>
      <c r="I333" s="45"/>
      <c r="J333" s="45"/>
      <c r="K333" s="45"/>
      <c r="L333" s="49"/>
      <c r="M333" s="233"/>
      <c r="N333" s="234"/>
      <c r="O333" s="89"/>
      <c r="P333" s="89"/>
      <c r="Q333" s="89"/>
      <c r="R333" s="89"/>
      <c r="S333" s="89"/>
      <c r="T333" s="90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U333" s="21" t="s">
        <v>90</v>
      </c>
    </row>
    <row r="334" s="2" customFormat="1">
      <c r="A334" s="43"/>
      <c r="B334" s="44"/>
      <c r="C334" s="45"/>
      <c r="D334" s="235" t="s">
        <v>718</v>
      </c>
      <c r="E334" s="45"/>
      <c r="F334" s="299" t="s">
        <v>341</v>
      </c>
      <c r="G334" s="45"/>
      <c r="H334" s="300">
        <v>89.140000000000001</v>
      </c>
      <c r="I334" s="45"/>
      <c r="J334" s="45"/>
      <c r="K334" s="45"/>
      <c r="L334" s="49"/>
      <c r="M334" s="233"/>
      <c r="N334" s="234"/>
      <c r="O334" s="89"/>
      <c r="P334" s="89"/>
      <c r="Q334" s="89"/>
      <c r="R334" s="89"/>
      <c r="S334" s="89"/>
      <c r="T334" s="90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U334" s="21" t="s">
        <v>90</v>
      </c>
    </row>
    <row r="335" s="2" customFormat="1" ht="44.25" customHeight="1">
      <c r="A335" s="43"/>
      <c r="B335" s="44"/>
      <c r="C335" s="217" t="s">
        <v>477</v>
      </c>
      <c r="D335" s="217" t="s">
        <v>148</v>
      </c>
      <c r="E335" s="218" t="s">
        <v>965</v>
      </c>
      <c r="F335" s="219" t="s">
        <v>966</v>
      </c>
      <c r="G335" s="220" t="s">
        <v>270</v>
      </c>
      <c r="H335" s="221">
        <v>8.9139999999999997</v>
      </c>
      <c r="I335" s="222"/>
      <c r="J335" s="223">
        <f>ROUND(I335*H335,2)</f>
        <v>0</v>
      </c>
      <c r="K335" s="219" t="s">
        <v>152</v>
      </c>
      <c r="L335" s="49"/>
      <c r="M335" s="224" t="s">
        <v>78</v>
      </c>
      <c r="N335" s="225" t="s">
        <v>50</v>
      </c>
      <c r="O335" s="89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R335" s="228" t="s">
        <v>170</v>
      </c>
      <c r="AT335" s="228" t="s">
        <v>148</v>
      </c>
      <c r="AU335" s="228" t="s">
        <v>90</v>
      </c>
      <c r="AY335" s="21" t="s">
        <v>145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21" t="s">
        <v>88</v>
      </c>
      <c r="BK335" s="229">
        <f>ROUND(I335*H335,2)</f>
        <v>0</v>
      </c>
      <c r="BL335" s="21" t="s">
        <v>170</v>
      </c>
      <c r="BM335" s="228" t="s">
        <v>967</v>
      </c>
    </row>
    <row r="336" s="2" customFormat="1">
      <c r="A336" s="43"/>
      <c r="B336" s="44"/>
      <c r="C336" s="45"/>
      <c r="D336" s="230" t="s">
        <v>155</v>
      </c>
      <c r="E336" s="45"/>
      <c r="F336" s="231" t="s">
        <v>968</v>
      </c>
      <c r="G336" s="45"/>
      <c r="H336" s="45"/>
      <c r="I336" s="232"/>
      <c r="J336" s="45"/>
      <c r="K336" s="45"/>
      <c r="L336" s="49"/>
      <c r="M336" s="233"/>
      <c r="N336" s="234"/>
      <c r="O336" s="89"/>
      <c r="P336" s="89"/>
      <c r="Q336" s="89"/>
      <c r="R336" s="89"/>
      <c r="S336" s="89"/>
      <c r="T336" s="90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T336" s="21" t="s">
        <v>155</v>
      </c>
      <c r="AU336" s="21" t="s">
        <v>90</v>
      </c>
    </row>
    <row r="337" s="14" customFormat="1">
      <c r="A337" s="14"/>
      <c r="B337" s="251"/>
      <c r="C337" s="252"/>
      <c r="D337" s="235" t="s">
        <v>273</v>
      </c>
      <c r="E337" s="253" t="s">
        <v>78</v>
      </c>
      <c r="F337" s="254" t="s">
        <v>960</v>
      </c>
      <c r="G337" s="252"/>
      <c r="H337" s="255">
        <v>8.9139999999999997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273</v>
      </c>
      <c r="AU337" s="261" t="s">
        <v>90</v>
      </c>
      <c r="AV337" s="14" t="s">
        <v>90</v>
      </c>
      <c r="AW337" s="14" t="s">
        <v>40</v>
      </c>
      <c r="AX337" s="14" t="s">
        <v>88</v>
      </c>
      <c r="AY337" s="261" t="s">
        <v>145</v>
      </c>
    </row>
    <row r="338" s="2" customFormat="1">
      <c r="A338" s="43"/>
      <c r="B338" s="44"/>
      <c r="C338" s="45"/>
      <c r="D338" s="235" t="s">
        <v>718</v>
      </c>
      <c r="E338" s="45"/>
      <c r="F338" s="298" t="s">
        <v>781</v>
      </c>
      <c r="G338" s="45"/>
      <c r="H338" s="45"/>
      <c r="I338" s="45"/>
      <c r="J338" s="45"/>
      <c r="K338" s="45"/>
      <c r="L338" s="49"/>
      <c r="M338" s="233"/>
      <c r="N338" s="234"/>
      <c r="O338" s="89"/>
      <c r="P338" s="89"/>
      <c r="Q338" s="89"/>
      <c r="R338" s="89"/>
      <c r="S338" s="89"/>
      <c r="T338" s="90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U338" s="21" t="s">
        <v>90</v>
      </c>
    </row>
    <row r="339" s="2" customFormat="1">
      <c r="A339" s="43"/>
      <c r="B339" s="44"/>
      <c r="C339" s="45"/>
      <c r="D339" s="235" t="s">
        <v>718</v>
      </c>
      <c r="E339" s="45"/>
      <c r="F339" s="299" t="s">
        <v>782</v>
      </c>
      <c r="G339" s="45"/>
      <c r="H339" s="300">
        <v>0</v>
      </c>
      <c r="I339" s="45"/>
      <c r="J339" s="45"/>
      <c r="K339" s="45"/>
      <c r="L339" s="49"/>
      <c r="M339" s="233"/>
      <c r="N339" s="234"/>
      <c r="O339" s="89"/>
      <c r="P339" s="89"/>
      <c r="Q339" s="89"/>
      <c r="R339" s="89"/>
      <c r="S339" s="89"/>
      <c r="T339" s="90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U339" s="21" t="s">
        <v>90</v>
      </c>
    </row>
    <row r="340" s="2" customFormat="1">
      <c r="A340" s="43"/>
      <c r="B340" s="44"/>
      <c r="C340" s="45"/>
      <c r="D340" s="235" t="s">
        <v>718</v>
      </c>
      <c r="E340" s="45"/>
      <c r="F340" s="299" t="s">
        <v>783</v>
      </c>
      <c r="G340" s="45"/>
      <c r="H340" s="300">
        <v>5.9000000000000004</v>
      </c>
      <c r="I340" s="45"/>
      <c r="J340" s="45"/>
      <c r="K340" s="45"/>
      <c r="L340" s="49"/>
      <c r="M340" s="233"/>
      <c r="N340" s="234"/>
      <c r="O340" s="89"/>
      <c r="P340" s="89"/>
      <c r="Q340" s="89"/>
      <c r="R340" s="89"/>
      <c r="S340" s="89"/>
      <c r="T340" s="90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U340" s="21" t="s">
        <v>90</v>
      </c>
    </row>
    <row r="341" s="2" customFormat="1">
      <c r="A341" s="43"/>
      <c r="B341" s="44"/>
      <c r="C341" s="45"/>
      <c r="D341" s="235" t="s">
        <v>718</v>
      </c>
      <c r="E341" s="45"/>
      <c r="F341" s="299" t="s">
        <v>528</v>
      </c>
      <c r="G341" s="45"/>
      <c r="H341" s="300">
        <v>3.4100000000000001</v>
      </c>
      <c r="I341" s="45"/>
      <c r="J341" s="45"/>
      <c r="K341" s="45"/>
      <c r="L341" s="49"/>
      <c r="M341" s="233"/>
      <c r="N341" s="234"/>
      <c r="O341" s="89"/>
      <c r="P341" s="89"/>
      <c r="Q341" s="89"/>
      <c r="R341" s="89"/>
      <c r="S341" s="89"/>
      <c r="T341" s="90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U341" s="21" t="s">
        <v>90</v>
      </c>
    </row>
    <row r="342" s="2" customFormat="1">
      <c r="A342" s="43"/>
      <c r="B342" s="44"/>
      <c r="C342" s="45"/>
      <c r="D342" s="235" t="s">
        <v>718</v>
      </c>
      <c r="E342" s="45"/>
      <c r="F342" s="299" t="s">
        <v>508</v>
      </c>
      <c r="G342" s="45"/>
      <c r="H342" s="300">
        <v>6.9100000000000001</v>
      </c>
      <c r="I342" s="45"/>
      <c r="J342" s="45"/>
      <c r="K342" s="45"/>
      <c r="L342" s="49"/>
      <c r="M342" s="233"/>
      <c r="N342" s="234"/>
      <c r="O342" s="89"/>
      <c r="P342" s="89"/>
      <c r="Q342" s="89"/>
      <c r="R342" s="89"/>
      <c r="S342" s="89"/>
      <c r="T342" s="90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U342" s="21" t="s">
        <v>90</v>
      </c>
    </row>
    <row r="343" s="2" customFormat="1">
      <c r="A343" s="43"/>
      <c r="B343" s="44"/>
      <c r="C343" s="45"/>
      <c r="D343" s="235" t="s">
        <v>718</v>
      </c>
      <c r="E343" s="45"/>
      <c r="F343" s="299" t="s">
        <v>509</v>
      </c>
      <c r="G343" s="45"/>
      <c r="H343" s="300">
        <v>15.890000000000001</v>
      </c>
      <c r="I343" s="45"/>
      <c r="J343" s="45"/>
      <c r="K343" s="45"/>
      <c r="L343" s="49"/>
      <c r="M343" s="233"/>
      <c r="N343" s="234"/>
      <c r="O343" s="89"/>
      <c r="P343" s="89"/>
      <c r="Q343" s="89"/>
      <c r="R343" s="89"/>
      <c r="S343" s="89"/>
      <c r="T343" s="90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U343" s="21" t="s">
        <v>90</v>
      </c>
    </row>
    <row r="344" s="2" customFormat="1">
      <c r="A344" s="43"/>
      <c r="B344" s="44"/>
      <c r="C344" s="45"/>
      <c r="D344" s="235" t="s">
        <v>718</v>
      </c>
      <c r="E344" s="45"/>
      <c r="F344" s="299" t="s">
        <v>529</v>
      </c>
      <c r="G344" s="45"/>
      <c r="H344" s="300">
        <v>10.699999999999999</v>
      </c>
      <c r="I344" s="45"/>
      <c r="J344" s="45"/>
      <c r="K344" s="45"/>
      <c r="L344" s="49"/>
      <c r="M344" s="233"/>
      <c r="N344" s="234"/>
      <c r="O344" s="89"/>
      <c r="P344" s="89"/>
      <c r="Q344" s="89"/>
      <c r="R344" s="89"/>
      <c r="S344" s="89"/>
      <c r="T344" s="90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U344" s="21" t="s">
        <v>90</v>
      </c>
    </row>
    <row r="345" s="2" customFormat="1">
      <c r="A345" s="43"/>
      <c r="B345" s="44"/>
      <c r="C345" s="45"/>
      <c r="D345" s="235" t="s">
        <v>718</v>
      </c>
      <c r="E345" s="45"/>
      <c r="F345" s="299" t="s">
        <v>530</v>
      </c>
      <c r="G345" s="45"/>
      <c r="H345" s="300">
        <v>22.57</v>
      </c>
      <c r="I345" s="45"/>
      <c r="J345" s="45"/>
      <c r="K345" s="45"/>
      <c r="L345" s="49"/>
      <c r="M345" s="233"/>
      <c r="N345" s="234"/>
      <c r="O345" s="89"/>
      <c r="P345" s="89"/>
      <c r="Q345" s="89"/>
      <c r="R345" s="89"/>
      <c r="S345" s="89"/>
      <c r="T345" s="90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U345" s="21" t="s">
        <v>90</v>
      </c>
    </row>
    <row r="346" s="2" customFormat="1">
      <c r="A346" s="43"/>
      <c r="B346" s="44"/>
      <c r="C346" s="45"/>
      <c r="D346" s="235" t="s">
        <v>718</v>
      </c>
      <c r="E346" s="45"/>
      <c r="F346" s="299" t="s">
        <v>531</v>
      </c>
      <c r="G346" s="45"/>
      <c r="H346" s="300">
        <v>15.07</v>
      </c>
      <c r="I346" s="45"/>
      <c r="J346" s="45"/>
      <c r="K346" s="45"/>
      <c r="L346" s="49"/>
      <c r="M346" s="233"/>
      <c r="N346" s="234"/>
      <c r="O346" s="89"/>
      <c r="P346" s="89"/>
      <c r="Q346" s="89"/>
      <c r="R346" s="89"/>
      <c r="S346" s="89"/>
      <c r="T346" s="90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U346" s="21" t="s">
        <v>90</v>
      </c>
    </row>
    <row r="347" s="2" customFormat="1">
      <c r="A347" s="43"/>
      <c r="B347" s="44"/>
      <c r="C347" s="45"/>
      <c r="D347" s="235" t="s">
        <v>718</v>
      </c>
      <c r="E347" s="45"/>
      <c r="F347" s="299" t="s">
        <v>532</v>
      </c>
      <c r="G347" s="45"/>
      <c r="H347" s="300">
        <v>3.3900000000000001</v>
      </c>
      <c r="I347" s="45"/>
      <c r="J347" s="45"/>
      <c r="K347" s="45"/>
      <c r="L347" s="49"/>
      <c r="M347" s="233"/>
      <c r="N347" s="234"/>
      <c r="O347" s="89"/>
      <c r="P347" s="89"/>
      <c r="Q347" s="89"/>
      <c r="R347" s="89"/>
      <c r="S347" s="89"/>
      <c r="T347" s="90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U347" s="21" t="s">
        <v>90</v>
      </c>
    </row>
    <row r="348" s="2" customFormat="1">
      <c r="A348" s="43"/>
      <c r="B348" s="44"/>
      <c r="C348" s="45"/>
      <c r="D348" s="235" t="s">
        <v>718</v>
      </c>
      <c r="E348" s="45"/>
      <c r="F348" s="299" t="s">
        <v>533</v>
      </c>
      <c r="G348" s="45"/>
      <c r="H348" s="300">
        <v>5.2999999999999998</v>
      </c>
      <c r="I348" s="45"/>
      <c r="J348" s="45"/>
      <c r="K348" s="45"/>
      <c r="L348" s="49"/>
      <c r="M348" s="233"/>
      <c r="N348" s="234"/>
      <c r="O348" s="89"/>
      <c r="P348" s="89"/>
      <c r="Q348" s="89"/>
      <c r="R348" s="89"/>
      <c r="S348" s="89"/>
      <c r="T348" s="90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U348" s="21" t="s">
        <v>90</v>
      </c>
    </row>
    <row r="349" s="2" customFormat="1">
      <c r="A349" s="43"/>
      <c r="B349" s="44"/>
      <c r="C349" s="45"/>
      <c r="D349" s="235" t="s">
        <v>718</v>
      </c>
      <c r="E349" s="45"/>
      <c r="F349" s="299" t="s">
        <v>341</v>
      </c>
      <c r="G349" s="45"/>
      <c r="H349" s="300">
        <v>89.140000000000001</v>
      </c>
      <c r="I349" s="45"/>
      <c r="J349" s="45"/>
      <c r="K349" s="45"/>
      <c r="L349" s="49"/>
      <c r="M349" s="233"/>
      <c r="N349" s="234"/>
      <c r="O349" s="89"/>
      <c r="P349" s="89"/>
      <c r="Q349" s="89"/>
      <c r="R349" s="89"/>
      <c r="S349" s="89"/>
      <c r="T349" s="90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U349" s="21" t="s">
        <v>90</v>
      </c>
    </row>
    <row r="350" s="2" customFormat="1" ht="21.75" customHeight="1">
      <c r="A350" s="43"/>
      <c r="B350" s="44"/>
      <c r="C350" s="217" t="s">
        <v>483</v>
      </c>
      <c r="D350" s="217" t="s">
        <v>148</v>
      </c>
      <c r="E350" s="218" t="s">
        <v>969</v>
      </c>
      <c r="F350" s="219" t="s">
        <v>970</v>
      </c>
      <c r="G350" s="220" t="s">
        <v>301</v>
      </c>
      <c r="H350" s="221">
        <v>0.311</v>
      </c>
      <c r="I350" s="222"/>
      <c r="J350" s="223">
        <f>ROUND(I350*H350,2)</f>
        <v>0</v>
      </c>
      <c r="K350" s="219" t="s">
        <v>152</v>
      </c>
      <c r="L350" s="49"/>
      <c r="M350" s="224" t="s">
        <v>78</v>
      </c>
      <c r="N350" s="225" t="s">
        <v>50</v>
      </c>
      <c r="O350" s="89"/>
      <c r="P350" s="226">
        <f>O350*H350</f>
        <v>0</v>
      </c>
      <c r="Q350" s="226">
        <v>1.0627727797</v>
      </c>
      <c r="R350" s="226">
        <f>Q350*H350</f>
        <v>0.33052233448669999</v>
      </c>
      <c r="S350" s="226">
        <v>0</v>
      </c>
      <c r="T350" s="227">
        <f>S350*H350</f>
        <v>0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R350" s="228" t="s">
        <v>170</v>
      </c>
      <c r="AT350" s="228" t="s">
        <v>148</v>
      </c>
      <c r="AU350" s="228" t="s">
        <v>90</v>
      </c>
      <c r="AY350" s="21" t="s">
        <v>145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21" t="s">
        <v>88</v>
      </c>
      <c r="BK350" s="229">
        <f>ROUND(I350*H350,2)</f>
        <v>0</v>
      </c>
      <c r="BL350" s="21" t="s">
        <v>170</v>
      </c>
      <c r="BM350" s="228" t="s">
        <v>971</v>
      </c>
    </row>
    <row r="351" s="2" customFormat="1">
      <c r="A351" s="43"/>
      <c r="B351" s="44"/>
      <c r="C351" s="45"/>
      <c r="D351" s="230" t="s">
        <v>155</v>
      </c>
      <c r="E351" s="45"/>
      <c r="F351" s="231" t="s">
        <v>972</v>
      </c>
      <c r="G351" s="45"/>
      <c r="H351" s="45"/>
      <c r="I351" s="232"/>
      <c r="J351" s="45"/>
      <c r="K351" s="45"/>
      <c r="L351" s="49"/>
      <c r="M351" s="233"/>
      <c r="N351" s="234"/>
      <c r="O351" s="89"/>
      <c r="P351" s="89"/>
      <c r="Q351" s="89"/>
      <c r="R351" s="89"/>
      <c r="S351" s="89"/>
      <c r="T351" s="90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T351" s="21" t="s">
        <v>155</v>
      </c>
      <c r="AU351" s="21" t="s">
        <v>90</v>
      </c>
    </row>
    <row r="352" s="13" customFormat="1">
      <c r="A352" s="13"/>
      <c r="B352" s="241"/>
      <c r="C352" s="242"/>
      <c r="D352" s="235" t="s">
        <v>273</v>
      </c>
      <c r="E352" s="243" t="s">
        <v>78</v>
      </c>
      <c r="F352" s="244" t="s">
        <v>795</v>
      </c>
      <c r="G352" s="242"/>
      <c r="H352" s="243" t="s">
        <v>78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0" t="s">
        <v>273</v>
      </c>
      <c r="AU352" s="250" t="s">
        <v>90</v>
      </c>
      <c r="AV352" s="13" t="s">
        <v>88</v>
      </c>
      <c r="AW352" s="13" t="s">
        <v>40</v>
      </c>
      <c r="AX352" s="13" t="s">
        <v>80</v>
      </c>
      <c r="AY352" s="250" t="s">
        <v>145</v>
      </c>
    </row>
    <row r="353" s="14" customFormat="1">
      <c r="A353" s="14"/>
      <c r="B353" s="251"/>
      <c r="C353" s="252"/>
      <c r="D353" s="235" t="s">
        <v>273</v>
      </c>
      <c r="E353" s="253" t="s">
        <v>78</v>
      </c>
      <c r="F353" s="254" t="s">
        <v>973</v>
      </c>
      <c r="G353" s="252"/>
      <c r="H353" s="255">
        <v>0.27000000000000002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273</v>
      </c>
      <c r="AU353" s="261" t="s">
        <v>90</v>
      </c>
      <c r="AV353" s="14" t="s">
        <v>90</v>
      </c>
      <c r="AW353" s="14" t="s">
        <v>40</v>
      </c>
      <c r="AX353" s="14" t="s">
        <v>80</v>
      </c>
      <c r="AY353" s="261" t="s">
        <v>145</v>
      </c>
    </row>
    <row r="354" s="15" customFormat="1">
      <c r="A354" s="15"/>
      <c r="B354" s="262"/>
      <c r="C354" s="263"/>
      <c r="D354" s="235" t="s">
        <v>273</v>
      </c>
      <c r="E354" s="264" t="s">
        <v>78</v>
      </c>
      <c r="F354" s="265" t="s">
        <v>277</v>
      </c>
      <c r="G354" s="263"/>
      <c r="H354" s="266">
        <v>0.27000000000000002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2" t="s">
        <v>273</v>
      </c>
      <c r="AU354" s="272" t="s">
        <v>90</v>
      </c>
      <c r="AV354" s="15" t="s">
        <v>170</v>
      </c>
      <c r="AW354" s="15" t="s">
        <v>40</v>
      </c>
      <c r="AX354" s="15" t="s">
        <v>88</v>
      </c>
      <c r="AY354" s="272" t="s">
        <v>145</v>
      </c>
    </row>
    <row r="355" s="2" customFormat="1">
      <c r="A355" s="43"/>
      <c r="B355" s="44"/>
      <c r="C355" s="45"/>
      <c r="D355" s="235" t="s">
        <v>718</v>
      </c>
      <c r="E355" s="45"/>
      <c r="F355" s="298" t="s">
        <v>781</v>
      </c>
      <c r="G355" s="45"/>
      <c r="H355" s="45"/>
      <c r="I355" s="45"/>
      <c r="J355" s="45"/>
      <c r="K355" s="45"/>
      <c r="L355" s="49"/>
      <c r="M355" s="233"/>
      <c r="N355" s="234"/>
      <c r="O355" s="89"/>
      <c r="P355" s="89"/>
      <c r="Q355" s="89"/>
      <c r="R355" s="89"/>
      <c r="S355" s="89"/>
      <c r="T355" s="90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U355" s="21" t="s">
        <v>90</v>
      </c>
    </row>
    <row r="356" s="2" customFormat="1">
      <c r="A356" s="43"/>
      <c r="B356" s="44"/>
      <c r="C356" s="45"/>
      <c r="D356" s="235" t="s">
        <v>718</v>
      </c>
      <c r="E356" s="45"/>
      <c r="F356" s="299" t="s">
        <v>782</v>
      </c>
      <c r="G356" s="45"/>
      <c r="H356" s="300">
        <v>0</v>
      </c>
      <c r="I356" s="45"/>
      <c r="J356" s="45"/>
      <c r="K356" s="45"/>
      <c r="L356" s="49"/>
      <c r="M356" s="233"/>
      <c r="N356" s="234"/>
      <c r="O356" s="89"/>
      <c r="P356" s="89"/>
      <c r="Q356" s="89"/>
      <c r="R356" s="89"/>
      <c r="S356" s="89"/>
      <c r="T356" s="90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U356" s="21" t="s">
        <v>90</v>
      </c>
    </row>
    <row r="357" s="2" customFormat="1">
      <c r="A357" s="43"/>
      <c r="B357" s="44"/>
      <c r="C357" s="45"/>
      <c r="D357" s="235" t="s">
        <v>718</v>
      </c>
      <c r="E357" s="45"/>
      <c r="F357" s="299" t="s">
        <v>783</v>
      </c>
      <c r="G357" s="45"/>
      <c r="H357" s="300">
        <v>5.9000000000000004</v>
      </c>
      <c r="I357" s="45"/>
      <c r="J357" s="45"/>
      <c r="K357" s="45"/>
      <c r="L357" s="49"/>
      <c r="M357" s="233"/>
      <c r="N357" s="234"/>
      <c r="O357" s="89"/>
      <c r="P357" s="89"/>
      <c r="Q357" s="89"/>
      <c r="R357" s="89"/>
      <c r="S357" s="89"/>
      <c r="T357" s="90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U357" s="21" t="s">
        <v>90</v>
      </c>
    </row>
    <row r="358" s="2" customFormat="1">
      <c r="A358" s="43"/>
      <c r="B358" s="44"/>
      <c r="C358" s="45"/>
      <c r="D358" s="235" t="s">
        <v>718</v>
      </c>
      <c r="E358" s="45"/>
      <c r="F358" s="299" t="s">
        <v>528</v>
      </c>
      <c r="G358" s="45"/>
      <c r="H358" s="300">
        <v>3.4100000000000001</v>
      </c>
      <c r="I358" s="45"/>
      <c r="J358" s="45"/>
      <c r="K358" s="45"/>
      <c r="L358" s="49"/>
      <c r="M358" s="233"/>
      <c r="N358" s="234"/>
      <c r="O358" s="89"/>
      <c r="P358" s="89"/>
      <c r="Q358" s="89"/>
      <c r="R358" s="89"/>
      <c r="S358" s="89"/>
      <c r="T358" s="90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U358" s="21" t="s">
        <v>90</v>
      </c>
    </row>
    <row r="359" s="2" customFormat="1">
      <c r="A359" s="43"/>
      <c r="B359" s="44"/>
      <c r="C359" s="45"/>
      <c r="D359" s="235" t="s">
        <v>718</v>
      </c>
      <c r="E359" s="45"/>
      <c r="F359" s="299" t="s">
        <v>508</v>
      </c>
      <c r="G359" s="45"/>
      <c r="H359" s="300">
        <v>6.9100000000000001</v>
      </c>
      <c r="I359" s="45"/>
      <c r="J359" s="45"/>
      <c r="K359" s="45"/>
      <c r="L359" s="49"/>
      <c r="M359" s="233"/>
      <c r="N359" s="234"/>
      <c r="O359" s="89"/>
      <c r="P359" s="89"/>
      <c r="Q359" s="89"/>
      <c r="R359" s="89"/>
      <c r="S359" s="89"/>
      <c r="T359" s="90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U359" s="21" t="s">
        <v>90</v>
      </c>
    </row>
    <row r="360" s="2" customFormat="1">
      <c r="A360" s="43"/>
      <c r="B360" s="44"/>
      <c r="C360" s="45"/>
      <c r="D360" s="235" t="s">
        <v>718</v>
      </c>
      <c r="E360" s="45"/>
      <c r="F360" s="299" t="s">
        <v>509</v>
      </c>
      <c r="G360" s="45"/>
      <c r="H360" s="300">
        <v>15.890000000000001</v>
      </c>
      <c r="I360" s="45"/>
      <c r="J360" s="45"/>
      <c r="K360" s="45"/>
      <c r="L360" s="49"/>
      <c r="M360" s="233"/>
      <c r="N360" s="234"/>
      <c r="O360" s="89"/>
      <c r="P360" s="89"/>
      <c r="Q360" s="89"/>
      <c r="R360" s="89"/>
      <c r="S360" s="89"/>
      <c r="T360" s="90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U360" s="21" t="s">
        <v>90</v>
      </c>
    </row>
    <row r="361" s="2" customFormat="1">
      <c r="A361" s="43"/>
      <c r="B361" s="44"/>
      <c r="C361" s="45"/>
      <c r="D361" s="235" t="s">
        <v>718</v>
      </c>
      <c r="E361" s="45"/>
      <c r="F361" s="299" t="s">
        <v>529</v>
      </c>
      <c r="G361" s="45"/>
      <c r="H361" s="300">
        <v>10.699999999999999</v>
      </c>
      <c r="I361" s="45"/>
      <c r="J361" s="45"/>
      <c r="K361" s="45"/>
      <c r="L361" s="49"/>
      <c r="M361" s="233"/>
      <c r="N361" s="234"/>
      <c r="O361" s="89"/>
      <c r="P361" s="89"/>
      <c r="Q361" s="89"/>
      <c r="R361" s="89"/>
      <c r="S361" s="89"/>
      <c r="T361" s="90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U361" s="21" t="s">
        <v>90</v>
      </c>
    </row>
    <row r="362" s="2" customFormat="1">
      <c r="A362" s="43"/>
      <c r="B362" s="44"/>
      <c r="C362" s="45"/>
      <c r="D362" s="235" t="s">
        <v>718</v>
      </c>
      <c r="E362" s="45"/>
      <c r="F362" s="299" t="s">
        <v>530</v>
      </c>
      <c r="G362" s="45"/>
      <c r="H362" s="300">
        <v>22.57</v>
      </c>
      <c r="I362" s="45"/>
      <c r="J362" s="45"/>
      <c r="K362" s="45"/>
      <c r="L362" s="49"/>
      <c r="M362" s="233"/>
      <c r="N362" s="234"/>
      <c r="O362" s="89"/>
      <c r="P362" s="89"/>
      <c r="Q362" s="89"/>
      <c r="R362" s="89"/>
      <c r="S362" s="89"/>
      <c r="T362" s="90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U362" s="21" t="s">
        <v>90</v>
      </c>
    </row>
    <row r="363" s="2" customFormat="1">
      <c r="A363" s="43"/>
      <c r="B363" s="44"/>
      <c r="C363" s="45"/>
      <c r="D363" s="235" t="s">
        <v>718</v>
      </c>
      <c r="E363" s="45"/>
      <c r="F363" s="299" t="s">
        <v>531</v>
      </c>
      <c r="G363" s="45"/>
      <c r="H363" s="300">
        <v>15.07</v>
      </c>
      <c r="I363" s="45"/>
      <c r="J363" s="45"/>
      <c r="K363" s="45"/>
      <c r="L363" s="49"/>
      <c r="M363" s="233"/>
      <c r="N363" s="234"/>
      <c r="O363" s="89"/>
      <c r="P363" s="89"/>
      <c r="Q363" s="89"/>
      <c r="R363" s="89"/>
      <c r="S363" s="89"/>
      <c r="T363" s="90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U363" s="21" t="s">
        <v>90</v>
      </c>
    </row>
    <row r="364" s="2" customFormat="1">
      <c r="A364" s="43"/>
      <c r="B364" s="44"/>
      <c r="C364" s="45"/>
      <c r="D364" s="235" t="s">
        <v>718</v>
      </c>
      <c r="E364" s="45"/>
      <c r="F364" s="299" t="s">
        <v>532</v>
      </c>
      <c r="G364" s="45"/>
      <c r="H364" s="300">
        <v>3.3900000000000001</v>
      </c>
      <c r="I364" s="45"/>
      <c r="J364" s="45"/>
      <c r="K364" s="45"/>
      <c r="L364" s="49"/>
      <c r="M364" s="233"/>
      <c r="N364" s="234"/>
      <c r="O364" s="89"/>
      <c r="P364" s="89"/>
      <c r="Q364" s="89"/>
      <c r="R364" s="89"/>
      <c r="S364" s="89"/>
      <c r="T364" s="90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U364" s="21" t="s">
        <v>90</v>
      </c>
    </row>
    <row r="365" s="2" customFormat="1">
      <c r="A365" s="43"/>
      <c r="B365" s="44"/>
      <c r="C365" s="45"/>
      <c r="D365" s="235" t="s">
        <v>718</v>
      </c>
      <c r="E365" s="45"/>
      <c r="F365" s="299" t="s">
        <v>533</v>
      </c>
      <c r="G365" s="45"/>
      <c r="H365" s="300">
        <v>5.2999999999999998</v>
      </c>
      <c r="I365" s="45"/>
      <c r="J365" s="45"/>
      <c r="K365" s="45"/>
      <c r="L365" s="49"/>
      <c r="M365" s="233"/>
      <c r="N365" s="234"/>
      <c r="O365" s="89"/>
      <c r="P365" s="89"/>
      <c r="Q365" s="89"/>
      <c r="R365" s="89"/>
      <c r="S365" s="89"/>
      <c r="T365" s="90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U365" s="21" t="s">
        <v>90</v>
      </c>
    </row>
    <row r="366" s="2" customFormat="1">
      <c r="A366" s="43"/>
      <c r="B366" s="44"/>
      <c r="C366" s="45"/>
      <c r="D366" s="235" t="s">
        <v>718</v>
      </c>
      <c r="E366" s="45"/>
      <c r="F366" s="299" t="s">
        <v>341</v>
      </c>
      <c r="G366" s="45"/>
      <c r="H366" s="300">
        <v>89.140000000000001</v>
      </c>
      <c r="I366" s="45"/>
      <c r="J366" s="45"/>
      <c r="K366" s="45"/>
      <c r="L366" s="49"/>
      <c r="M366" s="233"/>
      <c r="N366" s="234"/>
      <c r="O366" s="89"/>
      <c r="P366" s="89"/>
      <c r="Q366" s="89"/>
      <c r="R366" s="89"/>
      <c r="S366" s="89"/>
      <c r="T366" s="90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U366" s="21" t="s">
        <v>90</v>
      </c>
    </row>
    <row r="367" s="14" customFormat="1">
      <c r="A367" s="14"/>
      <c r="B367" s="251"/>
      <c r="C367" s="252"/>
      <c r="D367" s="235" t="s">
        <v>273</v>
      </c>
      <c r="E367" s="252"/>
      <c r="F367" s="254" t="s">
        <v>974</v>
      </c>
      <c r="G367" s="252"/>
      <c r="H367" s="255">
        <v>0.311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1" t="s">
        <v>273</v>
      </c>
      <c r="AU367" s="261" t="s">
        <v>90</v>
      </c>
      <c r="AV367" s="14" t="s">
        <v>90</v>
      </c>
      <c r="AW367" s="14" t="s">
        <v>4</v>
      </c>
      <c r="AX367" s="14" t="s">
        <v>88</v>
      </c>
      <c r="AY367" s="261" t="s">
        <v>145</v>
      </c>
    </row>
    <row r="368" s="2" customFormat="1" ht="24.15" customHeight="1">
      <c r="A368" s="43"/>
      <c r="B368" s="44"/>
      <c r="C368" s="217" t="s">
        <v>489</v>
      </c>
      <c r="D368" s="217" t="s">
        <v>148</v>
      </c>
      <c r="E368" s="218" t="s">
        <v>975</v>
      </c>
      <c r="F368" s="219" t="s">
        <v>976</v>
      </c>
      <c r="G368" s="220" t="s">
        <v>319</v>
      </c>
      <c r="H368" s="221">
        <v>230.25</v>
      </c>
      <c r="I368" s="222"/>
      <c r="J368" s="223">
        <f>ROUND(I368*H368,2)</f>
        <v>0</v>
      </c>
      <c r="K368" s="219" t="s">
        <v>152</v>
      </c>
      <c r="L368" s="49"/>
      <c r="M368" s="224" t="s">
        <v>78</v>
      </c>
      <c r="N368" s="225" t="s">
        <v>50</v>
      </c>
      <c r="O368" s="89"/>
      <c r="P368" s="226">
        <f>O368*H368</f>
        <v>0</v>
      </c>
      <c r="Q368" s="226">
        <v>0.11</v>
      </c>
      <c r="R368" s="226">
        <f>Q368*H368</f>
        <v>25.327500000000001</v>
      </c>
      <c r="S368" s="226">
        <v>0</v>
      </c>
      <c r="T368" s="227">
        <f>S368*H368</f>
        <v>0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R368" s="228" t="s">
        <v>170</v>
      </c>
      <c r="AT368" s="228" t="s">
        <v>148</v>
      </c>
      <c r="AU368" s="228" t="s">
        <v>90</v>
      </c>
      <c r="AY368" s="21" t="s">
        <v>145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21" t="s">
        <v>88</v>
      </c>
      <c r="BK368" s="229">
        <f>ROUND(I368*H368,2)</f>
        <v>0</v>
      </c>
      <c r="BL368" s="21" t="s">
        <v>170</v>
      </c>
      <c r="BM368" s="228" t="s">
        <v>977</v>
      </c>
    </row>
    <row r="369" s="2" customFormat="1">
      <c r="A369" s="43"/>
      <c r="B369" s="44"/>
      <c r="C369" s="45"/>
      <c r="D369" s="230" t="s">
        <v>155</v>
      </c>
      <c r="E369" s="45"/>
      <c r="F369" s="231" t="s">
        <v>978</v>
      </c>
      <c r="G369" s="45"/>
      <c r="H369" s="45"/>
      <c r="I369" s="232"/>
      <c r="J369" s="45"/>
      <c r="K369" s="45"/>
      <c r="L369" s="49"/>
      <c r="M369" s="233"/>
      <c r="N369" s="234"/>
      <c r="O369" s="89"/>
      <c r="P369" s="89"/>
      <c r="Q369" s="89"/>
      <c r="R369" s="89"/>
      <c r="S369" s="89"/>
      <c r="T369" s="90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T369" s="21" t="s">
        <v>155</v>
      </c>
      <c r="AU369" s="21" t="s">
        <v>90</v>
      </c>
    </row>
    <row r="370" s="14" customFormat="1">
      <c r="A370" s="14"/>
      <c r="B370" s="251"/>
      <c r="C370" s="252"/>
      <c r="D370" s="235" t="s">
        <v>273</v>
      </c>
      <c r="E370" s="253" t="s">
        <v>78</v>
      </c>
      <c r="F370" s="254" t="s">
        <v>744</v>
      </c>
      <c r="G370" s="252"/>
      <c r="H370" s="255">
        <v>89.829999999999998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1" t="s">
        <v>273</v>
      </c>
      <c r="AU370" s="261" t="s">
        <v>90</v>
      </c>
      <c r="AV370" s="14" t="s">
        <v>90</v>
      </c>
      <c r="AW370" s="14" t="s">
        <v>40</v>
      </c>
      <c r="AX370" s="14" t="s">
        <v>80</v>
      </c>
      <c r="AY370" s="261" t="s">
        <v>145</v>
      </c>
    </row>
    <row r="371" s="14" customFormat="1">
      <c r="A371" s="14"/>
      <c r="B371" s="251"/>
      <c r="C371" s="252"/>
      <c r="D371" s="235" t="s">
        <v>273</v>
      </c>
      <c r="E371" s="253" t="s">
        <v>78</v>
      </c>
      <c r="F371" s="254" t="s">
        <v>746</v>
      </c>
      <c r="G371" s="252"/>
      <c r="H371" s="255">
        <v>89.140000000000001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1" t="s">
        <v>273</v>
      </c>
      <c r="AU371" s="261" t="s">
        <v>90</v>
      </c>
      <c r="AV371" s="14" t="s">
        <v>90</v>
      </c>
      <c r="AW371" s="14" t="s">
        <v>40</v>
      </c>
      <c r="AX371" s="14" t="s">
        <v>80</v>
      </c>
      <c r="AY371" s="261" t="s">
        <v>145</v>
      </c>
    </row>
    <row r="372" s="14" customFormat="1">
      <c r="A372" s="14"/>
      <c r="B372" s="251"/>
      <c r="C372" s="252"/>
      <c r="D372" s="235" t="s">
        <v>273</v>
      </c>
      <c r="E372" s="253" t="s">
        <v>78</v>
      </c>
      <c r="F372" s="254" t="s">
        <v>748</v>
      </c>
      <c r="G372" s="252"/>
      <c r="H372" s="255">
        <v>51.280000000000001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273</v>
      </c>
      <c r="AU372" s="261" t="s">
        <v>90</v>
      </c>
      <c r="AV372" s="14" t="s">
        <v>90</v>
      </c>
      <c r="AW372" s="14" t="s">
        <v>40</v>
      </c>
      <c r="AX372" s="14" t="s">
        <v>80</v>
      </c>
      <c r="AY372" s="261" t="s">
        <v>145</v>
      </c>
    </row>
    <row r="373" s="15" customFormat="1">
      <c r="A373" s="15"/>
      <c r="B373" s="262"/>
      <c r="C373" s="263"/>
      <c r="D373" s="235" t="s">
        <v>273</v>
      </c>
      <c r="E373" s="264" t="s">
        <v>78</v>
      </c>
      <c r="F373" s="265" t="s">
        <v>277</v>
      </c>
      <c r="G373" s="263"/>
      <c r="H373" s="266">
        <v>230.25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2" t="s">
        <v>273</v>
      </c>
      <c r="AU373" s="272" t="s">
        <v>90</v>
      </c>
      <c r="AV373" s="15" t="s">
        <v>170</v>
      </c>
      <c r="AW373" s="15" t="s">
        <v>40</v>
      </c>
      <c r="AX373" s="15" t="s">
        <v>88</v>
      </c>
      <c r="AY373" s="272" t="s">
        <v>145</v>
      </c>
    </row>
    <row r="374" s="2" customFormat="1">
      <c r="A374" s="43"/>
      <c r="B374" s="44"/>
      <c r="C374" s="45"/>
      <c r="D374" s="235" t="s">
        <v>718</v>
      </c>
      <c r="E374" s="45"/>
      <c r="F374" s="298" t="s">
        <v>789</v>
      </c>
      <c r="G374" s="45"/>
      <c r="H374" s="45"/>
      <c r="I374" s="45"/>
      <c r="J374" s="45"/>
      <c r="K374" s="45"/>
      <c r="L374" s="49"/>
      <c r="M374" s="233"/>
      <c r="N374" s="234"/>
      <c r="O374" s="89"/>
      <c r="P374" s="89"/>
      <c r="Q374" s="89"/>
      <c r="R374" s="89"/>
      <c r="S374" s="89"/>
      <c r="T374" s="90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U374" s="21" t="s">
        <v>90</v>
      </c>
    </row>
    <row r="375" s="2" customFormat="1">
      <c r="A375" s="43"/>
      <c r="B375" s="44"/>
      <c r="C375" s="45"/>
      <c r="D375" s="235" t="s">
        <v>718</v>
      </c>
      <c r="E375" s="45"/>
      <c r="F375" s="299" t="s">
        <v>790</v>
      </c>
      <c r="G375" s="45"/>
      <c r="H375" s="300">
        <v>0</v>
      </c>
      <c r="I375" s="45"/>
      <c r="J375" s="45"/>
      <c r="K375" s="45"/>
      <c r="L375" s="49"/>
      <c r="M375" s="233"/>
      <c r="N375" s="234"/>
      <c r="O375" s="89"/>
      <c r="P375" s="89"/>
      <c r="Q375" s="89"/>
      <c r="R375" s="89"/>
      <c r="S375" s="89"/>
      <c r="T375" s="90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U375" s="21" t="s">
        <v>90</v>
      </c>
    </row>
    <row r="376" s="2" customFormat="1">
      <c r="A376" s="43"/>
      <c r="B376" s="44"/>
      <c r="C376" s="45"/>
      <c r="D376" s="235" t="s">
        <v>718</v>
      </c>
      <c r="E376" s="45"/>
      <c r="F376" s="299" t="s">
        <v>504</v>
      </c>
      <c r="G376" s="45"/>
      <c r="H376" s="300">
        <v>39.560000000000002</v>
      </c>
      <c r="I376" s="45"/>
      <c r="J376" s="45"/>
      <c r="K376" s="45"/>
      <c r="L376" s="49"/>
      <c r="M376" s="233"/>
      <c r="N376" s="234"/>
      <c r="O376" s="89"/>
      <c r="P376" s="89"/>
      <c r="Q376" s="89"/>
      <c r="R376" s="89"/>
      <c r="S376" s="89"/>
      <c r="T376" s="90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U376" s="21" t="s">
        <v>90</v>
      </c>
    </row>
    <row r="377" s="2" customFormat="1">
      <c r="A377" s="43"/>
      <c r="B377" s="44"/>
      <c r="C377" s="45"/>
      <c r="D377" s="235" t="s">
        <v>718</v>
      </c>
      <c r="E377" s="45"/>
      <c r="F377" s="299" t="s">
        <v>527</v>
      </c>
      <c r="G377" s="45"/>
      <c r="H377" s="300">
        <v>50.270000000000003</v>
      </c>
      <c r="I377" s="45"/>
      <c r="J377" s="45"/>
      <c r="K377" s="45"/>
      <c r="L377" s="49"/>
      <c r="M377" s="233"/>
      <c r="N377" s="234"/>
      <c r="O377" s="89"/>
      <c r="P377" s="89"/>
      <c r="Q377" s="89"/>
      <c r="R377" s="89"/>
      <c r="S377" s="89"/>
      <c r="T377" s="90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U377" s="21" t="s">
        <v>90</v>
      </c>
    </row>
    <row r="378" s="2" customFormat="1">
      <c r="A378" s="43"/>
      <c r="B378" s="44"/>
      <c r="C378" s="45"/>
      <c r="D378" s="235" t="s">
        <v>718</v>
      </c>
      <c r="E378" s="45"/>
      <c r="F378" s="299" t="s">
        <v>341</v>
      </c>
      <c r="G378" s="45"/>
      <c r="H378" s="300">
        <v>89.829999999999998</v>
      </c>
      <c r="I378" s="45"/>
      <c r="J378" s="45"/>
      <c r="K378" s="45"/>
      <c r="L378" s="49"/>
      <c r="M378" s="233"/>
      <c r="N378" s="234"/>
      <c r="O378" s="89"/>
      <c r="P378" s="89"/>
      <c r="Q378" s="89"/>
      <c r="R378" s="89"/>
      <c r="S378" s="89"/>
      <c r="T378" s="90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U378" s="21" t="s">
        <v>90</v>
      </c>
    </row>
    <row r="379" s="2" customFormat="1">
      <c r="A379" s="43"/>
      <c r="B379" s="44"/>
      <c r="C379" s="45"/>
      <c r="D379" s="235" t="s">
        <v>718</v>
      </c>
      <c r="E379" s="45"/>
      <c r="F379" s="298" t="s">
        <v>781</v>
      </c>
      <c r="G379" s="45"/>
      <c r="H379" s="45"/>
      <c r="I379" s="45"/>
      <c r="J379" s="45"/>
      <c r="K379" s="45"/>
      <c r="L379" s="49"/>
      <c r="M379" s="233"/>
      <c r="N379" s="234"/>
      <c r="O379" s="89"/>
      <c r="P379" s="89"/>
      <c r="Q379" s="89"/>
      <c r="R379" s="89"/>
      <c r="S379" s="89"/>
      <c r="T379" s="90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U379" s="21" t="s">
        <v>90</v>
      </c>
    </row>
    <row r="380" s="2" customFormat="1">
      <c r="A380" s="43"/>
      <c r="B380" s="44"/>
      <c r="C380" s="45"/>
      <c r="D380" s="235" t="s">
        <v>718</v>
      </c>
      <c r="E380" s="45"/>
      <c r="F380" s="299" t="s">
        <v>782</v>
      </c>
      <c r="G380" s="45"/>
      <c r="H380" s="300">
        <v>0</v>
      </c>
      <c r="I380" s="45"/>
      <c r="J380" s="45"/>
      <c r="K380" s="45"/>
      <c r="L380" s="49"/>
      <c r="M380" s="233"/>
      <c r="N380" s="234"/>
      <c r="O380" s="89"/>
      <c r="P380" s="89"/>
      <c r="Q380" s="89"/>
      <c r="R380" s="89"/>
      <c r="S380" s="89"/>
      <c r="T380" s="90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U380" s="21" t="s">
        <v>90</v>
      </c>
    </row>
    <row r="381" s="2" customFormat="1">
      <c r="A381" s="43"/>
      <c r="B381" s="44"/>
      <c r="C381" s="45"/>
      <c r="D381" s="235" t="s">
        <v>718</v>
      </c>
      <c r="E381" s="45"/>
      <c r="F381" s="299" t="s">
        <v>783</v>
      </c>
      <c r="G381" s="45"/>
      <c r="H381" s="300">
        <v>5.9000000000000004</v>
      </c>
      <c r="I381" s="45"/>
      <c r="J381" s="45"/>
      <c r="K381" s="45"/>
      <c r="L381" s="49"/>
      <c r="M381" s="233"/>
      <c r="N381" s="234"/>
      <c r="O381" s="89"/>
      <c r="P381" s="89"/>
      <c r="Q381" s="89"/>
      <c r="R381" s="89"/>
      <c r="S381" s="89"/>
      <c r="T381" s="90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U381" s="21" t="s">
        <v>90</v>
      </c>
    </row>
    <row r="382" s="2" customFormat="1">
      <c r="A382" s="43"/>
      <c r="B382" s="44"/>
      <c r="C382" s="45"/>
      <c r="D382" s="235" t="s">
        <v>718</v>
      </c>
      <c r="E382" s="45"/>
      <c r="F382" s="299" t="s">
        <v>528</v>
      </c>
      <c r="G382" s="45"/>
      <c r="H382" s="300">
        <v>3.4100000000000001</v>
      </c>
      <c r="I382" s="45"/>
      <c r="J382" s="45"/>
      <c r="K382" s="45"/>
      <c r="L382" s="49"/>
      <c r="M382" s="233"/>
      <c r="N382" s="234"/>
      <c r="O382" s="89"/>
      <c r="P382" s="89"/>
      <c r="Q382" s="89"/>
      <c r="R382" s="89"/>
      <c r="S382" s="89"/>
      <c r="T382" s="90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U382" s="21" t="s">
        <v>90</v>
      </c>
    </row>
    <row r="383" s="2" customFormat="1">
      <c r="A383" s="43"/>
      <c r="B383" s="44"/>
      <c r="C383" s="45"/>
      <c r="D383" s="235" t="s">
        <v>718</v>
      </c>
      <c r="E383" s="45"/>
      <c r="F383" s="299" t="s">
        <v>508</v>
      </c>
      <c r="G383" s="45"/>
      <c r="H383" s="300">
        <v>6.9100000000000001</v>
      </c>
      <c r="I383" s="45"/>
      <c r="J383" s="45"/>
      <c r="K383" s="45"/>
      <c r="L383" s="49"/>
      <c r="M383" s="233"/>
      <c r="N383" s="234"/>
      <c r="O383" s="89"/>
      <c r="P383" s="89"/>
      <c r="Q383" s="89"/>
      <c r="R383" s="89"/>
      <c r="S383" s="89"/>
      <c r="T383" s="90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U383" s="21" t="s">
        <v>90</v>
      </c>
    </row>
    <row r="384" s="2" customFormat="1">
      <c r="A384" s="43"/>
      <c r="B384" s="44"/>
      <c r="C384" s="45"/>
      <c r="D384" s="235" t="s">
        <v>718</v>
      </c>
      <c r="E384" s="45"/>
      <c r="F384" s="299" t="s">
        <v>509</v>
      </c>
      <c r="G384" s="45"/>
      <c r="H384" s="300">
        <v>15.890000000000001</v>
      </c>
      <c r="I384" s="45"/>
      <c r="J384" s="45"/>
      <c r="K384" s="45"/>
      <c r="L384" s="49"/>
      <c r="M384" s="233"/>
      <c r="N384" s="234"/>
      <c r="O384" s="89"/>
      <c r="P384" s="89"/>
      <c r="Q384" s="89"/>
      <c r="R384" s="89"/>
      <c r="S384" s="89"/>
      <c r="T384" s="90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U384" s="21" t="s">
        <v>90</v>
      </c>
    </row>
    <row r="385" s="2" customFormat="1">
      <c r="A385" s="43"/>
      <c r="B385" s="44"/>
      <c r="C385" s="45"/>
      <c r="D385" s="235" t="s">
        <v>718</v>
      </c>
      <c r="E385" s="45"/>
      <c r="F385" s="299" t="s">
        <v>529</v>
      </c>
      <c r="G385" s="45"/>
      <c r="H385" s="300">
        <v>10.699999999999999</v>
      </c>
      <c r="I385" s="45"/>
      <c r="J385" s="45"/>
      <c r="K385" s="45"/>
      <c r="L385" s="49"/>
      <c r="M385" s="233"/>
      <c r="N385" s="234"/>
      <c r="O385" s="89"/>
      <c r="P385" s="89"/>
      <c r="Q385" s="89"/>
      <c r="R385" s="89"/>
      <c r="S385" s="89"/>
      <c r="T385" s="90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U385" s="21" t="s">
        <v>90</v>
      </c>
    </row>
    <row r="386" s="2" customFormat="1">
      <c r="A386" s="43"/>
      <c r="B386" s="44"/>
      <c r="C386" s="45"/>
      <c r="D386" s="235" t="s">
        <v>718</v>
      </c>
      <c r="E386" s="45"/>
      <c r="F386" s="299" t="s">
        <v>530</v>
      </c>
      <c r="G386" s="45"/>
      <c r="H386" s="300">
        <v>22.57</v>
      </c>
      <c r="I386" s="45"/>
      <c r="J386" s="45"/>
      <c r="K386" s="45"/>
      <c r="L386" s="49"/>
      <c r="M386" s="233"/>
      <c r="N386" s="234"/>
      <c r="O386" s="89"/>
      <c r="P386" s="89"/>
      <c r="Q386" s="89"/>
      <c r="R386" s="89"/>
      <c r="S386" s="89"/>
      <c r="T386" s="90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U386" s="21" t="s">
        <v>90</v>
      </c>
    </row>
    <row r="387" s="2" customFormat="1">
      <c r="A387" s="43"/>
      <c r="B387" s="44"/>
      <c r="C387" s="45"/>
      <c r="D387" s="235" t="s">
        <v>718</v>
      </c>
      <c r="E387" s="45"/>
      <c r="F387" s="299" t="s">
        <v>531</v>
      </c>
      <c r="G387" s="45"/>
      <c r="H387" s="300">
        <v>15.07</v>
      </c>
      <c r="I387" s="45"/>
      <c r="J387" s="45"/>
      <c r="K387" s="45"/>
      <c r="L387" s="49"/>
      <c r="M387" s="233"/>
      <c r="N387" s="234"/>
      <c r="O387" s="89"/>
      <c r="P387" s="89"/>
      <c r="Q387" s="89"/>
      <c r="R387" s="89"/>
      <c r="S387" s="89"/>
      <c r="T387" s="90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U387" s="21" t="s">
        <v>90</v>
      </c>
    </row>
    <row r="388" s="2" customFormat="1">
      <c r="A388" s="43"/>
      <c r="B388" s="44"/>
      <c r="C388" s="45"/>
      <c r="D388" s="235" t="s">
        <v>718</v>
      </c>
      <c r="E388" s="45"/>
      <c r="F388" s="299" t="s">
        <v>532</v>
      </c>
      <c r="G388" s="45"/>
      <c r="H388" s="300">
        <v>3.3900000000000001</v>
      </c>
      <c r="I388" s="45"/>
      <c r="J388" s="45"/>
      <c r="K388" s="45"/>
      <c r="L388" s="49"/>
      <c r="M388" s="233"/>
      <c r="N388" s="234"/>
      <c r="O388" s="89"/>
      <c r="P388" s="89"/>
      <c r="Q388" s="89"/>
      <c r="R388" s="89"/>
      <c r="S388" s="89"/>
      <c r="T388" s="90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U388" s="21" t="s">
        <v>90</v>
      </c>
    </row>
    <row r="389" s="2" customFormat="1">
      <c r="A389" s="43"/>
      <c r="B389" s="44"/>
      <c r="C389" s="45"/>
      <c r="D389" s="235" t="s">
        <v>718</v>
      </c>
      <c r="E389" s="45"/>
      <c r="F389" s="299" t="s">
        <v>533</v>
      </c>
      <c r="G389" s="45"/>
      <c r="H389" s="300">
        <v>5.2999999999999998</v>
      </c>
      <c r="I389" s="45"/>
      <c r="J389" s="45"/>
      <c r="K389" s="45"/>
      <c r="L389" s="49"/>
      <c r="M389" s="233"/>
      <c r="N389" s="234"/>
      <c r="O389" s="89"/>
      <c r="P389" s="89"/>
      <c r="Q389" s="89"/>
      <c r="R389" s="89"/>
      <c r="S389" s="89"/>
      <c r="T389" s="90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U389" s="21" t="s">
        <v>90</v>
      </c>
    </row>
    <row r="390" s="2" customFormat="1">
      <c r="A390" s="43"/>
      <c r="B390" s="44"/>
      <c r="C390" s="45"/>
      <c r="D390" s="235" t="s">
        <v>718</v>
      </c>
      <c r="E390" s="45"/>
      <c r="F390" s="299" t="s">
        <v>341</v>
      </c>
      <c r="G390" s="45"/>
      <c r="H390" s="300">
        <v>89.140000000000001</v>
      </c>
      <c r="I390" s="45"/>
      <c r="J390" s="45"/>
      <c r="K390" s="45"/>
      <c r="L390" s="49"/>
      <c r="M390" s="233"/>
      <c r="N390" s="234"/>
      <c r="O390" s="89"/>
      <c r="P390" s="89"/>
      <c r="Q390" s="89"/>
      <c r="R390" s="89"/>
      <c r="S390" s="89"/>
      <c r="T390" s="90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U390" s="21" t="s">
        <v>90</v>
      </c>
    </row>
    <row r="391" s="2" customFormat="1">
      <c r="A391" s="43"/>
      <c r="B391" s="44"/>
      <c r="C391" s="45"/>
      <c r="D391" s="235" t="s">
        <v>718</v>
      </c>
      <c r="E391" s="45"/>
      <c r="F391" s="298" t="s">
        <v>979</v>
      </c>
      <c r="G391" s="45"/>
      <c r="H391" s="45"/>
      <c r="I391" s="45"/>
      <c r="J391" s="45"/>
      <c r="K391" s="45"/>
      <c r="L391" s="49"/>
      <c r="M391" s="233"/>
      <c r="N391" s="234"/>
      <c r="O391" s="89"/>
      <c r="P391" s="89"/>
      <c r="Q391" s="89"/>
      <c r="R391" s="89"/>
      <c r="S391" s="89"/>
      <c r="T391" s="90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U391" s="21" t="s">
        <v>90</v>
      </c>
    </row>
    <row r="392" s="2" customFormat="1">
      <c r="A392" s="43"/>
      <c r="B392" s="44"/>
      <c r="C392" s="45"/>
      <c r="D392" s="235" t="s">
        <v>718</v>
      </c>
      <c r="E392" s="45"/>
      <c r="F392" s="299" t="s">
        <v>980</v>
      </c>
      <c r="G392" s="45"/>
      <c r="H392" s="300">
        <v>0</v>
      </c>
      <c r="I392" s="45"/>
      <c r="J392" s="45"/>
      <c r="K392" s="45"/>
      <c r="L392" s="49"/>
      <c r="M392" s="233"/>
      <c r="N392" s="234"/>
      <c r="O392" s="89"/>
      <c r="P392" s="89"/>
      <c r="Q392" s="89"/>
      <c r="R392" s="89"/>
      <c r="S392" s="89"/>
      <c r="T392" s="90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U392" s="21" t="s">
        <v>90</v>
      </c>
    </row>
    <row r="393" s="2" customFormat="1">
      <c r="A393" s="43"/>
      <c r="B393" s="44"/>
      <c r="C393" s="45"/>
      <c r="D393" s="235" t="s">
        <v>718</v>
      </c>
      <c r="E393" s="45"/>
      <c r="F393" s="299" t="s">
        <v>981</v>
      </c>
      <c r="G393" s="45"/>
      <c r="H393" s="300">
        <v>51.280000000000001</v>
      </c>
      <c r="I393" s="45"/>
      <c r="J393" s="45"/>
      <c r="K393" s="45"/>
      <c r="L393" s="49"/>
      <c r="M393" s="233"/>
      <c r="N393" s="234"/>
      <c r="O393" s="89"/>
      <c r="P393" s="89"/>
      <c r="Q393" s="89"/>
      <c r="R393" s="89"/>
      <c r="S393" s="89"/>
      <c r="T393" s="90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U393" s="21" t="s">
        <v>90</v>
      </c>
    </row>
    <row r="394" s="2" customFormat="1">
      <c r="A394" s="43"/>
      <c r="B394" s="44"/>
      <c r="C394" s="45"/>
      <c r="D394" s="235" t="s">
        <v>718</v>
      </c>
      <c r="E394" s="45"/>
      <c r="F394" s="299" t="s">
        <v>341</v>
      </c>
      <c r="G394" s="45"/>
      <c r="H394" s="300">
        <v>51.280000000000001</v>
      </c>
      <c r="I394" s="45"/>
      <c r="J394" s="45"/>
      <c r="K394" s="45"/>
      <c r="L394" s="49"/>
      <c r="M394" s="233"/>
      <c r="N394" s="234"/>
      <c r="O394" s="89"/>
      <c r="P394" s="89"/>
      <c r="Q394" s="89"/>
      <c r="R394" s="89"/>
      <c r="S394" s="89"/>
      <c r="T394" s="90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U394" s="21" t="s">
        <v>90</v>
      </c>
    </row>
    <row r="395" s="2" customFormat="1" ht="37.8" customHeight="1">
      <c r="A395" s="43"/>
      <c r="B395" s="44"/>
      <c r="C395" s="217" t="s">
        <v>498</v>
      </c>
      <c r="D395" s="217" t="s">
        <v>148</v>
      </c>
      <c r="E395" s="218" t="s">
        <v>982</v>
      </c>
      <c r="F395" s="219" t="s">
        <v>983</v>
      </c>
      <c r="G395" s="220" t="s">
        <v>319</v>
      </c>
      <c r="H395" s="221">
        <v>1023.56</v>
      </c>
      <c r="I395" s="222"/>
      <c r="J395" s="223">
        <f>ROUND(I395*H395,2)</f>
        <v>0</v>
      </c>
      <c r="K395" s="219" t="s">
        <v>152</v>
      </c>
      <c r="L395" s="49"/>
      <c r="M395" s="224" t="s">
        <v>78</v>
      </c>
      <c r="N395" s="225" t="s">
        <v>50</v>
      </c>
      <c r="O395" s="89"/>
      <c r="P395" s="226">
        <f>O395*H395</f>
        <v>0</v>
      </c>
      <c r="Q395" s="226">
        <v>0.010999999999999999</v>
      </c>
      <c r="R395" s="226">
        <f>Q395*H395</f>
        <v>11.25916</v>
      </c>
      <c r="S395" s="226">
        <v>0</v>
      </c>
      <c r="T395" s="227">
        <f>S395*H395</f>
        <v>0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R395" s="228" t="s">
        <v>170</v>
      </c>
      <c r="AT395" s="228" t="s">
        <v>148</v>
      </c>
      <c r="AU395" s="228" t="s">
        <v>90</v>
      </c>
      <c r="AY395" s="21" t="s">
        <v>145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1" t="s">
        <v>88</v>
      </c>
      <c r="BK395" s="229">
        <f>ROUND(I395*H395,2)</f>
        <v>0</v>
      </c>
      <c r="BL395" s="21" t="s">
        <v>170</v>
      </c>
      <c r="BM395" s="228" t="s">
        <v>984</v>
      </c>
    </row>
    <row r="396" s="2" customFormat="1">
      <c r="A396" s="43"/>
      <c r="B396" s="44"/>
      <c r="C396" s="45"/>
      <c r="D396" s="230" t="s">
        <v>155</v>
      </c>
      <c r="E396" s="45"/>
      <c r="F396" s="231" t="s">
        <v>985</v>
      </c>
      <c r="G396" s="45"/>
      <c r="H396" s="45"/>
      <c r="I396" s="232"/>
      <c r="J396" s="45"/>
      <c r="K396" s="45"/>
      <c r="L396" s="49"/>
      <c r="M396" s="233"/>
      <c r="N396" s="234"/>
      <c r="O396" s="89"/>
      <c r="P396" s="89"/>
      <c r="Q396" s="89"/>
      <c r="R396" s="89"/>
      <c r="S396" s="89"/>
      <c r="T396" s="90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T396" s="21" t="s">
        <v>155</v>
      </c>
      <c r="AU396" s="21" t="s">
        <v>90</v>
      </c>
    </row>
    <row r="397" s="14" customFormat="1">
      <c r="A397" s="14"/>
      <c r="B397" s="251"/>
      <c r="C397" s="252"/>
      <c r="D397" s="235" t="s">
        <v>273</v>
      </c>
      <c r="E397" s="253" t="s">
        <v>78</v>
      </c>
      <c r="F397" s="254" t="s">
        <v>986</v>
      </c>
      <c r="G397" s="252"/>
      <c r="H397" s="255">
        <v>359.31999999999999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273</v>
      </c>
      <c r="AU397" s="261" t="s">
        <v>90</v>
      </c>
      <c r="AV397" s="14" t="s">
        <v>90</v>
      </c>
      <c r="AW397" s="14" t="s">
        <v>40</v>
      </c>
      <c r="AX397" s="14" t="s">
        <v>80</v>
      </c>
      <c r="AY397" s="261" t="s">
        <v>145</v>
      </c>
    </row>
    <row r="398" s="14" customFormat="1">
      <c r="A398" s="14"/>
      <c r="B398" s="251"/>
      <c r="C398" s="252"/>
      <c r="D398" s="235" t="s">
        <v>273</v>
      </c>
      <c r="E398" s="253" t="s">
        <v>78</v>
      </c>
      <c r="F398" s="254" t="s">
        <v>987</v>
      </c>
      <c r="G398" s="252"/>
      <c r="H398" s="255">
        <v>356.56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273</v>
      </c>
      <c r="AU398" s="261" t="s">
        <v>90</v>
      </c>
      <c r="AV398" s="14" t="s">
        <v>90</v>
      </c>
      <c r="AW398" s="14" t="s">
        <v>40</v>
      </c>
      <c r="AX398" s="14" t="s">
        <v>80</v>
      </c>
      <c r="AY398" s="261" t="s">
        <v>145</v>
      </c>
    </row>
    <row r="399" s="14" customFormat="1">
      <c r="A399" s="14"/>
      <c r="B399" s="251"/>
      <c r="C399" s="252"/>
      <c r="D399" s="235" t="s">
        <v>273</v>
      </c>
      <c r="E399" s="253" t="s">
        <v>78</v>
      </c>
      <c r="F399" s="254" t="s">
        <v>988</v>
      </c>
      <c r="G399" s="252"/>
      <c r="H399" s="255">
        <v>307.68000000000001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273</v>
      </c>
      <c r="AU399" s="261" t="s">
        <v>90</v>
      </c>
      <c r="AV399" s="14" t="s">
        <v>90</v>
      </c>
      <c r="AW399" s="14" t="s">
        <v>40</v>
      </c>
      <c r="AX399" s="14" t="s">
        <v>80</v>
      </c>
      <c r="AY399" s="261" t="s">
        <v>145</v>
      </c>
    </row>
    <row r="400" s="15" customFormat="1">
      <c r="A400" s="15"/>
      <c r="B400" s="262"/>
      <c r="C400" s="263"/>
      <c r="D400" s="235" t="s">
        <v>273</v>
      </c>
      <c r="E400" s="264" t="s">
        <v>78</v>
      </c>
      <c r="F400" s="265" t="s">
        <v>277</v>
      </c>
      <c r="G400" s="263"/>
      <c r="H400" s="266">
        <v>1023.56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2" t="s">
        <v>273</v>
      </c>
      <c r="AU400" s="272" t="s">
        <v>90</v>
      </c>
      <c r="AV400" s="15" t="s">
        <v>170</v>
      </c>
      <c r="AW400" s="15" t="s">
        <v>40</v>
      </c>
      <c r="AX400" s="15" t="s">
        <v>88</v>
      </c>
      <c r="AY400" s="272" t="s">
        <v>145</v>
      </c>
    </row>
    <row r="401" s="2" customFormat="1">
      <c r="A401" s="43"/>
      <c r="B401" s="44"/>
      <c r="C401" s="45"/>
      <c r="D401" s="235" t="s">
        <v>718</v>
      </c>
      <c r="E401" s="45"/>
      <c r="F401" s="298" t="s">
        <v>789</v>
      </c>
      <c r="G401" s="45"/>
      <c r="H401" s="45"/>
      <c r="I401" s="45"/>
      <c r="J401" s="45"/>
      <c r="K401" s="45"/>
      <c r="L401" s="49"/>
      <c r="M401" s="233"/>
      <c r="N401" s="234"/>
      <c r="O401" s="89"/>
      <c r="P401" s="89"/>
      <c r="Q401" s="89"/>
      <c r="R401" s="89"/>
      <c r="S401" s="89"/>
      <c r="T401" s="90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U401" s="21" t="s">
        <v>90</v>
      </c>
    </row>
    <row r="402" s="2" customFormat="1">
      <c r="A402" s="43"/>
      <c r="B402" s="44"/>
      <c r="C402" s="45"/>
      <c r="D402" s="235" t="s">
        <v>718</v>
      </c>
      <c r="E402" s="45"/>
      <c r="F402" s="299" t="s">
        <v>790</v>
      </c>
      <c r="G402" s="45"/>
      <c r="H402" s="300">
        <v>0</v>
      </c>
      <c r="I402" s="45"/>
      <c r="J402" s="45"/>
      <c r="K402" s="45"/>
      <c r="L402" s="49"/>
      <c r="M402" s="233"/>
      <c r="N402" s="234"/>
      <c r="O402" s="89"/>
      <c r="P402" s="89"/>
      <c r="Q402" s="89"/>
      <c r="R402" s="89"/>
      <c r="S402" s="89"/>
      <c r="T402" s="90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U402" s="21" t="s">
        <v>90</v>
      </c>
    </row>
    <row r="403" s="2" customFormat="1">
      <c r="A403" s="43"/>
      <c r="B403" s="44"/>
      <c r="C403" s="45"/>
      <c r="D403" s="235" t="s">
        <v>718</v>
      </c>
      <c r="E403" s="45"/>
      <c r="F403" s="299" t="s">
        <v>504</v>
      </c>
      <c r="G403" s="45"/>
      <c r="H403" s="300">
        <v>39.560000000000002</v>
      </c>
      <c r="I403" s="45"/>
      <c r="J403" s="45"/>
      <c r="K403" s="45"/>
      <c r="L403" s="49"/>
      <c r="M403" s="233"/>
      <c r="N403" s="234"/>
      <c r="O403" s="89"/>
      <c r="P403" s="89"/>
      <c r="Q403" s="89"/>
      <c r="R403" s="89"/>
      <c r="S403" s="89"/>
      <c r="T403" s="90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U403" s="21" t="s">
        <v>90</v>
      </c>
    </row>
    <row r="404" s="2" customFormat="1">
      <c r="A404" s="43"/>
      <c r="B404" s="44"/>
      <c r="C404" s="45"/>
      <c r="D404" s="235" t="s">
        <v>718</v>
      </c>
      <c r="E404" s="45"/>
      <c r="F404" s="299" t="s">
        <v>527</v>
      </c>
      <c r="G404" s="45"/>
      <c r="H404" s="300">
        <v>50.270000000000003</v>
      </c>
      <c r="I404" s="45"/>
      <c r="J404" s="45"/>
      <c r="K404" s="45"/>
      <c r="L404" s="49"/>
      <c r="M404" s="233"/>
      <c r="N404" s="234"/>
      <c r="O404" s="89"/>
      <c r="P404" s="89"/>
      <c r="Q404" s="89"/>
      <c r="R404" s="89"/>
      <c r="S404" s="89"/>
      <c r="T404" s="90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U404" s="21" t="s">
        <v>90</v>
      </c>
    </row>
    <row r="405" s="2" customFormat="1">
      <c r="A405" s="43"/>
      <c r="B405" s="44"/>
      <c r="C405" s="45"/>
      <c r="D405" s="235" t="s">
        <v>718</v>
      </c>
      <c r="E405" s="45"/>
      <c r="F405" s="299" t="s">
        <v>341</v>
      </c>
      <c r="G405" s="45"/>
      <c r="H405" s="300">
        <v>89.829999999999998</v>
      </c>
      <c r="I405" s="45"/>
      <c r="J405" s="45"/>
      <c r="K405" s="45"/>
      <c r="L405" s="49"/>
      <c r="M405" s="233"/>
      <c r="N405" s="234"/>
      <c r="O405" s="89"/>
      <c r="P405" s="89"/>
      <c r="Q405" s="89"/>
      <c r="R405" s="89"/>
      <c r="S405" s="89"/>
      <c r="T405" s="90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U405" s="21" t="s">
        <v>90</v>
      </c>
    </row>
    <row r="406" s="2" customFormat="1">
      <c r="A406" s="43"/>
      <c r="B406" s="44"/>
      <c r="C406" s="45"/>
      <c r="D406" s="235" t="s">
        <v>718</v>
      </c>
      <c r="E406" s="45"/>
      <c r="F406" s="298" t="s">
        <v>781</v>
      </c>
      <c r="G406" s="45"/>
      <c r="H406" s="45"/>
      <c r="I406" s="45"/>
      <c r="J406" s="45"/>
      <c r="K406" s="45"/>
      <c r="L406" s="49"/>
      <c r="M406" s="233"/>
      <c r="N406" s="234"/>
      <c r="O406" s="89"/>
      <c r="P406" s="89"/>
      <c r="Q406" s="89"/>
      <c r="R406" s="89"/>
      <c r="S406" s="89"/>
      <c r="T406" s="90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U406" s="21" t="s">
        <v>90</v>
      </c>
    </row>
    <row r="407" s="2" customFormat="1">
      <c r="A407" s="43"/>
      <c r="B407" s="44"/>
      <c r="C407" s="45"/>
      <c r="D407" s="235" t="s">
        <v>718</v>
      </c>
      <c r="E407" s="45"/>
      <c r="F407" s="299" t="s">
        <v>782</v>
      </c>
      <c r="G407" s="45"/>
      <c r="H407" s="300">
        <v>0</v>
      </c>
      <c r="I407" s="45"/>
      <c r="J407" s="45"/>
      <c r="K407" s="45"/>
      <c r="L407" s="49"/>
      <c r="M407" s="233"/>
      <c r="N407" s="234"/>
      <c r="O407" s="89"/>
      <c r="P407" s="89"/>
      <c r="Q407" s="89"/>
      <c r="R407" s="89"/>
      <c r="S407" s="89"/>
      <c r="T407" s="90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U407" s="21" t="s">
        <v>90</v>
      </c>
    </row>
    <row r="408" s="2" customFormat="1">
      <c r="A408" s="43"/>
      <c r="B408" s="44"/>
      <c r="C408" s="45"/>
      <c r="D408" s="235" t="s">
        <v>718</v>
      </c>
      <c r="E408" s="45"/>
      <c r="F408" s="299" t="s">
        <v>783</v>
      </c>
      <c r="G408" s="45"/>
      <c r="H408" s="300">
        <v>5.9000000000000004</v>
      </c>
      <c r="I408" s="45"/>
      <c r="J408" s="45"/>
      <c r="K408" s="45"/>
      <c r="L408" s="49"/>
      <c r="M408" s="233"/>
      <c r="N408" s="234"/>
      <c r="O408" s="89"/>
      <c r="P408" s="89"/>
      <c r="Q408" s="89"/>
      <c r="R408" s="89"/>
      <c r="S408" s="89"/>
      <c r="T408" s="90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U408" s="21" t="s">
        <v>90</v>
      </c>
    </row>
    <row r="409" s="2" customFormat="1">
      <c r="A409" s="43"/>
      <c r="B409" s="44"/>
      <c r="C409" s="45"/>
      <c r="D409" s="235" t="s">
        <v>718</v>
      </c>
      <c r="E409" s="45"/>
      <c r="F409" s="299" t="s">
        <v>528</v>
      </c>
      <c r="G409" s="45"/>
      <c r="H409" s="300">
        <v>3.4100000000000001</v>
      </c>
      <c r="I409" s="45"/>
      <c r="J409" s="45"/>
      <c r="K409" s="45"/>
      <c r="L409" s="49"/>
      <c r="M409" s="233"/>
      <c r="N409" s="234"/>
      <c r="O409" s="89"/>
      <c r="P409" s="89"/>
      <c r="Q409" s="89"/>
      <c r="R409" s="89"/>
      <c r="S409" s="89"/>
      <c r="T409" s="90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U409" s="21" t="s">
        <v>90</v>
      </c>
    </row>
    <row r="410" s="2" customFormat="1">
      <c r="A410" s="43"/>
      <c r="B410" s="44"/>
      <c r="C410" s="45"/>
      <c r="D410" s="235" t="s">
        <v>718</v>
      </c>
      <c r="E410" s="45"/>
      <c r="F410" s="299" t="s">
        <v>508</v>
      </c>
      <c r="G410" s="45"/>
      <c r="H410" s="300">
        <v>6.9100000000000001</v>
      </c>
      <c r="I410" s="45"/>
      <c r="J410" s="45"/>
      <c r="K410" s="45"/>
      <c r="L410" s="49"/>
      <c r="M410" s="233"/>
      <c r="N410" s="234"/>
      <c r="O410" s="89"/>
      <c r="P410" s="89"/>
      <c r="Q410" s="89"/>
      <c r="R410" s="89"/>
      <c r="S410" s="89"/>
      <c r="T410" s="90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U410" s="21" t="s">
        <v>90</v>
      </c>
    </row>
    <row r="411" s="2" customFormat="1">
      <c r="A411" s="43"/>
      <c r="B411" s="44"/>
      <c r="C411" s="45"/>
      <c r="D411" s="235" t="s">
        <v>718</v>
      </c>
      <c r="E411" s="45"/>
      <c r="F411" s="299" t="s">
        <v>509</v>
      </c>
      <c r="G411" s="45"/>
      <c r="H411" s="300">
        <v>15.890000000000001</v>
      </c>
      <c r="I411" s="45"/>
      <c r="J411" s="45"/>
      <c r="K411" s="45"/>
      <c r="L411" s="49"/>
      <c r="M411" s="233"/>
      <c r="N411" s="234"/>
      <c r="O411" s="89"/>
      <c r="P411" s="89"/>
      <c r="Q411" s="89"/>
      <c r="R411" s="89"/>
      <c r="S411" s="89"/>
      <c r="T411" s="90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U411" s="21" t="s">
        <v>90</v>
      </c>
    </row>
    <row r="412" s="2" customFormat="1">
      <c r="A412" s="43"/>
      <c r="B412" s="44"/>
      <c r="C412" s="45"/>
      <c r="D412" s="235" t="s">
        <v>718</v>
      </c>
      <c r="E412" s="45"/>
      <c r="F412" s="299" t="s">
        <v>529</v>
      </c>
      <c r="G412" s="45"/>
      <c r="H412" s="300">
        <v>10.699999999999999</v>
      </c>
      <c r="I412" s="45"/>
      <c r="J412" s="45"/>
      <c r="K412" s="45"/>
      <c r="L412" s="49"/>
      <c r="M412" s="233"/>
      <c r="N412" s="234"/>
      <c r="O412" s="89"/>
      <c r="P412" s="89"/>
      <c r="Q412" s="89"/>
      <c r="R412" s="89"/>
      <c r="S412" s="89"/>
      <c r="T412" s="90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U412" s="21" t="s">
        <v>90</v>
      </c>
    </row>
    <row r="413" s="2" customFormat="1">
      <c r="A413" s="43"/>
      <c r="B413" s="44"/>
      <c r="C413" s="45"/>
      <c r="D413" s="235" t="s">
        <v>718</v>
      </c>
      <c r="E413" s="45"/>
      <c r="F413" s="299" t="s">
        <v>530</v>
      </c>
      <c r="G413" s="45"/>
      <c r="H413" s="300">
        <v>22.57</v>
      </c>
      <c r="I413" s="45"/>
      <c r="J413" s="45"/>
      <c r="K413" s="45"/>
      <c r="L413" s="49"/>
      <c r="M413" s="233"/>
      <c r="N413" s="234"/>
      <c r="O413" s="89"/>
      <c r="P413" s="89"/>
      <c r="Q413" s="89"/>
      <c r="R413" s="89"/>
      <c r="S413" s="89"/>
      <c r="T413" s="90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U413" s="21" t="s">
        <v>90</v>
      </c>
    </row>
    <row r="414" s="2" customFormat="1">
      <c r="A414" s="43"/>
      <c r="B414" s="44"/>
      <c r="C414" s="45"/>
      <c r="D414" s="235" t="s">
        <v>718</v>
      </c>
      <c r="E414" s="45"/>
      <c r="F414" s="299" t="s">
        <v>531</v>
      </c>
      <c r="G414" s="45"/>
      <c r="H414" s="300">
        <v>15.07</v>
      </c>
      <c r="I414" s="45"/>
      <c r="J414" s="45"/>
      <c r="K414" s="45"/>
      <c r="L414" s="49"/>
      <c r="M414" s="233"/>
      <c r="N414" s="234"/>
      <c r="O414" s="89"/>
      <c r="P414" s="89"/>
      <c r="Q414" s="89"/>
      <c r="R414" s="89"/>
      <c r="S414" s="89"/>
      <c r="T414" s="90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U414" s="21" t="s">
        <v>90</v>
      </c>
    </row>
    <row r="415" s="2" customFormat="1">
      <c r="A415" s="43"/>
      <c r="B415" s="44"/>
      <c r="C415" s="45"/>
      <c r="D415" s="235" t="s">
        <v>718</v>
      </c>
      <c r="E415" s="45"/>
      <c r="F415" s="299" t="s">
        <v>532</v>
      </c>
      <c r="G415" s="45"/>
      <c r="H415" s="300">
        <v>3.3900000000000001</v>
      </c>
      <c r="I415" s="45"/>
      <c r="J415" s="45"/>
      <c r="K415" s="45"/>
      <c r="L415" s="49"/>
      <c r="M415" s="233"/>
      <c r="N415" s="234"/>
      <c r="O415" s="89"/>
      <c r="P415" s="89"/>
      <c r="Q415" s="89"/>
      <c r="R415" s="89"/>
      <c r="S415" s="89"/>
      <c r="T415" s="90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U415" s="21" t="s">
        <v>90</v>
      </c>
    </row>
    <row r="416" s="2" customFormat="1">
      <c r="A416" s="43"/>
      <c r="B416" s="44"/>
      <c r="C416" s="45"/>
      <c r="D416" s="235" t="s">
        <v>718</v>
      </c>
      <c r="E416" s="45"/>
      <c r="F416" s="299" t="s">
        <v>533</v>
      </c>
      <c r="G416" s="45"/>
      <c r="H416" s="300">
        <v>5.2999999999999998</v>
      </c>
      <c r="I416" s="45"/>
      <c r="J416" s="45"/>
      <c r="K416" s="45"/>
      <c r="L416" s="49"/>
      <c r="M416" s="233"/>
      <c r="N416" s="234"/>
      <c r="O416" s="89"/>
      <c r="P416" s="89"/>
      <c r="Q416" s="89"/>
      <c r="R416" s="89"/>
      <c r="S416" s="89"/>
      <c r="T416" s="90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U416" s="21" t="s">
        <v>90</v>
      </c>
    </row>
    <row r="417" s="2" customFormat="1">
      <c r="A417" s="43"/>
      <c r="B417" s="44"/>
      <c r="C417" s="45"/>
      <c r="D417" s="235" t="s">
        <v>718</v>
      </c>
      <c r="E417" s="45"/>
      <c r="F417" s="299" t="s">
        <v>341</v>
      </c>
      <c r="G417" s="45"/>
      <c r="H417" s="300">
        <v>89.140000000000001</v>
      </c>
      <c r="I417" s="45"/>
      <c r="J417" s="45"/>
      <c r="K417" s="45"/>
      <c r="L417" s="49"/>
      <c r="M417" s="233"/>
      <c r="N417" s="234"/>
      <c r="O417" s="89"/>
      <c r="P417" s="89"/>
      <c r="Q417" s="89"/>
      <c r="R417" s="89"/>
      <c r="S417" s="89"/>
      <c r="T417" s="90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U417" s="21" t="s">
        <v>90</v>
      </c>
    </row>
    <row r="418" s="2" customFormat="1">
      <c r="A418" s="43"/>
      <c r="B418" s="44"/>
      <c r="C418" s="45"/>
      <c r="D418" s="235" t="s">
        <v>718</v>
      </c>
      <c r="E418" s="45"/>
      <c r="F418" s="298" t="s">
        <v>979</v>
      </c>
      <c r="G418" s="45"/>
      <c r="H418" s="45"/>
      <c r="I418" s="45"/>
      <c r="J418" s="45"/>
      <c r="K418" s="45"/>
      <c r="L418" s="49"/>
      <c r="M418" s="233"/>
      <c r="N418" s="234"/>
      <c r="O418" s="89"/>
      <c r="P418" s="89"/>
      <c r="Q418" s="89"/>
      <c r="R418" s="89"/>
      <c r="S418" s="89"/>
      <c r="T418" s="90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U418" s="21" t="s">
        <v>90</v>
      </c>
    </row>
    <row r="419" s="2" customFormat="1">
      <c r="A419" s="43"/>
      <c r="B419" s="44"/>
      <c r="C419" s="45"/>
      <c r="D419" s="235" t="s">
        <v>718</v>
      </c>
      <c r="E419" s="45"/>
      <c r="F419" s="299" t="s">
        <v>980</v>
      </c>
      <c r="G419" s="45"/>
      <c r="H419" s="300">
        <v>0</v>
      </c>
      <c r="I419" s="45"/>
      <c r="J419" s="45"/>
      <c r="K419" s="45"/>
      <c r="L419" s="49"/>
      <c r="M419" s="233"/>
      <c r="N419" s="234"/>
      <c r="O419" s="89"/>
      <c r="P419" s="89"/>
      <c r="Q419" s="89"/>
      <c r="R419" s="89"/>
      <c r="S419" s="89"/>
      <c r="T419" s="90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U419" s="21" t="s">
        <v>90</v>
      </c>
    </row>
    <row r="420" s="2" customFormat="1">
      <c r="A420" s="43"/>
      <c r="B420" s="44"/>
      <c r="C420" s="45"/>
      <c r="D420" s="235" t="s">
        <v>718</v>
      </c>
      <c r="E420" s="45"/>
      <c r="F420" s="299" t="s">
        <v>981</v>
      </c>
      <c r="G420" s="45"/>
      <c r="H420" s="300">
        <v>51.280000000000001</v>
      </c>
      <c r="I420" s="45"/>
      <c r="J420" s="45"/>
      <c r="K420" s="45"/>
      <c r="L420" s="49"/>
      <c r="M420" s="233"/>
      <c r="N420" s="234"/>
      <c r="O420" s="89"/>
      <c r="P420" s="89"/>
      <c r="Q420" s="89"/>
      <c r="R420" s="89"/>
      <c r="S420" s="89"/>
      <c r="T420" s="90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U420" s="21" t="s">
        <v>90</v>
      </c>
    </row>
    <row r="421" s="2" customFormat="1">
      <c r="A421" s="43"/>
      <c r="B421" s="44"/>
      <c r="C421" s="45"/>
      <c r="D421" s="235" t="s">
        <v>718</v>
      </c>
      <c r="E421" s="45"/>
      <c r="F421" s="299" t="s">
        <v>341</v>
      </c>
      <c r="G421" s="45"/>
      <c r="H421" s="300">
        <v>51.280000000000001</v>
      </c>
      <c r="I421" s="45"/>
      <c r="J421" s="45"/>
      <c r="K421" s="45"/>
      <c r="L421" s="49"/>
      <c r="M421" s="233"/>
      <c r="N421" s="234"/>
      <c r="O421" s="89"/>
      <c r="P421" s="89"/>
      <c r="Q421" s="89"/>
      <c r="R421" s="89"/>
      <c r="S421" s="89"/>
      <c r="T421" s="90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U421" s="21" t="s">
        <v>90</v>
      </c>
    </row>
    <row r="422" s="2" customFormat="1" ht="37.8" customHeight="1">
      <c r="A422" s="43"/>
      <c r="B422" s="44"/>
      <c r="C422" s="217" t="s">
        <v>515</v>
      </c>
      <c r="D422" s="217" t="s">
        <v>148</v>
      </c>
      <c r="E422" s="218" t="s">
        <v>989</v>
      </c>
      <c r="F422" s="219" t="s">
        <v>990</v>
      </c>
      <c r="G422" s="220" t="s">
        <v>403</v>
      </c>
      <c r="H422" s="221">
        <v>10</v>
      </c>
      <c r="I422" s="222"/>
      <c r="J422" s="223">
        <f>ROUND(I422*H422,2)</f>
        <v>0</v>
      </c>
      <c r="K422" s="219" t="s">
        <v>152</v>
      </c>
      <c r="L422" s="49"/>
      <c r="M422" s="224" t="s">
        <v>78</v>
      </c>
      <c r="N422" s="225" t="s">
        <v>50</v>
      </c>
      <c r="O422" s="89"/>
      <c r="P422" s="226">
        <f>O422*H422</f>
        <v>0</v>
      </c>
      <c r="Q422" s="226">
        <v>0.0011999999999999999</v>
      </c>
      <c r="R422" s="226">
        <f>Q422*H422</f>
        <v>0.011999999999999999</v>
      </c>
      <c r="S422" s="226">
        <v>0</v>
      </c>
      <c r="T422" s="227">
        <f>S422*H422</f>
        <v>0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R422" s="228" t="s">
        <v>170</v>
      </c>
      <c r="AT422" s="228" t="s">
        <v>148</v>
      </c>
      <c r="AU422" s="228" t="s">
        <v>90</v>
      </c>
      <c r="AY422" s="21" t="s">
        <v>145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21" t="s">
        <v>88</v>
      </c>
      <c r="BK422" s="229">
        <f>ROUND(I422*H422,2)</f>
        <v>0</v>
      </c>
      <c r="BL422" s="21" t="s">
        <v>170</v>
      </c>
      <c r="BM422" s="228" t="s">
        <v>991</v>
      </c>
    </row>
    <row r="423" s="2" customFormat="1">
      <c r="A423" s="43"/>
      <c r="B423" s="44"/>
      <c r="C423" s="45"/>
      <c r="D423" s="230" t="s">
        <v>155</v>
      </c>
      <c r="E423" s="45"/>
      <c r="F423" s="231" t="s">
        <v>992</v>
      </c>
      <c r="G423" s="45"/>
      <c r="H423" s="45"/>
      <c r="I423" s="232"/>
      <c r="J423" s="45"/>
      <c r="K423" s="45"/>
      <c r="L423" s="49"/>
      <c r="M423" s="233"/>
      <c r="N423" s="234"/>
      <c r="O423" s="89"/>
      <c r="P423" s="89"/>
      <c r="Q423" s="89"/>
      <c r="R423" s="89"/>
      <c r="S423" s="89"/>
      <c r="T423" s="90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T423" s="21" t="s">
        <v>155</v>
      </c>
      <c r="AU423" s="21" t="s">
        <v>90</v>
      </c>
    </row>
    <row r="424" s="2" customFormat="1">
      <c r="A424" s="43"/>
      <c r="B424" s="44"/>
      <c r="C424" s="45"/>
      <c r="D424" s="235" t="s">
        <v>157</v>
      </c>
      <c r="E424" s="45"/>
      <c r="F424" s="236" t="s">
        <v>629</v>
      </c>
      <c r="G424" s="45"/>
      <c r="H424" s="45"/>
      <c r="I424" s="232"/>
      <c r="J424" s="45"/>
      <c r="K424" s="45"/>
      <c r="L424" s="49"/>
      <c r="M424" s="233"/>
      <c r="N424" s="234"/>
      <c r="O424" s="89"/>
      <c r="P424" s="89"/>
      <c r="Q424" s="89"/>
      <c r="R424" s="89"/>
      <c r="S424" s="89"/>
      <c r="T424" s="90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T424" s="21" t="s">
        <v>157</v>
      </c>
      <c r="AU424" s="21" t="s">
        <v>90</v>
      </c>
    </row>
    <row r="425" s="14" customFormat="1">
      <c r="A425" s="14"/>
      <c r="B425" s="251"/>
      <c r="C425" s="252"/>
      <c r="D425" s="235" t="s">
        <v>273</v>
      </c>
      <c r="E425" s="253" t="s">
        <v>78</v>
      </c>
      <c r="F425" s="254" t="s">
        <v>993</v>
      </c>
      <c r="G425" s="252"/>
      <c r="H425" s="255">
        <v>10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1" t="s">
        <v>273</v>
      </c>
      <c r="AU425" s="261" t="s">
        <v>90</v>
      </c>
      <c r="AV425" s="14" t="s">
        <v>90</v>
      </c>
      <c r="AW425" s="14" t="s">
        <v>40</v>
      </c>
      <c r="AX425" s="14" t="s">
        <v>88</v>
      </c>
      <c r="AY425" s="261" t="s">
        <v>145</v>
      </c>
    </row>
    <row r="426" s="2" customFormat="1" ht="24.15" customHeight="1">
      <c r="A426" s="43"/>
      <c r="B426" s="44"/>
      <c r="C426" s="217" t="s">
        <v>522</v>
      </c>
      <c r="D426" s="217" t="s">
        <v>148</v>
      </c>
      <c r="E426" s="218" t="s">
        <v>994</v>
      </c>
      <c r="F426" s="219" t="s">
        <v>995</v>
      </c>
      <c r="G426" s="220" t="s">
        <v>319</v>
      </c>
      <c r="H426" s="221">
        <v>230.25</v>
      </c>
      <c r="I426" s="222"/>
      <c r="J426" s="223">
        <f>ROUND(I426*H426,2)</f>
        <v>0</v>
      </c>
      <c r="K426" s="219" t="s">
        <v>152</v>
      </c>
      <c r="L426" s="49"/>
      <c r="M426" s="224" t="s">
        <v>78</v>
      </c>
      <c r="N426" s="225" t="s">
        <v>50</v>
      </c>
      <c r="O426" s="89"/>
      <c r="P426" s="226">
        <f>O426*H426</f>
        <v>0</v>
      </c>
      <c r="Q426" s="226">
        <v>0.00022000000000000001</v>
      </c>
      <c r="R426" s="226">
        <f>Q426*H426</f>
        <v>0.050654999999999999</v>
      </c>
      <c r="S426" s="226">
        <v>0</v>
      </c>
      <c r="T426" s="227">
        <f>S426*H426</f>
        <v>0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R426" s="228" t="s">
        <v>170</v>
      </c>
      <c r="AT426" s="228" t="s">
        <v>148</v>
      </c>
      <c r="AU426" s="228" t="s">
        <v>90</v>
      </c>
      <c r="AY426" s="21" t="s">
        <v>145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21" t="s">
        <v>88</v>
      </c>
      <c r="BK426" s="229">
        <f>ROUND(I426*H426,2)</f>
        <v>0</v>
      </c>
      <c r="BL426" s="21" t="s">
        <v>170</v>
      </c>
      <c r="BM426" s="228" t="s">
        <v>996</v>
      </c>
    </row>
    <row r="427" s="2" customFormat="1">
      <c r="A427" s="43"/>
      <c r="B427" s="44"/>
      <c r="C427" s="45"/>
      <c r="D427" s="230" t="s">
        <v>155</v>
      </c>
      <c r="E427" s="45"/>
      <c r="F427" s="231" t="s">
        <v>997</v>
      </c>
      <c r="G427" s="45"/>
      <c r="H427" s="45"/>
      <c r="I427" s="232"/>
      <c r="J427" s="45"/>
      <c r="K427" s="45"/>
      <c r="L427" s="49"/>
      <c r="M427" s="233"/>
      <c r="N427" s="234"/>
      <c r="O427" s="89"/>
      <c r="P427" s="89"/>
      <c r="Q427" s="89"/>
      <c r="R427" s="89"/>
      <c r="S427" s="89"/>
      <c r="T427" s="90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T427" s="21" t="s">
        <v>155</v>
      </c>
      <c r="AU427" s="21" t="s">
        <v>90</v>
      </c>
    </row>
    <row r="428" s="14" customFormat="1">
      <c r="A428" s="14"/>
      <c r="B428" s="251"/>
      <c r="C428" s="252"/>
      <c r="D428" s="235" t="s">
        <v>273</v>
      </c>
      <c r="E428" s="253" t="s">
        <v>78</v>
      </c>
      <c r="F428" s="254" t="s">
        <v>744</v>
      </c>
      <c r="G428" s="252"/>
      <c r="H428" s="255">
        <v>89.829999999999998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1" t="s">
        <v>273</v>
      </c>
      <c r="AU428" s="261" t="s">
        <v>90</v>
      </c>
      <c r="AV428" s="14" t="s">
        <v>90</v>
      </c>
      <c r="AW428" s="14" t="s">
        <v>40</v>
      </c>
      <c r="AX428" s="14" t="s">
        <v>80</v>
      </c>
      <c r="AY428" s="261" t="s">
        <v>145</v>
      </c>
    </row>
    <row r="429" s="14" customFormat="1">
      <c r="A429" s="14"/>
      <c r="B429" s="251"/>
      <c r="C429" s="252"/>
      <c r="D429" s="235" t="s">
        <v>273</v>
      </c>
      <c r="E429" s="253" t="s">
        <v>78</v>
      </c>
      <c r="F429" s="254" t="s">
        <v>746</v>
      </c>
      <c r="G429" s="252"/>
      <c r="H429" s="255">
        <v>89.140000000000001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1" t="s">
        <v>273</v>
      </c>
      <c r="AU429" s="261" t="s">
        <v>90</v>
      </c>
      <c r="AV429" s="14" t="s">
        <v>90</v>
      </c>
      <c r="AW429" s="14" t="s">
        <v>40</v>
      </c>
      <c r="AX429" s="14" t="s">
        <v>80</v>
      </c>
      <c r="AY429" s="261" t="s">
        <v>145</v>
      </c>
    </row>
    <row r="430" s="14" customFormat="1">
      <c r="A430" s="14"/>
      <c r="B430" s="251"/>
      <c r="C430" s="252"/>
      <c r="D430" s="235" t="s">
        <v>273</v>
      </c>
      <c r="E430" s="253" t="s">
        <v>78</v>
      </c>
      <c r="F430" s="254" t="s">
        <v>748</v>
      </c>
      <c r="G430" s="252"/>
      <c r="H430" s="255">
        <v>51.280000000000001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273</v>
      </c>
      <c r="AU430" s="261" t="s">
        <v>90</v>
      </c>
      <c r="AV430" s="14" t="s">
        <v>90</v>
      </c>
      <c r="AW430" s="14" t="s">
        <v>40</v>
      </c>
      <c r="AX430" s="14" t="s">
        <v>80</v>
      </c>
      <c r="AY430" s="261" t="s">
        <v>145</v>
      </c>
    </row>
    <row r="431" s="15" customFormat="1">
      <c r="A431" s="15"/>
      <c r="B431" s="262"/>
      <c r="C431" s="263"/>
      <c r="D431" s="235" t="s">
        <v>273</v>
      </c>
      <c r="E431" s="264" t="s">
        <v>78</v>
      </c>
      <c r="F431" s="265" t="s">
        <v>277</v>
      </c>
      <c r="G431" s="263"/>
      <c r="H431" s="266">
        <v>230.25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2" t="s">
        <v>273</v>
      </c>
      <c r="AU431" s="272" t="s">
        <v>90</v>
      </c>
      <c r="AV431" s="15" t="s">
        <v>170</v>
      </c>
      <c r="AW431" s="15" t="s">
        <v>40</v>
      </c>
      <c r="AX431" s="15" t="s">
        <v>88</v>
      </c>
      <c r="AY431" s="272" t="s">
        <v>145</v>
      </c>
    </row>
    <row r="432" s="2" customFormat="1">
      <c r="A432" s="43"/>
      <c r="B432" s="44"/>
      <c r="C432" s="45"/>
      <c r="D432" s="235" t="s">
        <v>718</v>
      </c>
      <c r="E432" s="45"/>
      <c r="F432" s="298" t="s">
        <v>789</v>
      </c>
      <c r="G432" s="45"/>
      <c r="H432" s="45"/>
      <c r="I432" s="45"/>
      <c r="J432" s="45"/>
      <c r="K432" s="45"/>
      <c r="L432" s="49"/>
      <c r="M432" s="233"/>
      <c r="N432" s="234"/>
      <c r="O432" s="89"/>
      <c r="P432" s="89"/>
      <c r="Q432" s="89"/>
      <c r="R432" s="89"/>
      <c r="S432" s="89"/>
      <c r="T432" s="90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U432" s="21" t="s">
        <v>90</v>
      </c>
    </row>
    <row r="433" s="2" customFormat="1">
      <c r="A433" s="43"/>
      <c r="B433" s="44"/>
      <c r="C433" s="45"/>
      <c r="D433" s="235" t="s">
        <v>718</v>
      </c>
      <c r="E433" s="45"/>
      <c r="F433" s="299" t="s">
        <v>790</v>
      </c>
      <c r="G433" s="45"/>
      <c r="H433" s="300">
        <v>0</v>
      </c>
      <c r="I433" s="45"/>
      <c r="J433" s="45"/>
      <c r="K433" s="45"/>
      <c r="L433" s="49"/>
      <c r="M433" s="233"/>
      <c r="N433" s="234"/>
      <c r="O433" s="89"/>
      <c r="P433" s="89"/>
      <c r="Q433" s="89"/>
      <c r="R433" s="89"/>
      <c r="S433" s="89"/>
      <c r="T433" s="90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U433" s="21" t="s">
        <v>90</v>
      </c>
    </row>
    <row r="434" s="2" customFormat="1">
      <c r="A434" s="43"/>
      <c r="B434" s="44"/>
      <c r="C434" s="45"/>
      <c r="D434" s="235" t="s">
        <v>718</v>
      </c>
      <c r="E434" s="45"/>
      <c r="F434" s="299" t="s">
        <v>504</v>
      </c>
      <c r="G434" s="45"/>
      <c r="H434" s="300">
        <v>39.560000000000002</v>
      </c>
      <c r="I434" s="45"/>
      <c r="J434" s="45"/>
      <c r="K434" s="45"/>
      <c r="L434" s="49"/>
      <c r="M434" s="233"/>
      <c r="N434" s="234"/>
      <c r="O434" s="89"/>
      <c r="P434" s="89"/>
      <c r="Q434" s="89"/>
      <c r="R434" s="89"/>
      <c r="S434" s="89"/>
      <c r="T434" s="90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U434" s="21" t="s">
        <v>90</v>
      </c>
    </row>
    <row r="435" s="2" customFormat="1">
      <c r="A435" s="43"/>
      <c r="B435" s="44"/>
      <c r="C435" s="45"/>
      <c r="D435" s="235" t="s">
        <v>718</v>
      </c>
      <c r="E435" s="45"/>
      <c r="F435" s="299" t="s">
        <v>527</v>
      </c>
      <c r="G435" s="45"/>
      <c r="H435" s="300">
        <v>50.270000000000003</v>
      </c>
      <c r="I435" s="45"/>
      <c r="J435" s="45"/>
      <c r="K435" s="45"/>
      <c r="L435" s="49"/>
      <c r="M435" s="233"/>
      <c r="N435" s="234"/>
      <c r="O435" s="89"/>
      <c r="P435" s="89"/>
      <c r="Q435" s="89"/>
      <c r="R435" s="89"/>
      <c r="S435" s="89"/>
      <c r="T435" s="90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U435" s="21" t="s">
        <v>90</v>
      </c>
    </row>
    <row r="436" s="2" customFormat="1">
      <c r="A436" s="43"/>
      <c r="B436" s="44"/>
      <c r="C436" s="45"/>
      <c r="D436" s="235" t="s">
        <v>718</v>
      </c>
      <c r="E436" s="45"/>
      <c r="F436" s="299" t="s">
        <v>341</v>
      </c>
      <c r="G436" s="45"/>
      <c r="H436" s="300">
        <v>89.829999999999998</v>
      </c>
      <c r="I436" s="45"/>
      <c r="J436" s="45"/>
      <c r="K436" s="45"/>
      <c r="L436" s="49"/>
      <c r="M436" s="233"/>
      <c r="N436" s="234"/>
      <c r="O436" s="89"/>
      <c r="P436" s="89"/>
      <c r="Q436" s="89"/>
      <c r="R436" s="89"/>
      <c r="S436" s="89"/>
      <c r="T436" s="90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U436" s="21" t="s">
        <v>90</v>
      </c>
    </row>
    <row r="437" s="2" customFormat="1">
      <c r="A437" s="43"/>
      <c r="B437" s="44"/>
      <c r="C437" s="45"/>
      <c r="D437" s="235" t="s">
        <v>718</v>
      </c>
      <c r="E437" s="45"/>
      <c r="F437" s="298" t="s">
        <v>781</v>
      </c>
      <c r="G437" s="45"/>
      <c r="H437" s="45"/>
      <c r="I437" s="45"/>
      <c r="J437" s="45"/>
      <c r="K437" s="45"/>
      <c r="L437" s="49"/>
      <c r="M437" s="233"/>
      <c r="N437" s="234"/>
      <c r="O437" s="89"/>
      <c r="P437" s="89"/>
      <c r="Q437" s="89"/>
      <c r="R437" s="89"/>
      <c r="S437" s="89"/>
      <c r="T437" s="90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U437" s="21" t="s">
        <v>90</v>
      </c>
    </row>
    <row r="438" s="2" customFormat="1">
      <c r="A438" s="43"/>
      <c r="B438" s="44"/>
      <c r="C438" s="45"/>
      <c r="D438" s="235" t="s">
        <v>718</v>
      </c>
      <c r="E438" s="45"/>
      <c r="F438" s="299" t="s">
        <v>782</v>
      </c>
      <c r="G438" s="45"/>
      <c r="H438" s="300">
        <v>0</v>
      </c>
      <c r="I438" s="45"/>
      <c r="J438" s="45"/>
      <c r="K438" s="45"/>
      <c r="L438" s="49"/>
      <c r="M438" s="233"/>
      <c r="N438" s="234"/>
      <c r="O438" s="89"/>
      <c r="P438" s="89"/>
      <c r="Q438" s="89"/>
      <c r="R438" s="89"/>
      <c r="S438" s="89"/>
      <c r="T438" s="90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U438" s="21" t="s">
        <v>90</v>
      </c>
    </row>
    <row r="439" s="2" customFormat="1">
      <c r="A439" s="43"/>
      <c r="B439" s="44"/>
      <c r="C439" s="45"/>
      <c r="D439" s="235" t="s">
        <v>718</v>
      </c>
      <c r="E439" s="45"/>
      <c r="F439" s="299" t="s">
        <v>783</v>
      </c>
      <c r="G439" s="45"/>
      <c r="H439" s="300">
        <v>5.9000000000000004</v>
      </c>
      <c r="I439" s="45"/>
      <c r="J439" s="45"/>
      <c r="K439" s="45"/>
      <c r="L439" s="49"/>
      <c r="M439" s="233"/>
      <c r="N439" s="234"/>
      <c r="O439" s="89"/>
      <c r="P439" s="89"/>
      <c r="Q439" s="89"/>
      <c r="R439" s="89"/>
      <c r="S439" s="89"/>
      <c r="T439" s="90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U439" s="21" t="s">
        <v>90</v>
      </c>
    </row>
    <row r="440" s="2" customFormat="1">
      <c r="A440" s="43"/>
      <c r="B440" s="44"/>
      <c r="C440" s="45"/>
      <c r="D440" s="235" t="s">
        <v>718</v>
      </c>
      <c r="E440" s="45"/>
      <c r="F440" s="299" t="s">
        <v>528</v>
      </c>
      <c r="G440" s="45"/>
      <c r="H440" s="300">
        <v>3.4100000000000001</v>
      </c>
      <c r="I440" s="45"/>
      <c r="J440" s="45"/>
      <c r="K440" s="45"/>
      <c r="L440" s="49"/>
      <c r="M440" s="233"/>
      <c r="N440" s="234"/>
      <c r="O440" s="89"/>
      <c r="P440" s="89"/>
      <c r="Q440" s="89"/>
      <c r="R440" s="89"/>
      <c r="S440" s="89"/>
      <c r="T440" s="90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U440" s="21" t="s">
        <v>90</v>
      </c>
    </row>
    <row r="441" s="2" customFormat="1">
      <c r="A441" s="43"/>
      <c r="B441" s="44"/>
      <c r="C441" s="45"/>
      <c r="D441" s="235" t="s">
        <v>718</v>
      </c>
      <c r="E441" s="45"/>
      <c r="F441" s="299" t="s">
        <v>508</v>
      </c>
      <c r="G441" s="45"/>
      <c r="H441" s="300">
        <v>6.9100000000000001</v>
      </c>
      <c r="I441" s="45"/>
      <c r="J441" s="45"/>
      <c r="K441" s="45"/>
      <c r="L441" s="49"/>
      <c r="M441" s="233"/>
      <c r="N441" s="234"/>
      <c r="O441" s="89"/>
      <c r="P441" s="89"/>
      <c r="Q441" s="89"/>
      <c r="R441" s="89"/>
      <c r="S441" s="89"/>
      <c r="T441" s="90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U441" s="21" t="s">
        <v>90</v>
      </c>
    </row>
    <row r="442" s="2" customFormat="1">
      <c r="A442" s="43"/>
      <c r="B442" s="44"/>
      <c r="C442" s="45"/>
      <c r="D442" s="235" t="s">
        <v>718</v>
      </c>
      <c r="E442" s="45"/>
      <c r="F442" s="299" t="s">
        <v>509</v>
      </c>
      <c r="G442" s="45"/>
      <c r="H442" s="300">
        <v>15.890000000000001</v>
      </c>
      <c r="I442" s="45"/>
      <c r="J442" s="45"/>
      <c r="K442" s="45"/>
      <c r="L442" s="49"/>
      <c r="M442" s="233"/>
      <c r="N442" s="234"/>
      <c r="O442" s="89"/>
      <c r="P442" s="89"/>
      <c r="Q442" s="89"/>
      <c r="R442" s="89"/>
      <c r="S442" s="89"/>
      <c r="T442" s="90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U442" s="21" t="s">
        <v>90</v>
      </c>
    </row>
    <row r="443" s="2" customFormat="1">
      <c r="A443" s="43"/>
      <c r="B443" s="44"/>
      <c r="C443" s="45"/>
      <c r="D443" s="235" t="s">
        <v>718</v>
      </c>
      <c r="E443" s="45"/>
      <c r="F443" s="299" t="s">
        <v>529</v>
      </c>
      <c r="G443" s="45"/>
      <c r="H443" s="300">
        <v>10.699999999999999</v>
      </c>
      <c r="I443" s="45"/>
      <c r="J443" s="45"/>
      <c r="K443" s="45"/>
      <c r="L443" s="49"/>
      <c r="M443" s="233"/>
      <c r="N443" s="234"/>
      <c r="O443" s="89"/>
      <c r="P443" s="89"/>
      <c r="Q443" s="89"/>
      <c r="R443" s="89"/>
      <c r="S443" s="89"/>
      <c r="T443" s="90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U443" s="21" t="s">
        <v>90</v>
      </c>
    </row>
    <row r="444" s="2" customFormat="1">
      <c r="A444" s="43"/>
      <c r="B444" s="44"/>
      <c r="C444" s="45"/>
      <c r="D444" s="235" t="s">
        <v>718</v>
      </c>
      <c r="E444" s="45"/>
      <c r="F444" s="299" t="s">
        <v>530</v>
      </c>
      <c r="G444" s="45"/>
      <c r="H444" s="300">
        <v>22.57</v>
      </c>
      <c r="I444" s="45"/>
      <c r="J444" s="45"/>
      <c r="K444" s="45"/>
      <c r="L444" s="49"/>
      <c r="M444" s="233"/>
      <c r="N444" s="234"/>
      <c r="O444" s="89"/>
      <c r="P444" s="89"/>
      <c r="Q444" s="89"/>
      <c r="R444" s="89"/>
      <c r="S444" s="89"/>
      <c r="T444" s="90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U444" s="21" t="s">
        <v>90</v>
      </c>
    </row>
    <row r="445" s="2" customFormat="1">
      <c r="A445" s="43"/>
      <c r="B445" s="44"/>
      <c r="C445" s="45"/>
      <c r="D445" s="235" t="s">
        <v>718</v>
      </c>
      <c r="E445" s="45"/>
      <c r="F445" s="299" t="s">
        <v>531</v>
      </c>
      <c r="G445" s="45"/>
      <c r="H445" s="300">
        <v>15.07</v>
      </c>
      <c r="I445" s="45"/>
      <c r="J445" s="45"/>
      <c r="K445" s="45"/>
      <c r="L445" s="49"/>
      <c r="M445" s="233"/>
      <c r="N445" s="234"/>
      <c r="O445" s="89"/>
      <c r="P445" s="89"/>
      <c r="Q445" s="89"/>
      <c r="R445" s="89"/>
      <c r="S445" s="89"/>
      <c r="T445" s="90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U445" s="21" t="s">
        <v>90</v>
      </c>
    </row>
    <row r="446" s="2" customFormat="1">
      <c r="A446" s="43"/>
      <c r="B446" s="44"/>
      <c r="C446" s="45"/>
      <c r="D446" s="235" t="s">
        <v>718</v>
      </c>
      <c r="E446" s="45"/>
      <c r="F446" s="299" t="s">
        <v>532</v>
      </c>
      <c r="G446" s="45"/>
      <c r="H446" s="300">
        <v>3.3900000000000001</v>
      </c>
      <c r="I446" s="45"/>
      <c r="J446" s="45"/>
      <c r="K446" s="45"/>
      <c r="L446" s="49"/>
      <c r="M446" s="233"/>
      <c r="N446" s="234"/>
      <c r="O446" s="89"/>
      <c r="P446" s="89"/>
      <c r="Q446" s="89"/>
      <c r="R446" s="89"/>
      <c r="S446" s="89"/>
      <c r="T446" s="90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U446" s="21" t="s">
        <v>90</v>
      </c>
    </row>
    <row r="447" s="2" customFormat="1">
      <c r="A447" s="43"/>
      <c r="B447" s="44"/>
      <c r="C447" s="45"/>
      <c r="D447" s="235" t="s">
        <v>718</v>
      </c>
      <c r="E447" s="45"/>
      <c r="F447" s="299" t="s">
        <v>533</v>
      </c>
      <c r="G447" s="45"/>
      <c r="H447" s="300">
        <v>5.2999999999999998</v>
      </c>
      <c r="I447" s="45"/>
      <c r="J447" s="45"/>
      <c r="K447" s="45"/>
      <c r="L447" s="49"/>
      <c r="M447" s="233"/>
      <c r="N447" s="234"/>
      <c r="O447" s="89"/>
      <c r="P447" s="89"/>
      <c r="Q447" s="89"/>
      <c r="R447" s="89"/>
      <c r="S447" s="89"/>
      <c r="T447" s="90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U447" s="21" t="s">
        <v>90</v>
      </c>
    </row>
    <row r="448" s="2" customFormat="1">
      <c r="A448" s="43"/>
      <c r="B448" s="44"/>
      <c r="C448" s="45"/>
      <c r="D448" s="235" t="s">
        <v>718</v>
      </c>
      <c r="E448" s="45"/>
      <c r="F448" s="299" t="s">
        <v>341</v>
      </c>
      <c r="G448" s="45"/>
      <c r="H448" s="300">
        <v>89.140000000000001</v>
      </c>
      <c r="I448" s="45"/>
      <c r="J448" s="45"/>
      <c r="K448" s="45"/>
      <c r="L448" s="49"/>
      <c r="M448" s="233"/>
      <c r="N448" s="234"/>
      <c r="O448" s="89"/>
      <c r="P448" s="89"/>
      <c r="Q448" s="89"/>
      <c r="R448" s="89"/>
      <c r="S448" s="89"/>
      <c r="T448" s="90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U448" s="21" t="s">
        <v>90</v>
      </c>
    </row>
    <row r="449" s="2" customFormat="1">
      <c r="A449" s="43"/>
      <c r="B449" s="44"/>
      <c r="C449" s="45"/>
      <c r="D449" s="235" t="s">
        <v>718</v>
      </c>
      <c r="E449" s="45"/>
      <c r="F449" s="298" t="s">
        <v>979</v>
      </c>
      <c r="G449" s="45"/>
      <c r="H449" s="45"/>
      <c r="I449" s="45"/>
      <c r="J449" s="45"/>
      <c r="K449" s="45"/>
      <c r="L449" s="49"/>
      <c r="M449" s="233"/>
      <c r="N449" s="234"/>
      <c r="O449" s="89"/>
      <c r="P449" s="89"/>
      <c r="Q449" s="89"/>
      <c r="R449" s="89"/>
      <c r="S449" s="89"/>
      <c r="T449" s="90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U449" s="21" t="s">
        <v>90</v>
      </c>
    </row>
    <row r="450" s="2" customFormat="1">
      <c r="A450" s="43"/>
      <c r="B450" s="44"/>
      <c r="C450" s="45"/>
      <c r="D450" s="235" t="s">
        <v>718</v>
      </c>
      <c r="E450" s="45"/>
      <c r="F450" s="299" t="s">
        <v>980</v>
      </c>
      <c r="G450" s="45"/>
      <c r="H450" s="300">
        <v>0</v>
      </c>
      <c r="I450" s="45"/>
      <c r="J450" s="45"/>
      <c r="K450" s="45"/>
      <c r="L450" s="49"/>
      <c r="M450" s="233"/>
      <c r="N450" s="234"/>
      <c r="O450" s="89"/>
      <c r="P450" s="89"/>
      <c r="Q450" s="89"/>
      <c r="R450" s="89"/>
      <c r="S450" s="89"/>
      <c r="T450" s="90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U450" s="21" t="s">
        <v>90</v>
      </c>
    </row>
    <row r="451" s="2" customFormat="1">
      <c r="A451" s="43"/>
      <c r="B451" s="44"/>
      <c r="C451" s="45"/>
      <c r="D451" s="235" t="s">
        <v>718</v>
      </c>
      <c r="E451" s="45"/>
      <c r="F451" s="299" t="s">
        <v>981</v>
      </c>
      <c r="G451" s="45"/>
      <c r="H451" s="300">
        <v>51.280000000000001</v>
      </c>
      <c r="I451" s="45"/>
      <c r="J451" s="45"/>
      <c r="K451" s="45"/>
      <c r="L451" s="49"/>
      <c r="M451" s="233"/>
      <c r="N451" s="234"/>
      <c r="O451" s="89"/>
      <c r="P451" s="89"/>
      <c r="Q451" s="89"/>
      <c r="R451" s="89"/>
      <c r="S451" s="89"/>
      <c r="T451" s="90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U451" s="21" t="s">
        <v>90</v>
      </c>
    </row>
    <row r="452" s="2" customFormat="1">
      <c r="A452" s="43"/>
      <c r="B452" s="44"/>
      <c r="C452" s="45"/>
      <c r="D452" s="235" t="s">
        <v>718</v>
      </c>
      <c r="E452" s="45"/>
      <c r="F452" s="299" t="s">
        <v>341</v>
      </c>
      <c r="G452" s="45"/>
      <c r="H452" s="300">
        <v>51.280000000000001</v>
      </c>
      <c r="I452" s="45"/>
      <c r="J452" s="45"/>
      <c r="K452" s="45"/>
      <c r="L452" s="49"/>
      <c r="M452" s="233"/>
      <c r="N452" s="234"/>
      <c r="O452" s="89"/>
      <c r="P452" s="89"/>
      <c r="Q452" s="89"/>
      <c r="R452" s="89"/>
      <c r="S452" s="89"/>
      <c r="T452" s="90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U452" s="21" t="s">
        <v>90</v>
      </c>
    </row>
    <row r="453" s="2" customFormat="1" ht="37.8" customHeight="1">
      <c r="A453" s="43"/>
      <c r="B453" s="44"/>
      <c r="C453" s="217" t="s">
        <v>537</v>
      </c>
      <c r="D453" s="217" t="s">
        <v>148</v>
      </c>
      <c r="E453" s="218" t="s">
        <v>998</v>
      </c>
      <c r="F453" s="219" t="s">
        <v>999</v>
      </c>
      <c r="G453" s="220" t="s">
        <v>403</v>
      </c>
      <c r="H453" s="221">
        <v>163.27000000000001</v>
      </c>
      <c r="I453" s="222"/>
      <c r="J453" s="223">
        <f>ROUND(I453*H453,2)</f>
        <v>0</v>
      </c>
      <c r="K453" s="219" t="s">
        <v>152</v>
      </c>
      <c r="L453" s="49"/>
      <c r="M453" s="224" t="s">
        <v>78</v>
      </c>
      <c r="N453" s="225" t="s">
        <v>50</v>
      </c>
      <c r="O453" s="89"/>
      <c r="P453" s="226">
        <f>O453*H453</f>
        <v>0</v>
      </c>
      <c r="Q453" s="226">
        <v>2.0999999999999999E-05</v>
      </c>
      <c r="R453" s="226">
        <f>Q453*H453</f>
        <v>0.00342867</v>
      </c>
      <c r="S453" s="226">
        <v>0</v>
      </c>
      <c r="T453" s="227">
        <f>S453*H453</f>
        <v>0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R453" s="228" t="s">
        <v>170</v>
      </c>
      <c r="AT453" s="228" t="s">
        <v>148</v>
      </c>
      <c r="AU453" s="228" t="s">
        <v>90</v>
      </c>
      <c r="AY453" s="21" t="s">
        <v>145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1" t="s">
        <v>88</v>
      </c>
      <c r="BK453" s="229">
        <f>ROUND(I453*H453,2)</f>
        <v>0</v>
      </c>
      <c r="BL453" s="21" t="s">
        <v>170</v>
      </c>
      <c r="BM453" s="228" t="s">
        <v>1000</v>
      </c>
    </row>
    <row r="454" s="2" customFormat="1">
      <c r="A454" s="43"/>
      <c r="B454" s="44"/>
      <c r="C454" s="45"/>
      <c r="D454" s="230" t="s">
        <v>155</v>
      </c>
      <c r="E454" s="45"/>
      <c r="F454" s="231" t="s">
        <v>1001</v>
      </c>
      <c r="G454" s="45"/>
      <c r="H454" s="45"/>
      <c r="I454" s="232"/>
      <c r="J454" s="45"/>
      <c r="K454" s="45"/>
      <c r="L454" s="49"/>
      <c r="M454" s="233"/>
      <c r="N454" s="234"/>
      <c r="O454" s="89"/>
      <c r="P454" s="89"/>
      <c r="Q454" s="89"/>
      <c r="R454" s="89"/>
      <c r="S454" s="89"/>
      <c r="T454" s="90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T454" s="21" t="s">
        <v>155</v>
      </c>
      <c r="AU454" s="21" t="s">
        <v>90</v>
      </c>
    </row>
    <row r="455" s="14" customFormat="1">
      <c r="A455" s="14"/>
      <c r="B455" s="251"/>
      <c r="C455" s="252"/>
      <c r="D455" s="235" t="s">
        <v>273</v>
      </c>
      <c r="E455" s="253" t="s">
        <v>78</v>
      </c>
      <c r="F455" s="254" t="s">
        <v>1002</v>
      </c>
      <c r="G455" s="252"/>
      <c r="H455" s="255">
        <v>26.600000000000001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1" t="s">
        <v>273</v>
      </c>
      <c r="AU455" s="261" t="s">
        <v>90</v>
      </c>
      <c r="AV455" s="14" t="s">
        <v>90</v>
      </c>
      <c r="AW455" s="14" t="s">
        <v>40</v>
      </c>
      <c r="AX455" s="14" t="s">
        <v>80</v>
      </c>
      <c r="AY455" s="261" t="s">
        <v>145</v>
      </c>
    </row>
    <row r="456" s="14" customFormat="1">
      <c r="A456" s="14"/>
      <c r="B456" s="251"/>
      <c r="C456" s="252"/>
      <c r="D456" s="235" t="s">
        <v>273</v>
      </c>
      <c r="E456" s="253" t="s">
        <v>78</v>
      </c>
      <c r="F456" s="254" t="s">
        <v>1003</v>
      </c>
      <c r="G456" s="252"/>
      <c r="H456" s="255">
        <v>45.752000000000002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1" t="s">
        <v>273</v>
      </c>
      <c r="AU456" s="261" t="s">
        <v>90</v>
      </c>
      <c r="AV456" s="14" t="s">
        <v>90</v>
      </c>
      <c r="AW456" s="14" t="s">
        <v>40</v>
      </c>
      <c r="AX456" s="14" t="s">
        <v>80</v>
      </c>
      <c r="AY456" s="261" t="s">
        <v>145</v>
      </c>
    </row>
    <row r="457" s="14" customFormat="1">
      <c r="A457" s="14"/>
      <c r="B457" s="251"/>
      <c r="C457" s="252"/>
      <c r="D457" s="235" t="s">
        <v>273</v>
      </c>
      <c r="E457" s="253" t="s">
        <v>78</v>
      </c>
      <c r="F457" s="254" t="s">
        <v>1004</v>
      </c>
      <c r="G457" s="252"/>
      <c r="H457" s="255">
        <v>11.76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273</v>
      </c>
      <c r="AU457" s="261" t="s">
        <v>90</v>
      </c>
      <c r="AV457" s="14" t="s">
        <v>90</v>
      </c>
      <c r="AW457" s="14" t="s">
        <v>40</v>
      </c>
      <c r="AX457" s="14" t="s">
        <v>80</v>
      </c>
      <c r="AY457" s="261" t="s">
        <v>145</v>
      </c>
    </row>
    <row r="458" s="14" customFormat="1">
      <c r="A458" s="14"/>
      <c r="B458" s="251"/>
      <c r="C458" s="252"/>
      <c r="D458" s="235" t="s">
        <v>273</v>
      </c>
      <c r="E458" s="253" t="s">
        <v>78</v>
      </c>
      <c r="F458" s="254" t="s">
        <v>1005</v>
      </c>
      <c r="G458" s="252"/>
      <c r="H458" s="255">
        <v>15.962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273</v>
      </c>
      <c r="AU458" s="261" t="s">
        <v>90</v>
      </c>
      <c r="AV458" s="14" t="s">
        <v>90</v>
      </c>
      <c r="AW458" s="14" t="s">
        <v>40</v>
      </c>
      <c r="AX458" s="14" t="s">
        <v>80</v>
      </c>
      <c r="AY458" s="261" t="s">
        <v>145</v>
      </c>
    </row>
    <row r="459" s="14" customFormat="1">
      <c r="A459" s="14"/>
      <c r="B459" s="251"/>
      <c r="C459" s="252"/>
      <c r="D459" s="235" t="s">
        <v>273</v>
      </c>
      <c r="E459" s="253" t="s">
        <v>78</v>
      </c>
      <c r="F459" s="254" t="s">
        <v>1006</v>
      </c>
      <c r="G459" s="252"/>
      <c r="H459" s="255">
        <v>13.119999999999999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273</v>
      </c>
      <c r="AU459" s="261" t="s">
        <v>90</v>
      </c>
      <c r="AV459" s="14" t="s">
        <v>90</v>
      </c>
      <c r="AW459" s="14" t="s">
        <v>40</v>
      </c>
      <c r="AX459" s="14" t="s">
        <v>80</v>
      </c>
      <c r="AY459" s="261" t="s">
        <v>145</v>
      </c>
    </row>
    <row r="460" s="14" customFormat="1">
      <c r="A460" s="14"/>
      <c r="B460" s="251"/>
      <c r="C460" s="252"/>
      <c r="D460" s="235" t="s">
        <v>273</v>
      </c>
      <c r="E460" s="253" t="s">
        <v>78</v>
      </c>
      <c r="F460" s="254" t="s">
        <v>608</v>
      </c>
      <c r="G460" s="252"/>
      <c r="H460" s="255">
        <v>19.039999999999999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1" t="s">
        <v>273</v>
      </c>
      <c r="AU460" s="261" t="s">
        <v>90</v>
      </c>
      <c r="AV460" s="14" t="s">
        <v>90</v>
      </c>
      <c r="AW460" s="14" t="s">
        <v>40</v>
      </c>
      <c r="AX460" s="14" t="s">
        <v>80</v>
      </c>
      <c r="AY460" s="261" t="s">
        <v>145</v>
      </c>
    </row>
    <row r="461" s="14" customFormat="1">
      <c r="A461" s="14"/>
      <c r="B461" s="251"/>
      <c r="C461" s="252"/>
      <c r="D461" s="235" t="s">
        <v>273</v>
      </c>
      <c r="E461" s="253" t="s">
        <v>78</v>
      </c>
      <c r="F461" s="254" t="s">
        <v>1007</v>
      </c>
      <c r="G461" s="252"/>
      <c r="H461" s="255">
        <v>15.616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1" t="s">
        <v>273</v>
      </c>
      <c r="AU461" s="261" t="s">
        <v>90</v>
      </c>
      <c r="AV461" s="14" t="s">
        <v>90</v>
      </c>
      <c r="AW461" s="14" t="s">
        <v>40</v>
      </c>
      <c r="AX461" s="14" t="s">
        <v>80</v>
      </c>
      <c r="AY461" s="261" t="s">
        <v>145</v>
      </c>
    </row>
    <row r="462" s="14" customFormat="1">
      <c r="A462" s="14"/>
      <c r="B462" s="251"/>
      <c r="C462" s="252"/>
      <c r="D462" s="235" t="s">
        <v>273</v>
      </c>
      <c r="E462" s="253" t="s">
        <v>78</v>
      </c>
      <c r="F462" s="254" t="s">
        <v>1008</v>
      </c>
      <c r="G462" s="252"/>
      <c r="H462" s="255">
        <v>10.18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273</v>
      </c>
      <c r="AU462" s="261" t="s">
        <v>90</v>
      </c>
      <c r="AV462" s="14" t="s">
        <v>90</v>
      </c>
      <c r="AW462" s="14" t="s">
        <v>40</v>
      </c>
      <c r="AX462" s="14" t="s">
        <v>80</v>
      </c>
      <c r="AY462" s="261" t="s">
        <v>145</v>
      </c>
    </row>
    <row r="463" s="14" customFormat="1">
      <c r="A463" s="14"/>
      <c r="B463" s="251"/>
      <c r="C463" s="252"/>
      <c r="D463" s="235" t="s">
        <v>273</v>
      </c>
      <c r="E463" s="253" t="s">
        <v>78</v>
      </c>
      <c r="F463" s="254" t="s">
        <v>1009</v>
      </c>
      <c r="G463" s="252"/>
      <c r="H463" s="255">
        <v>5.2400000000000002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273</v>
      </c>
      <c r="AU463" s="261" t="s">
        <v>90</v>
      </c>
      <c r="AV463" s="14" t="s">
        <v>90</v>
      </c>
      <c r="AW463" s="14" t="s">
        <v>40</v>
      </c>
      <c r="AX463" s="14" t="s">
        <v>80</v>
      </c>
      <c r="AY463" s="261" t="s">
        <v>145</v>
      </c>
    </row>
    <row r="464" s="15" customFormat="1">
      <c r="A464" s="15"/>
      <c r="B464" s="262"/>
      <c r="C464" s="263"/>
      <c r="D464" s="235" t="s">
        <v>273</v>
      </c>
      <c r="E464" s="264" t="s">
        <v>78</v>
      </c>
      <c r="F464" s="265" t="s">
        <v>277</v>
      </c>
      <c r="G464" s="263"/>
      <c r="H464" s="266">
        <v>163.27000000000001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2" t="s">
        <v>273</v>
      </c>
      <c r="AU464" s="272" t="s">
        <v>90</v>
      </c>
      <c r="AV464" s="15" t="s">
        <v>170</v>
      </c>
      <c r="AW464" s="15" t="s">
        <v>40</v>
      </c>
      <c r="AX464" s="15" t="s">
        <v>88</v>
      </c>
      <c r="AY464" s="272" t="s">
        <v>145</v>
      </c>
    </row>
    <row r="465" s="2" customFormat="1" ht="24.15" customHeight="1">
      <c r="A465" s="43"/>
      <c r="B465" s="44"/>
      <c r="C465" s="217" t="s">
        <v>550</v>
      </c>
      <c r="D465" s="217" t="s">
        <v>148</v>
      </c>
      <c r="E465" s="218" t="s">
        <v>1010</v>
      </c>
      <c r="F465" s="219" t="s">
        <v>1011</v>
      </c>
      <c r="G465" s="220" t="s">
        <v>403</v>
      </c>
      <c r="H465" s="221">
        <v>72.352000000000004</v>
      </c>
      <c r="I465" s="222"/>
      <c r="J465" s="223">
        <f>ROUND(I465*H465,2)</f>
        <v>0</v>
      </c>
      <c r="K465" s="219" t="s">
        <v>152</v>
      </c>
      <c r="L465" s="49"/>
      <c r="M465" s="224" t="s">
        <v>78</v>
      </c>
      <c r="N465" s="225" t="s">
        <v>50</v>
      </c>
      <c r="O465" s="89"/>
      <c r="P465" s="226">
        <f>O465*H465</f>
        <v>0</v>
      </c>
      <c r="Q465" s="226">
        <v>0.000233</v>
      </c>
      <c r="R465" s="226">
        <f>Q465*H465</f>
        <v>0.016858016</v>
      </c>
      <c r="S465" s="226">
        <v>0</v>
      </c>
      <c r="T465" s="227">
        <f>S465*H465</f>
        <v>0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R465" s="228" t="s">
        <v>170</v>
      </c>
      <c r="AT465" s="228" t="s">
        <v>148</v>
      </c>
      <c r="AU465" s="228" t="s">
        <v>90</v>
      </c>
      <c r="AY465" s="21" t="s">
        <v>145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1" t="s">
        <v>88</v>
      </c>
      <c r="BK465" s="229">
        <f>ROUND(I465*H465,2)</f>
        <v>0</v>
      </c>
      <c r="BL465" s="21" t="s">
        <v>170</v>
      </c>
      <c r="BM465" s="228" t="s">
        <v>1012</v>
      </c>
    </row>
    <row r="466" s="2" customFormat="1">
      <c r="A466" s="43"/>
      <c r="B466" s="44"/>
      <c r="C466" s="45"/>
      <c r="D466" s="230" t="s">
        <v>155</v>
      </c>
      <c r="E466" s="45"/>
      <c r="F466" s="231" t="s">
        <v>1013</v>
      </c>
      <c r="G466" s="45"/>
      <c r="H466" s="45"/>
      <c r="I466" s="232"/>
      <c r="J466" s="45"/>
      <c r="K466" s="45"/>
      <c r="L466" s="49"/>
      <c r="M466" s="233"/>
      <c r="N466" s="234"/>
      <c r="O466" s="89"/>
      <c r="P466" s="89"/>
      <c r="Q466" s="89"/>
      <c r="R466" s="89"/>
      <c r="S466" s="89"/>
      <c r="T466" s="90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T466" s="21" t="s">
        <v>155</v>
      </c>
      <c r="AU466" s="21" t="s">
        <v>90</v>
      </c>
    </row>
    <row r="467" s="2" customFormat="1" ht="44.25" customHeight="1">
      <c r="A467" s="43"/>
      <c r="B467" s="44"/>
      <c r="C467" s="217" t="s">
        <v>559</v>
      </c>
      <c r="D467" s="217" t="s">
        <v>148</v>
      </c>
      <c r="E467" s="218" t="s">
        <v>1014</v>
      </c>
      <c r="F467" s="219" t="s">
        <v>1015</v>
      </c>
      <c r="G467" s="220" t="s">
        <v>403</v>
      </c>
      <c r="H467" s="221">
        <v>72.352000000000004</v>
      </c>
      <c r="I467" s="222"/>
      <c r="J467" s="223">
        <f>ROUND(I467*H467,2)</f>
        <v>0</v>
      </c>
      <c r="K467" s="219" t="s">
        <v>152</v>
      </c>
      <c r="L467" s="49"/>
      <c r="M467" s="224" t="s">
        <v>78</v>
      </c>
      <c r="N467" s="225" t="s">
        <v>50</v>
      </c>
      <c r="O467" s="89"/>
      <c r="P467" s="226">
        <f>O467*H467</f>
        <v>0</v>
      </c>
      <c r="Q467" s="226">
        <v>6.2099999999999998E-06</v>
      </c>
      <c r="R467" s="226">
        <f>Q467*H467</f>
        <v>0.00044930592000000001</v>
      </c>
      <c r="S467" s="226">
        <v>0</v>
      </c>
      <c r="T467" s="227">
        <f>S467*H467</f>
        <v>0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R467" s="228" t="s">
        <v>170</v>
      </c>
      <c r="AT467" s="228" t="s">
        <v>148</v>
      </c>
      <c r="AU467" s="228" t="s">
        <v>90</v>
      </c>
      <c r="AY467" s="21" t="s">
        <v>145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1" t="s">
        <v>88</v>
      </c>
      <c r="BK467" s="229">
        <f>ROUND(I467*H467,2)</f>
        <v>0</v>
      </c>
      <c r="BL467" s="21" t="s">
        <v>170</v>
      </c>
      <c r="BM467" s="228" t="s">
        <v>1016</v>
      </c>
    </row>
    <row r="468" s="2" customFormat="1">
      <c r="A468" s="43"/>
      <c r="B468" s="44"/>
      <c r="C468" s="45"/>
      <c r="D468" s="230" t="s">
        <v>155</v>
      </c>
      <c r="E468" s="45"/>
      <c r="F468" s="231" t="s">
        <v>1017</v>
      </c>
      <c r="G468" s="45"/>
      <c r="H468" s="45"/>
      <c r="I468" s="232"/>
      <c r="J468" s="45"/>
      <c r="K468" s="45"/>
      <c r="L468" s="49"/>
      <c r="M468" s="233"/>
      <c r="N468" s="234"/>
      <c r="O468" s="89"/>
      <c r="P468" s="89"/>
      <c r="Q468" s="89"/>
      <c r="R468" s="89"/>
      <c r="S468" s="89"/>
      <c r="T468" s="90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T468" s="21" t="s">
        <v>155</v>
      </c>
      <c r="AU468" s="21" t="s">
        <v>90</v>
      </c>
    </row>
    <row r="469" s="14" customFormat="1">
      <c r="A469" s="14"/>
      <c r="B469" s="251"/>
      <c r="C469" s="252"/>
      <c r="D469" s="235" t="s">
        <v>273</v>
      </c>
      <c r="E469" s="253" t="s">
        <v>78</v>
      </c>
      <c r="F469" s="254" t="s">
        <v>1002</v>
      </c>
      <c r="G469" s="252"/>
      <c r="H469" s="255">
        <v>26.600000000000001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1" t="s">
        <v>273</v>
      </c>
      <c r="AU469" s="261" t="s">
        <v>90</v>
      </c>
      <c r="AV469" s="14" t="s">
        <v>90</v>
      </c>
      <c r="AW469" s="14" t="s">
        <v>40</v>
      </c>
      <c r="AX469" s="14" t="s">
        <v>80</v>
      </c>
      <c r="AY469" s="261" t="s">
        <v>145</v>
      </c>
    </row>
    <row r="470" s="14" customFormat="1">
      <c r="A470" s="14"/>
      <c r="B470" s="251"/>
      <c r="C470" s="252"/>
      <c r="D470" s="235" t="s">
        <v>273</v>
      </c>
      <c r="E470" s="253" t="s">
        <v>78</v>
      </c>
      <c r="F470" s="254" t="s">
        <v>1018</v>
      </c>
      <c r="G470" s="252"/>
      <c r="H470" s="255">
        <v>45.752000000000002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1" t="s">
        <v>273</v>
      </c>
      <c r="AU470" s="261" t="s">
        <v>90</v>
      </c>
      <c r="AV470" s="14" t="s">
        <v>90</v>
      </c>
      <c r="AW470" s="14" t="s">
        <v>40</v>
      </c>
      <c r="AX470" s="14" t="s">
        <v>80</v>
      </c>
      <c r="AY470" s="261" t="s">
        <v>145</v>
      </c>
    </row>
    <row r="471" s="15" customFormat="1">
      <c r="A471" s="15"/>
      <c r="B471" s="262"/>
      <c r="C471" s="263"/>
      <c r="D471" s="235" t="s">
        <v>273</v>
      </c>
      <c r="E471" s="264" t="s">
        <v>78</v>
      </c>
      <c r="F471" s="265" t="s">
        <v>277</v>
      </c>
      <c r="G471" s="263"/>
      <c r="H471" s="266">
        <v>72.352000000000004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72" t="s">
        <v>273</v>
      </c>
      <c r="AU471" s="272" t="s">
        <v>90</v>
      </c>
      <c r="AV471" s="15" t="s">
        <v>170</v>
      </c>
      <c r="AW471" s="15" t="s">
        <v>40</v>
      </c>
      <c r="AX471" s="15" t="s">
        <v>88</v>
      </c>
      <c r="AY471" s="272" t="s">
        <v>145</v>
      </c>
    </row>
    <row r="472" s="2" customFormat="1" ht="37.8" customHeight="1">
      <c r="A472" s="43"/>
      <c r="B472" s="44"/>
      <c r="C472" s="217" t="s">
        <v>568</v>
      </c>
      <c r="D472" s="217" t="s">
        <v>148</v>
      </c>
      <c r="E472" s="218" t="s">
        <v>1019</v>
      </c>
      <c r="F472" s="219" t="s">
        <v>1020</v>
      </c>
      <c r="G472" s="220" t="s">
        <v>553</v>
      </c>
      <c r="H472" s="221">
        <v>10</v>
      </c>
      <c r="I472" s="222"/>
      <c r="J472" s="223">
        <f>ROUND(I472*H472,2)</f>
        <v>0</v>
      </c>
      <c r="K472" s="219" t="s">
        <v>152</v>
      </c>
      <c r="L472" s="49"/>
      <c r="M472" s="224" t="s">
        <v>78</v>
      </c>
      <c r="N472" s="225" t="s">
        <v>50</v>
      </c>
      <c r="O472" s="89"/>
      <c r="P472" s="226">
        <f>O472*H472</f>
        <v>0</v>
      </c>
      <c r="Q472" s="226">
        <v>0.04684</v>
      </c>
      <c r="R472" s="226">
        <f>Q472*H472</f>
        <v>0.46839999999999998</v>
      </c>
      <c r="S472" s="226">
        <v>0</v>
      </c>
      <c r="T472" s="227">
        <f>S472*H472</f>
        <v>0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R472" s="228" t="s">
        <v>170</v>
      </c>
      <c r="AT472" s="228" t="s">
        <v>148</v>
      </c>
      <c r="AU472" s="228" t="s">
        <v>90</v>
      </c>
      <c r="AY472" s="21" t="s">
        <v>145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21" t="s">
        <v>88</v>
      </c>
      <c r="BK472" s="229">
        <f>ROUND(I472*H472,2)</f>
        <v>0</v>
      </c>
      <c r="BL472" s="21" t="s">
        <v>170</v>
      </c>
      <c r="BM472" s="228" t="s">
        <v>1021</v>
      </c>
    </row>
    <row r="473" s="2" customFormat="1">
      <c r="A473" s="43"/>
      <c r="B473" s="44"/>
      <c r="C473" s="45"/>
      <c r="D473" s="230" t="s">
        <v>155</v>
      </c>
      <c r="E473" s="45"/>
      <c r="F473" s="231" t="s">
        <v>1022</v>
      </c>
      <c r="G473" s="45"/>
      <c r="H473" s="45"/>
      <c r="I473" s="232"/>
      <c r="J473" s="45"/>
      <c r="K473" s="45"/>
      <c r="L473" s="49"/>
      <c r="M473" s="233"/>
      <c r="N473" s="234"/>
      <c r="O473" s="89"/>
      <c r="P473" s="89"/>
      <c r="Q473" s="89"/>
      <c r="R473" s="89"/>
      <c r="S473" s="89"/>
      <c r="T473" s="90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T473" s="21" t="s">
        <v>155</v>
      </c>
      <c r="AU473" s="21" t="s">
        <v>90</v>
      </c>
    </row>
    <row r="474" s="14" customFormat="1">
      <c r="A474" s="14"/>
      <c r="B474" s="251"/>
      <c r="C474" s="252"/>
      <c r="D474" s="235" t="s">
        <v>273</v>
      </c>
      <c r="E474" s="253" t="s">
        <v>78</v>
      </c>
      <c r="F474" s="254" t="s">
        <v>1023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1" t="s">
        <v>273</v>
      </c>
      <c r="AU474" s="261" t="s">
        <v>90</v>
      </c>
      <c r="AV474" s="14" t="s">
        <v>90</v>
      </c>
      <c r="AW474" s="14" t="s">
        <v>40</v>
      </c>
      <c r="AX474" s="14" t="s">
        <v>80</v>
      </c>
      <c r="AY474" s="261" t="s">
        <v>145</v>
      </c>
    </row>
    <row r="475" s="14" customFormat="1">
      <c r="A475" s="14"/>
      <c r="B475" s="251"/>
      <c r="C475" s="252"/>
      <c r="D475" s="235" t="s">
        <v>273</v>
      </c>
      <c r="E475" s="253" t="s">
        <v>78</v>
      </c>
      <c r="F475" s="254" t="s">
        <v>1024</v>
      </c>
      <c r="G475" s="252"/>
      <c r="H475" s="255">
        <v>1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273</v>
      </c>
      <c r="AU475" s="261" t="s">
        <v>90</v>
      </c>
      <c r="AV475" s="14" t="s">
        <v>90</v>
      </c>
      <c r="AW475" s="14" t="s">
        <v>40</v>
      </c>
      <c r="AX475" s="14" t="s">
        <v>80</v>
      </c>
      <c r="AY475" s="261" t="s">
        <v>145</v>
      </c>
    </row>
    <row r="476" s="14" customFormat="1">
      <c r="A476" s="14"/>
      <c r="B476" s="251"/>
      <c r="C476" s="252"/>
      <c r="D476" s="235" t="s">
        <v>273</v>
      </c>
      <c r="E476" s="253" t="s">
        <v>78</v>
      </c>
      <c r="F476" s="254" t="s">
        <v>1025</v>
      </c>
      <c r="G476" s="252"/>
      <c r="H476" s="255">
        <v>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1" t="s">
        <v>273</v>
      </c>
      <c r="AU476" s="261" t="s">
        <v>90</v>
      </c>
      <c r="AV476" s="14" t="s">
        <v>90</v>
      </c>
      <c r="AW476" s="14" t="s">
        <v>40</v>
      </c>
      <c r="AX476" s="14" t="s">
        <v>80</v>
      </c>
      <c r="AY476" s="261" t="s">
        <v>145</v>
      </c>
    </row>
    <row r="477" s="14" customFormat="1">
      <c r="A477" s="14"/>
      <c r="B477" s="251"/>
      <c r="C477" s="252"/>
      <c r="D477" s="235" t="s">
        <v>273</v>
      </c>
      <c r="E477" s="253" t="s">
        <v>78</v>
      </c>
      <c r="F477" s="254" t="s">
        <v>1026</v>
      </c>
      <c r="G477" s="252"/>
      <c r="H477" s="255">
        <v>1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1" t="s">
        <v>273</v>
      </c>
      <c r="AU477" s="261" t="s">
        <v>90</v>
      </c>
      <c r="AV477" s="14" t="s">
        <v>90</v>
      </c>
      <c r="AW477" s="14" t="s">
        <v>40</v>
      </c>
      <c r="AX477" s="14" t="s">
        <v>80</v>
      </c>
      <c r="AY477" s="261" t="s">
        <v>145</v>
      </c>
    </row>
    <row r="478" s="14" customFormat="1">
      <c r="A478" s="14"/>
      <c r="B478" s="251"/>
      <c r="C478" s="252"/>
      <c r="D478" s="235" t="s">
        <v>273</v>
      </c>
      <c r="E478" s="253" t="s">
        <v>78</v>
      </c>
      <c r="F478" s="254" t="s">
        <v>1027</v>
      </c>
      <c r="G478" s="252"/>
      <c r="H478" s="255">
        <v>2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273</v>
      </c>
      <c r="AU478" s="261" t="s">
        <v>90</v>
      </c>
      <c r="AV478" s="14" t="s">
        <v>90</v>
      </c>
      <c r="AW478" s="14" t="s">
        <v>40</v>
      </c>
      <c r="AX478" s="14" t="s">
        <v>80</v>
      </c>
      <c r="AY478" s="261" t="s">
        <v>145</v>
      </c>
    </row>
    <row r="479" s="14" customFormat="1">
      <c r="A479" s="14"/>
      <c r="B479" s="251"/>
      <c r="C479" s="252"/>
      <c r="D479" s="235" t="s">
        <v>273</v>
      </c>
      <c r="E479" s="253" t="s">
        <v>78</v>
      </c>
      <c r="F479" s="254" t="s">
        <v>1028</v>
      </c>
      <c r="G479" s="252"/>
      <c r="H479" s="255">
        <v>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273</v>
      </c>
      <c r="AU479" s="261" t="s">
        <v>90</v>
      </c>
      <c r="AV479" s="14" t="s">
        <v>90</v>
      </c>
      <c r="AW479" s="14" t="s">
        <v>40</v>
      </c>
      <c r="AX479" s="14" t="s">
        <v>80</v>
      </c>
      <c r="AY479" s="261" t="s">
        <v>145</v>
      </c>
    </row>
    <row r="480" s="14" customFormat="1">
      <c r="A480" s="14"/>
      <c r="B480" s="251"/>
      <c r="C480" s="252"/>
      <c r="D480" s="235" t="s">
        <v>273</v>
      </c>
      <c r="E480" s="253" t="s">
        <v>78</v>
      </c>
      <c r="F480" s="254" t="s">
        <v>1029</v>
      </c>
      <c r="G480" s="252"/>
      <c r="H480" s="255">
        <v>3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273</v>
      </c>
      <c r="AU480" s="261" t="s">
        <v>90</v>
      </c>
      <c r="AV480" s="14" t="s">
        <v>90</v>
      </c>
      <c r="AW480" s="14" t="s">
        <v>40</v>
      </c>
      <c r="AX480" s="14" t="s">
        <v>80</v>
      </c>
      <c r="AY480" s="261" t="s">
        <v>145</v>
      </c>
    </row>
    <row r="481" s="15" customFormat="1">
      <c r="A481" s="15"/>
      <c r="B481" s="262"/>
      <c r="C481" s="263"/>
      <c r="D481" s="235" t="s">
        <v>273</v>
      </c>
      <c r="E481" s="264" t="s">
        <v>78</v>
      </c>
      <c r="F481" s="265" t="s">
        <v>277</v>
      </c>
      <c r="G481" s="263"/>
      <c r="H481" s="266">
        <v>10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2" t="s">
        <v>273</v>
      </c>
      <c r="AU481" s="272" t="s">
        <v>90</v>
      </c>
      <c r="AV481" s="15" t="s">
        <v>170</v>
      </c>
      <c r="AW481" s="15" t="s">
        <v>40</v>
      </c>
      <c r="AX481" s="15" t="s">
        <v>88</v>
      </c>
      <c r="AY481" s="272" t="s">
        <v>145</v>
      </c>
    </row>
    <row r="482" s="2" customFormat="1" ht="24.15" customHeight="1">
      <c r="A482" s="43"/>
      <c r="B482" s="44"/>
      <c r="C482" s="288" t="s">
        <v>576</v>
      </c>
      <c r="D482" s="288" t="s">
        <v>664</v>
      </c>
      <c r="E482" s="289" t="s">
        <v>1030</v>
      </c>
      <c r="F482" s="290" t="s">
        <v>1031</v>
      </c>
      <c r="G482" s="291" t="s">
        <v>553</v>
      </c>
      <c r="H482" s="292">
        <v>3</v>
      </c>
      <c r="I482" s="293"/>
      <c r="J482" s="294">
        <f>ROUND(I482*H482,2)</f>
        <v>0</v>
      </c>
      <c r="K482" s="290" t="s">
        <v>152</v>
      </c>
      <c r="L482" s="295"/>
      <c r="M482" s="296" t="s">
        <v>78</v>
      </c>
      <c r="N482" s="297" t="s">
        <v>50</v>
      </c>
      <c r="O482" s="89"/>
      <c r="P482" s="226">
        <f>O482*H482</f>
        <v>0</v>
      </c>
      <c r="Q482" s="226">
        <v>0.014890000000000001</v>
      </c>
      <c r="R482" s="226">
        <f>Q482*H482</f>
        <v>0.044670000000000001</v>
      </c>
      <c r="S482" s="226">
        <v>0</v>
      </c>
      <c r="T482" s="227">
        <f>S482*H482</f>
        <v>0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R482" s="228" t="s">
        <v>196</v>
      </c>
      <c r="AT482" s="228" t="s">
        <v>664</v>
      </c>
      <c r="AU482" s="228" t="s">
        <v>90</v>
      </c>
      <c r="AY482" s="21" t="s">
        <v>145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21" t="s">
        <v>88</v>
      </c>
      <c r="BK482" s="229">
        <f>ROUND(I482*H482,2)</f>
        <v>0</v>
      </c>
      <c r="BL482" s="21" t="s">
        <v>170</v>
      </c>
      <c r="BM482" s="228" t="s">
        <v>1032</v>
      </c>
    </row>
    <row r="483" s="2" customFormat="1">
      <c r="A483" s="43"/>
      <c r="B483" s="44"/>
      <c r="C483" s="45"/>
      <c r="D483" s="235" t="s">
        <v>157</v>
      </c>
      <c r="E483" s="45"/>
      <c r="F483" s="236" t="s">
        <v>1033</v>
      </c>
      <c r="G483" s="45"/>
      <c r="H483" s="45"/>
      <c r="I483" s="232"/>
      <c r="J483" s="45"/>
      <c r="K483" s="45"/>
      <c r="L483" s="49"/>
      <c r="M483" s="233"/>
      <c r="N483" s="234"/>
      <c r="O483" s="89"/>
      <c r="P483" s="89"/>
      <c r="Q483" s="89"/>
      <c r="R483" s="89"/>
      <c r="S483" s="89"/>
      <c r="T483" s="90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T483" s="21" t="s">
        <v>157</v>
      </c>
      <c r="AU483" s="21" t="s">
        <v>90</v>
      </c>
    </row>
    <row r="484" s="14" customFormat="1">
      <c r="A484" s="14"/>
      <c r="B484" s="251"/>
      <c r="C484" s="252"/>
      <c r="D484" s="235" t="s">
        <v>273</v>
      </c>
      <c r="E484" s="253" t="s">
        <v>78</v>
      </c>
      <c r="F484" s="254" t="s">
        <v>1023</v>
      </c>
      <c r="G484" s="252"/>
      <c r="H484" s="255">
        <v>1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273</v>
      </c>
      <c r="AU484" s="261" t="s">
        <v>90</v>
      </c>
      <c r="AV484" s="14" t="s">
        <v>90</v>
      </c>
      <c r="AW484" s="14" t="s">
        <v>40</v>
      </c>
      <c r="AX484" s="14" t="s">
        <v>80</v>
      </c>
      <c r="AY484" s="261" t="s">
        <v>145</v>
      </c>
    </row>
    <row r="485" s="14" customFormat="1">
      <c r="A485" s="14"/>
      <c r="B485" s="251"/>
      <c r="C485" s="252"/>
      <c r="D485" s="235" t="s">
        <v>273</v>
      </c>
      <c r="E485" s="253" t="s">
        <v>78</v>
      </c>
      <c r="F485" s="254" t="s">
        <v>1024</v>
      </c>
      <c r="G485" s="252"/>
      <c r="H485" s="255">
        <v>1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1" t="s">
        <v>273</v>
      </c>
      <c r="AU485" s="261" t="s">
        <v>90</v>
      </c>
      <c r="AV485" s="14" t="s">
        <v>90</v>
      </c>
      <c r="AW485" s="14" t="s">
        <v>40</v>
      </c>
      <c r="AX485" s="14" t="s">
        <v>80</v>
      </c>
      <c r="AY485" s="261" t="s">
        <v>145</v>
      </c>
    </row>
    <row r="486" s="14" customFormat="1">
      <c r="A486" s="14"/>
      <c r="B486" s="251"/>
      <c r="C486" s="252"/>
      <c r="D486" s="235" t="s">
        <v>273</v>
      </c>
      <c r="E486" s="253" t="s">
        <v>78</v>
      </c>
      <c r="F486" s="254" t="s">
        <v>1025</v>
      </c>
      <c r="G486" s="252"/>
      <c r="H486" s="255">
        <v>1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1" t="s">
        <v>273</v>
      </c>
      <c r="AU486" s="261" t="s">
        <v>90</v>
      </c>
      <c r="AV486" s="14" t="s">
        <v>90</v>
      </c>
      <c r="AW486" s="14" t="s">
        <v>40</v>
      </c>
      <c r="AX486" s="14" t="s">
        <v>80</v>
      </c>
      <c r="AY486" s="261" t="s">
        <v>145</v>
      </c>
    </row>
    <row r="487" s="15" customFormat="1">
      <c r="A487" s="15"/>
      <c r="B487" s="262"/>
      <c r="C487" s="263"/>
      <c r="D487" s="235" t="s">
        <v>273</v>
      </c>
      <c r="E487" s="264" t="s">
        <v>78</v>
      </c>
      <c r="F487" s="265" t="s">
        <v>277</v>
      </c>
      <c r="G487" s="263"/>
      <c r="H487" s="266">
        <v>3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2" t="s">
        <v>273</v>
      </c>
      <c r="AU487" s="272" t="s">
        <v>90</v>
      </c>
      <c r="AV487" s="15" t="s">
        <v>170</v>
      </c>
      <c r="AW487" s="15" t="s">
        <v>40</v>
      </c>
      <c r="AX487" s="15" t="s">
        <v>88</v>
      </c>
      <c r="AY487" s="272" t="s">
        <v>145</v>
      </c>
    </row>
    <row r="488" s="2" customFormat="1" ht="24.15" customHeight="1">
      <c r="A488" s="43"/>
      <c r="B488" s="44"/>
      <c r="C488" s="288" t="s">
        <v>585</v>
      </c>
      <c r="D488" s="288" t="s">
        <v>664</v>
      </c>
      <c r="E488" s="289" t="s">
        <v>1034</v>
      </c>
      <c r="F488" s="290" t="s">
        <v>1035</v>
      </c>
      <c r="G488" s="291" t="s">
        <v>553</v>
      </c>
      <c r="H488" s="292">
        <v>2</v>
      </c>
      <c r="I488" s="293"/>
      <c r="J488" s="294">
        <f>ROUND(I488*H488,2)</f>
        <v>0</v>
      </c>
      <c r="K488" s="290" t="s">
        <v>152</v>
      </c>
      <c r="L488" s="295"/>
      <c r="M488" s="296" t="s">
        <v>78</v>
      </c>
      <c r="N488" s="297" t="s">
        <v>50</v>
      </c>
      <c r="O488" s="89"/>
      <c r="P488" s="226">
        <f>O488*H488</f>
        <v>0</v>
      </c>
      <c r="Q488" s="226">
        <v>0.01553</v>
      </c>
      <c r="R488" s="226">
        <f>Q488*H488</f>
        <v>0.031060000000000001</v>
      </c>
      <c r="S488" s="226">
        <v>0</v>
      </c>
      <c r="T488" s="227">
        <f>S488*H488</f>
        <v>0</v>
      </c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R488" s="228" t="s">
        <v>196</v>
      </c>
      <c r="AT488" s="228" t="s">
        <v>664</v>
      </c>
      <c r="AU488" s="228" t="s">
        <v>90</v>
      </c>
      <c r="AY488" s="21" t="s">
        <v>145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21" t="s">
        <v>88</v>
      </c>
      <c r="BK488" s="229">
        <f>ROUND(I488*H488,2)</f>
        <v>0</v>
      </c>
      <c r="BL488" s="21" t="s">
        <v>170</v>
      </c>
      <c r="BM488" s="228" t="s">
        <v>1036</v>
      </c>
    </row>
    <row r="489" s="2" customFormat="1">
      <c r="A489" s="43"/>
      <c r="B489" s="44"/>
      <c r="C489" s="45"/>
      <c r="D489" s="235" t="s">
        <v>157</v>
      </c>
      <c r="E489" s="45"/>
      <c r="F489" s="236" t="s">
        <v>1033</v>
      </c>
      <c r="G489" s="45"/>
      <c r="H489" s="45"/>
      <c r="I489" s="232"/>
      <c r="J489" s="45"/>
      <c r="K489" s="45"/>
      <c r="L489" s="49"/>
      <c r="M489" s="233"/>
      <c r="N489" s="234"/>
      <c r="O489" s="89"/>
      <c r="P489" s="89"/>
      <c r="Q489" s="89"/>
      <c r="R489" s="89"/>
      <c r="S489" s="89"/>
      <c r="T489" s="90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T489" s="21" t="s">
        <v>157</v>
      </c>
      <c r="AU489" s="21" t="s">
        <v>90</v>
      </c>
    </row>
    <row r="490" s="14" customFormat="1">
      <c r="A490" s="14"/>
      <c r="B490" s="251"/>
      <c r="C490" s="252"/>
      <c r="D490" s="235" t="s">
        <v>273</v>
      </c>
      <c r="E490" s="253" t="s">
        <v>78</v>
      </c>
      <c r="F490" s="254" t="s">
        <v>1027</v>
      </c>
      <c r="G490" s="252"/>
      <c r="H490" s="255">
        <v>2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1" t="s">
        <v>273</v>
      </c>
      <c r="AU490" s="261" t="s">
        <v>90</v>
      </c>
      <c r="AV490" s="14" t="s">
        <v>90</v>
      </c>
      <c r="AW490" s="14" t="s">
        <v>40</v>
      </c>
      <c r="AX490" s="14" t="s">
        <v>80</v>
      </c>
      <c r="AY490" s="261" t="s">
        <v>145</v>
      </c>
    </row>
    <row r="491" s="15" customFormat="1">
      <c r="A491" s="15"/>
      <c r="B491" s="262"/>
      <c r="C491" s="263"/>
      <c r="D491" s="235" t="s">
        <v>273</v>
      </c>
      <c r="E491" s="264" t="s">
        <v>78</v>
      </c>
      <c r="F491" s="265" t="s">
        <v>277</v>
      </c>
      <c r="G491" s="263"/>
      <c r="H491" s="266">
        <v>2</v>
      </c>
      <c r="I491" s="267"/>
      <c r="J491" s="263"/>
      <c r="K491" s="263"/>
      <c r="L491" s="268"/>
      <c r="M491" s="269"/>
      <c r="N491" s="270"/>
      <c r="O491" s="270"/>
      <c r="P491" s="270"/>
      <c r="Q491" s="270"/>
      <c r="R491" s="270"/>
      <c r="S491" s="270"/>
      <c r="T491" s="27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2" t="s">
        <v>273</v>
      </c>
      <c r="AU491" s="272" t="s">
        <v>90</v>
      </c>
      <c r="AV491" s="15" t="s">
        <v>170</v>
      </c>
      <c r="AW491" s="15" t="s">
        <v>40</v>
      </c>
      <c r="AX491" s="15" t="s">
        <v>88</v>
      </c>
      <c r="AY491" s="272" t="s">
        <v>145</v>
      </c>
    </row>
    <row r="492" s="2" customFormat="1" ht="37.8" customHeight="1">
      <c r="A492" s="43"/>
      <c r="B492" s="44"/>
      <c r="C492" s="288" t="s">
        <v>592</v>
      </c>
      <c r="D492" s="288" t="s">
        <v>664</v>
      </c>
      <c r="E492" s="289" t="s">
        <v>1037</v>
      </c>
      <c r="F492" s="290" t="s">
        <v>1038</v>
      </c>
      <c r="G492" s="291" t="s">
        <v>553</v>
      </c>
      <c r="H492" s="292">
        <v>1</v>
      </c>
      <c r="I492" s="293"/>
      <c r="J492" s="294">
        <f>ROUND(I492*H492,2)</f>
        <v>0</v>
      </c>
      <c r="K492" s="290" t="s">
        <v>152</v>
      </c>
      <c r="L492" s="295"/>
      <c r="M492" s="296" t="s">
        <v>78</v>
      </c>
      <c r="N492" s="297" t="s">
        <v>50</v>
      </c>
      <c r="O492" s="89"/>
      <c r="P492" s="226">
        <f>O492*H492</f>
        <v>0</v>
      </c>
      <c r="Q492" s="226">
        <v>0.01521</v>
      </c>
      <c r="R492" s="226">
        <f>Q492*H492</f>
        <v>0.01521</v>
      </c>
      <c r="S492" s="226">
        <v>0</v>
      </c>
      <c r="T492" s="227">
        <f>S492*H492</f>
        <v>0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R492" s="228" t="s">
        <v>196</v>
      </c>
      <c r="AT492" s="228" t="s">
        <v>664</v>
      </c>
      <c r="AU492" s="228" t="s">
        <v>90</v>
      </c>
      <c r="AY492" s="21" t="s">
        <v>145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21" t="s">
        <v>88</v>
      </c>
      <c r="BK492" s="229">
        <f>ROUND(I492*H492,2)</f>
        <v>0</v>
      </c>
      <c r="BL492" s="21" t="s">
        <v>170</v>
      </c>
      <c r="BM492" s="228" t="s">
        <v>1039</v>
      </c>
    </row>
    <row r="493" s="2" customFormat="1">
      <c r="A493" s="43"/>
      <c r="B493" s="44"/>
      <c r="C493" s="45"/>
      <c r="D493" s="235" t="s">
        <v>157</v>
      </c>
      <c r="E493" s="45"/>
      <c r="F493" s="236" t="s">
        <v>1040</v>
      </c>
      <c r="G493" s="45"/>
      <c r="H493" s="45"/>
      <c r="I493" s="232"/>
      <c r="J493" s="45"/>
      <c r="K493" s="45"/>
      <c r="L493" s="49"/>
      <c r="M493" s="233"/>
      <c r="N493" s="234"/>
      <c r="O493" s="89"/>
      <c r="P493" s="89"/>
      <c r="Q493" s="89"/>
      <c r="R493" s="89"/>
      <c r="S493" s="89"/>
      <c r="T493" s="90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T493" s="21" t="s">
        <v>157</v>
      </c>
      <c r="AU493" s="21" t="s">
        <v>90</v>
      </c>
    </row>
    <row r="494" s="14" customFormat="1">
      <c r="A494" s="14"/>
      <c r="B494" s="251"/>
      <c r="C494" s="252"/>
      <c r="D494" s="235" t="s">
        <v>273</v>
      </c>
      <c r="E494" s="253" t="s">
        <v>78</v>
      </c>
      <c r="F494" s="254" t="s">
        <v>1026</v>
      </c>
      <c r="G494" s="252"/>
      <c r="H494" s="255">
        <v>1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273</v>
      </c>
      <c r="AU494" s="261" t="s">
        <v>90</v>
      </c>
      <c r="AV494" s="14" t="s">
        <v>90</v>
      </c>
      <c r="AW494" s="14" t="s">
        <v>40</v>
      </c>
      <c r="AX494" s="14" t="s">
        <v>80</v>
      </c>
      <c r="AY494" s="261" t="s">
        <v>145</v>
      </c>
    </row>
    <row r="495" s="15" customFormat="1">
      <c r="A495" s="15"/>
      <c r="B495" s="262"/>
      <c r="C495" s="263"/>
      <c r="D495" s="235" t="s">
        <v>273</v>
      </c>
      <c r="E495" s="264" t="s">
        <v>78</v>
      </c>
      <c r="F495" s="265" t="s">
        <v>277</v>
      </c>
      <c r="G495" s="263"/>
      <c r="H495" s="266">
        <v>1</v>
      </c>
      <c r="I495" s="267"/>
      <c r="J495" s="263"/>
      <c r="K495" s="263"/>
      <c r="L495" s="268"/>
      <c r="M495" s="269"/>
      <c r="N495" s="270"/>
      <c r="O495" s="270"/>
      <c r="P495" s="270"/>
      <c r="Q495" s="270"/>
      <c r="R495" s="270"/>
      <c r="S495" s="270"/>
      <c r="T495" s="27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2" t="s">
        <v>273</v>
      </c>
      <c r="AU495" s="272" t="s">
        <v>90</v>
      </c>
      <c r="AV495" s="15" t="s">
        <v>170</v>
      </c>
      <c r="AW495" s="15" t="s">
        <v>40</v>
      </c>
      <c r="AX495" s="15" t="s">
        <v>88</v>
      </c>
      <c r="AY495" s="272" t="s">
        <v>145</v>
      </c>
    </row>
    <row r="496" s="2" customFormat="1" ht="37.8" customHeight="1">
      <c r="A496" s="43"/>
      <c r="B496" s="44"/>
      <c r="C496" s="288" t="s">
        <v>599</v>
      </c>
      <c r="D496" s="288" t="s">
        <v>664</v>
      </c>
      <c r="E496" s="289" t="s">
        <v>1041</v>
      </c>
      <c r="F496" s="290" t="s">
        <v>1042</v>
      </c>
      <c r="G496" s="291" t="s">
        <v>553</v>
      </c>
      <c r="H496" s="292">
        <v>4</v>
      </c>
      <c r="I496" s="293"/>
      <c r="J496" s="294">
        <f>ROUND(I496*H496,2)</f>
        <v>0</v>
      </c>
      <c r="K496" s="290" t="s">
        <v>152</v>
      </c>
      <c r="L496" s="295"/>
      <c r="M496" s="296" t="s">
        <v>78</v>
      </c>
      <c r="N496" s="297" t="s">
        <v>50</v>
      </c>
      <c r="O496" s="89"/>
      <c r="P496" s="226">
        <f>O496*H496</f>
        <v>0</v>
      </c>
      <c r="Q496" s="226">
        <v>0.01553</v>
      </c>
      <c r="R496" s="226">
        <f>Q496*H496</f>
        <v>0.062120000000000002</v>
      </c>
      <c r="S496" s="226">
        <v>0</v>
      </c>
      <c r="T496" s="227">
        <f>S496*H496</f>
        <v>0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R496" s="228" t="s">
        <v>196</v>
      </c>
      <c r="AT496" s="228" t="s">
        <v>664</v>
      </c>
      <c r="AU496" s="228" t="s">
        <v>90</v>
      </c>
      <c r="AY496" s="21" t="s">
        <v>145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21" t="s">
        <v>88</v>
      </c>
      <c r="BK496" s="229">
        <f>ROUND(I496*H496,2)</f>
        <v>0</v>
      </c>
      <c r="BL496" s="21" t="s">
        <v>170</v>
      </c>
      <c r="BM496" s="228" t="s">
        <v>1043</v>
      </c>
    </row>
    <row r="497" s="2" customFormat="1">
      <c r="A497" s="43"/>
      <c r="B497" s="44"/>
      <c r="C497" s="45"/>
      <c r="D497" s="235" t="s">
        <v>157</v>
      </c>
      <c r="E497" s="45"/>
      <c r="F497" s="236" t="s">
        <v>1040</v>
      </c>
      <c r="G497" s="45"/>
      <c r="H497" s="45"/>
      <c r="I497" s="232"/>
      <c r="J497" s="45"/>
      <c r="K497" s="45"/>
      <c r="L497" s="49"/>
      <c r="M497" s="233"/>
      <c r="N497" s="234"/>
      <c r="O497" s="89"/>
      <c r="P497" s="89"/>
      <c r="Q497" s="89"/>
      <c r="R497" s="89"/>
      <c r="S497" s="89"/>
      <c r="T497" s="90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T497" s="21" t="s">
        <v>157</v>
      </c>
      <c r="AU497" s="21" t="s">
        <v>90</v>
      </c>
    </row>
    <row r="498" s="14" customFormat="1">
      <c r="A498" s="14"/>
      <c r="B498" s="251"/>
      <c r="C498" s="252"/>
      <c r="D498" s="235" t="s">
        <v>273</v>
      </c>
      <c r="E498" s="253" t="s">
        <v>78</v>
      </c>
      <c r="F498" s="254" t="s">
        <v>1028</v>
      </c>
      <c r="G498" s="252"/>
      <c r="H498" s="255">
        <v>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1" t="s">
        <v>273</v>
      </c>
      <c r="AU498" s="261" t="s">
        <v>90</v>
      </c>
      <c r="AV498" s="14" t="s">
        <v>90</v>
      </c>
      <c r="AW498" s="14" t="s">
        <v>40</v>
      </c>
      <c r="AX498" s="14" t="s">
        <v>80</v>
      </c>
      <c r="AY498" s="261" t="s">
        <v>145</v>
      </c>
    </row>
    <row r="499" s="14" customFormat="1">
      <c r="A499" s="14"/>
      <c r="B499" s="251"/>
      <c r="C499" s="252"/>
      <c r="D499" s="235" t="s">
        <v>273</v>
      </c>
      <c r="E499" s="253" t="s">
        <v>78</v>
      </c>
      <c r="F499" s="254" t="s">
        <v>1029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273</v>
      </c>
      <c r="AU499" s="261" t="s">
        <v>90</v>
      </c>
      <c r="AV499" s="14" t="s">
        <v>90</v>
      </c>
      <c r="AW499" s="14" t="s">
        <v>40</v>
      </c>
      <c r="AX499" s="14" t="s">
        <v>80</v>
      </c>
      <c r="AY499" s="261" t="s">
        <v>145</v>
      </c>
    </row>
    <row r="500" s="15" customFormat="1">
      <c r="A500" s="15"/>
      <c r="B500" s="262"/>
      <c r="C500" s="263"/>
      <c r="D500" s="235" t="s">
        <v>273</v>
      </c>
      <c r="E500" s="264" t="s">
        <v>78</v>
      </c>
      <c r="F500" s="265" t="s">
        <v>277</v>
      </c>
      <c r="G500" s="263"/>
      <c r="H500" s="266">
        <v>4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2" t="s">
        <v>273</v>
      </c>
      <c r="AU500" s="272" t="s">
        <v>90</v>
      </c>
      <c r="AV500" s="15" t="s">
        <v>170</v>
      </c>
      <c r="AW500" s="15" t="s">
        <v>40</v>
      </c>
      <c r="AX500" s="15" t="s">
        <v>88</v>
      </c>
      <c r="AY500" s="272" t="s">
        <v>145</v>
      </c>
    </row>
    <row r="501" s="12" customFormat="1" ht="22.8" customHeight="1">
      <c r="A501" s="12"/>
      <c r="B501" s="201"/>
      <c r="C501" s="202"/>
      <c r="D501" s="203" t="s">
        <v>79</v>
      </c>
      <c r="E501" s="215" t="s">
        <v>202</v>
      </c>
      <c r="F501" s="215" t="s">
        <v>309</v>
      </c>
      <c r="G501" s="202"/>
      <c r="H501" s="202"/>
      <c r="I501" s="205"/>
      <c r="J501" s="216">
        <f>BK501</f>
        <v>0</v>
      </c>
      <c r="K501" s="202"/>
      <c r="L501" s="207"/>
      <c r="M501" s="208"/>
      <c r="N501" s="209"/>
      <c r="O501" s="209"/>
      <c r="P501" s="210">
        <f>SUM(P502:P595)</f>
        <v>0</v>
      </c>
      <c r="Q501" s="209"/>
      <c r="R501" s="210">
        <f>SUM(R502:R595)</f>
        <v>0.14639834999999998</v>
      </c>
      <c r="S501" s="209"/>
      <c r="T501" s="211">
        <f>SUM(T502:T595)</f>
        <v>2.5157500000000002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2" t="s">
        <v>88</v>
      </c>
      <c r="AT501" s="213" t="s">
        <v>79</v>
      </c>
      <c r="AU501" s="213" t="s">
        <v>88</v>
      </c>
      <c r="AY501" s="212" t="s">
        <v>145</v>
      </c>
      <c r="BK501" s="214">
        <f>SUM(BK502:BK595)</f>
        <v>0</v>
      </c>
    </row>
    <row r="502" s="2" customFormat="1" ht="37.8" customHeight="1">
      <c r="A502" s="43"/>
      <c r="B502" s="44"/>
      <c r="C502" s="217" t="s">
        <v>613</v>
      </c>
      <c r="D502" s="217" t="s">
        <v>148</v>
      </c>
      <c r="E502" s="218" t="s">
        <v>681</v>
      </c>
      <c r="F502" s="219" t="s">
        <v>682</v>
      </c>
      <c r="G502" s="220" t="s">
        <v>319</v>
      </c>
      <c r="H502" s="221">
        <v>248.94999999999999</v>
      </c>
      <c r="I502" s="222"/>
      <c r="J502" s="223">
        <f>ROUND(I502*H502,2)</f>
        <v>0</v>
      </c>
      <c r="K502" s="219" t="s">
        <v>152</v>
      </c>
      <c r="L502" s="49"/>
      <c r="M502" s="224" t="s">
        <v>78</v>
      </c>
      <c r="N502" s="225" t="s">
        <v>50</v>
      </c>
      <c r="O502" s="89"/>
      <c r="P502" s="226">
        <f>O502*H502</f>
        <v>0</v>
      </c>
      <c r="Q502" s="226">
        <v>0.00012999999999999999</v>
      </c>
      <c r="R502" s="226">
        <f>Q502*H502</f>
        <v>0.032363499999999996</v>
      </c>
      <c r="S502" s="226">
        <v>0</v>
      </c>
      <c r="T502" s="227">
        <f>S502*H502</f>
        <v>0</v>
      </c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R502" s="228" t="s">
        <v>170</v>
      </c>
      <c r="AT502" s="228" t="s">
        <v>148</v>
      </c>
      <c r="AU502" s="228" t="s">
        <v>90</v>
      </c>
      <c r="AY502" s="21" t="s">
        <v>145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1" t="s">
        <v>88</v>
      </c>
      <c r="BK502" s="229">
        <f>ROUND(I502*H502,2)</f>
        <v>0</v>
      </c>
      <c r="BL502" s="21" t="s">
        <v>170</v>
      </c>
      <c r="BM502" s="228" t="s">
        <v>1044</v>
      </c>
    </row>
    <row r="503" s="2" customFormat="1">
      <c r="A503" s="43"/>
      <c r="B503" s="44"/>
      <c r="C503" s="45"/>
      <c r="D503" s="230" t="s">
        <v>155</v>
      </c>
      <c r="E503" s="45"/>
      <c r="F503" s="231" t="s">
        <v>684</v>
      </c>
      <c r="G503" s="45"/>
      <c r="H503" s="45"/>
      <c r="I503" s="232"/>
      <c r="J503" s="45"/>
      <c r="K503" s="45"/>
      <c r="L503" s="49"/>
      <c r="M503" s="233"/>
      <c r="N503" s="234"/>
      <c r="O503" s="89"/>
      <c r="P503" s="89"/>
      <c r="Q503" s="89"/>
      <c r="R503" s="89"/>
      <c r="S503" s="89"/>
      <c r="T503" s="90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T503" s="21" t="s">
        <v>155</v>
      </c>
      <c r="AU503" s="21" t="s">
        <v>90</v>
      </c>
    </row>
    <row r="504" s="14" customFormat="1">
      <c r="A504" s="14"/>
      <c r="B504" s="251"/>
      <c r="C504" s="252"/>
      <c r="D504" s="235" t="s">
        <v>273</v>
      </c>
      <c r="E504" s="253" t="s">
        <v>78</v>
      </c>
      <c r="F504" s="254" t="s">
        <v>744</v>
      </c>
      <c r="G504" s="252"/>
      <c r="H504" s="255">
        <v>89.829999999999998</v>
      </c>
      <c r="I504" s="256"/>
      <c r="J504" s="252"/>
      <c r="K504" s="252"/>
      <c r="L504" s="257"/>
      <c r="M504" s="258"/>
      <c r="N504" s="259"/>
      <c r="O504" s="259"/>
      <c r="P504" s="259"/>
      <c r="Q504" s="259"/>
      <c r="R504" s="259"/>
      <c r="S504" s="259"/>
      <c r="T504" s="26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1" t="s">
        <v>273</v>
      </c>
      <c r="AU504" s="261" t="s">
        <v>90</v>
      </c>
      <c r="AV504" s="14" t="s">
        <v>90</v>
      </c>
      <c r="AW504" s="14" t="s">
        <v>40</v>
      </c>
      <c r="AX504" s="14" t="s">
        <v>80</v>
      </c>
      <c r="AY504" s="261" t="s">
        <v>145</v>
      </c>
    </row>
    <row r="505" s="14" customFormat="1">
      <c r="A505" s="14"/>
      <c r="B505" s="251"/>
      <c r="C505" s="252"/>
      <c r="D505" s="235" t="s">
        <v>273</v>
      </c>
      <c r="E505" s="253" t="s">
        <v>78</v>
      </c>
      <c r="F505" s="254" t="s">
        <v>746</v>
      </c>
      <c r="G505" s="252"/>
      <c r="H505" s="255">
        <v>89.140000000000001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1" t="s">
        <v>273</v>
      </c>
      <c r="AU505" s="261" t="s">
        <v>90</v>
      </c>
      <c r="AV505" s="14" t="s">
        <v>90</v>
      </c>
      <c r="AW505" s="14" t="s">
        <v>40</v>
      </c>
      <c r="AX505" s="14" t="s">
        <v>80</v>
      </c>
      <c r="AY505" s="261" t="s">
        <v>145</v>
      </c>
    </row>
    <row r="506" s="14" customFormat="1">
      <c r="A506" s="14"/>
      <c r="B506" s="251"/>
      <c r="C506" s="252"/>
      <c r="D506" s="235" t="s">
        <v>273</v>
      </c>
      <c r="E506" s="253" t="s">
        <v>78</v>
      </c>
      <c r="F506" s="254" t="s">
        <v>748</v>
      </c>
      <c r="G506" s="252"/>
      <c r="H506" s="255">
        <v>51.280000000000001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273</v>
      </c>
      <c r="AU506" s="261" t="s">
        <v>90</v>
      </c>
      <c r="AV506" s="14" t="s">
        <v>90</v>
      </c>
      <c r="AW506" s="14" t="s">
        <v>40</v>
      </c>
      <c r="AX506" s="14" t="s">
        <v>80</v>
      </c>
      <c r="AY506" s="261" t="s">
        <v>145</v>
      </c>
    </row>
    <row r="507" s="14" customFormat="1">
      <c r="A507" s="14"/>
      <c r="B507" s="251"/>
      <c r="C507" s="252"/>
      <c r="D507" s="235" t="s">
        <v>273</v>
      </c>
      <c r="E507" s="253" t="s">
        <v>78</v>
      </c>
      <c r="F507" s="254" t="s">
        <v>750</v>
      </c>
      <c r="G507" s="252"/>
      <c r="H507" s="255">
        <v>18.699999999999999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273</v>
      </c>
      <c r="AU507" s="261" t="s">
        <v>90</v>
      </c>
      <c r="AV507" s="14" t="s">
        <v>90</v>
      </c>
      <c r="AW507" s="14" t="s">
        <v>40</v>
      </c>
      <c r="AX507" s="14" t="s">
        <v>80</v>
      </c>
      <c r="AY507" s="261" t="s">
        <v>145</v>
      </c>
    </row>
    <row r="508" s="15" customFormat="1">
      <c r="A508" s="15"/>
      <c r="B508" s="262"/>
      <c r="C508" s="263"/>
      <c r="D508" s="235" t="s">
        <v>273</v>
      </c>
      <c r="E508" s="264" t="s">
        <v>78</v>
      </c>
      <c r="F508" s="265" t="s">
        <v>277</v>
      </c>
      <c r="G508" s="263"/>
      <c r="H508" s="266">
        <v>248.94999999999999</v>
      </c>
      <c r="I508" s="267"/>
      <c r="J508" s="263"/>
      <c r="K508" s="263"/>
      <c r="L508" s="268"/>
      <c r="M508" s="269"/>
      <c r="N508" s="270"/>
      <c r="O508" s="270"/>
      <c r="P508" s="270"/>
      <c r="Q508" s="270"/>
      <c r="R508" s="270"/>
      <c r="S508" s="270"/>
      <c r="T508" s="27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2" t="s">
        <v>273</v>
      </c>
      <c r="AU508" s="272" t="s">
        <v>90</v>
      </c>
      <c r="AV508" s="15" t="s">
        <v>170</v>
      </c>
      <c r="AW508" s="15" t="s">
        <v>40</v>
      </c>
      <c r="AX508" s="15" t="s">
        <v>88</v>
      </c>
      <c r="AY508" s="272" t="s">
        <v>145</v>
      </c>
    </row>
    <row r="509" s="2" customFormat="1">
      <c r="A509" s="43"/>
      <c r="B509" s="44"/>
      <c r="C509" s="45"/>
      <c r="D509" s="235" t="s">
        <v>718</v>
      </c>
      <c r="E509" s="45"/>
      <c r="F509" s="298" t="s">
        <v>789</v>
      </c>
      <c r="G509" s="45"/>
      <c r="H509" s="45"/>
      <c r="I509" s="45"/>
      <c r="J509" s="45"/>
      <c r="K509" s="45"/>
      <c r="L509" s="49"/>
      <c r="M509" s="233"/>
      <c r="N509" s="234"/>
      <c r="O509" s="89"/>
      <c r="P509" s="89"/>
      <c r="Q509" s="89"/>
      <c r="R509" s="89"/>
      <c r="S509" s="89"/>
      <c r="T509" s="90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U509" s="21" t="s">
        <v>90</v>
      </c>
    </row>
    <row r="510" s="2" customFormat="1">
      <c r="A510" s="43"/>
      <c r="B510" s="44"/>
      <c r="C510" s="45"/>
      <c r="D510" s="235" t="s">
        <v>718</v>
      </c>
      <c r="E510" s="45"/>
      <c r="F510" s="299" t="s">
        <v>790</v>
      </c>
      <c r="G510" s="45"/>
      <c r="H510" s="300">
        <v>0</v>
      </c>
      <c r="I510" s="45"/>
      <c r="J510" s="45"/>
      <c r="K510" s="45"/>
      <c r="L510" s="49"/>
      <c r="M510" s="233"/>
      <c r="N510" s="234"/>
      <c r="O510" s="89"/>
      <c r="P510" s="89"/>
      <c r="Q510" s="89"/>
      <c r="R510" s="89"/>
      <c r="S510" s="89"/>
      <c r="T510" s="90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U510" s="21" t="s">
        <v>90</v>
      </c>
    </row>
    <row r="511" s="2" customFormat="1">
      <c r="A511" s="43"/>
      <c r="B511" s="44"/>
      <c r="C511" s="45"/>
      <c r="D511" s="235" t="s">
        <v>718</v>
      </c>
      <c r="E511" s="45"/>
      <c r="F511" s="299" t="s">
        <v>504</v>
      </c>
      <c r="G511" s="45"/>
      <c r="H511" s="300">
        <v>39.560000000000002</v>
      </c>
      <c r="I511" s="45"/>
      <c r="J511" s="45"/>
      <c r="K511" s="45"/>
      <c r="L511" s="49"/>
      <c r="M511" s="233"/>
      <c r="N511" s="234"/>
      <c r="O511" s="89"/>
      <c r="P511" s="89"/>
      <c r="Q511" s="89"/>
      <c r="R511" s="89"/>
      <c r="S511" s="89"/>
      <c r="T511" s="90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U511" s="21" t="s">
        <v>90</v>
      </c>
    </row>
    <row r="512" s="2" customFormat="1">
      <c r="A512" s="43"/>
      <c r="B512" s="44"/>
      <c r="C512" s="45"/>
      <c r="D512" s="235" t="s">
        <v>718</v>
      </c>
      <c r="E512" s="45"/>
      <c r="F512" s="299" t="s">
        <v>527</v>
      </c>
      <c r="G512" s="45"/>
      <c r="H512" s="300">
        <v>50.270000000000003</v>
      </c>
      <c r="I512" s="45"/>
      <c r="J512" s="45"/>
      <c r="K512" s="45"/>
      <c r="L512" s="49"/>
      <c r="M512" s="233"/>
      <c r="N512" s="234"/>
      <c r="O512" s="89"/>
      <c r="P512" s="89"/>
      <c r="Q512" s="89"/>
      <c r="R512" s="89"/>
      <c r="S512" s="89"/>
      <c r="T512" s="90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U512" s="21" t="s">
        <v>90</v>
      </c>
    </row>
    <row r="513" s="2" customFormat="1">
      <c r="A513" s="43"/>
      <c r="B513" s="44"/>
      <c r="C513" s="45"/>
      <c r="D513" s="235" t="s">
        <v>718</v>
      </c>
      <c r="E513" s="45"/>
      <c r="F513" s="299" t="s">
        <v>341</v>
      </c>
      <c r="G513" s="45"/>
      <c r="H513" s="300">
        <v>89.829999999999998</v>
      </c>
      <c r="I513" s="45"/>
      <c r="J513" s="45"/>
      <c r="K513" s="45"/>
      <c r="L513" s="49"/>
      <c r="M513" s="233"/>
      <c r="N513" s="234"/>
      <c r="O513" s="89"/>
      <c r="P513" s="89"/>
      <c r="Q513" s="89"/>
      <c r="R513" s="89"/>
      <c r="S513" s="89"/>
      <c r="T513" s="90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U513" s="21" t="s">
        <v>90</v>
      </c>
    </row>
    <row r="514" s="2" customFormat="1">
      <c r="A514" s="43"/>
      <c r="B514" s="44"/>
      <c r="C514" s="45"/>
      <c r="D514" s="235" t="s">
        <v>718</v>
      </c>
      <c r="E514" s="45"/>
      <c r="F514" s="298" t="s">
        <v>781</v>
      </c>
      <c r="G514" s="45"/>
      <c r="H514" s="45"/>
      <c r="I514" s="45"/>
      <c r="J514" s="45"/>
      <c r="K514" s="45"/>
      <c r="L514" s="49"/>
      <c r="M514" s="233"/>
      <c r="N514" s="234"/>
      <c r="O514" s="89"/>
      <c r="P514" s="89"/>
      <c r="Q514" s="89"/>
      <c r="R514" s="89"/>
      <c r="S514" s="89"/>
      <c r="T514" s="90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U514" s="21" t="s">
        <v>90</v>
      </c>
    </row>
    <row r="515" s="2" customFormat="1">
      <c r="A515" s="43"/>
      <c r="B515" s="44"/>
      <c r="C515" s="45"/>
      <c r="D515" s="235" t="s">
        <v>718</v>
      </c>
      <c r="E515" s="45"/>
      <c r="F515" s="299" t="s">
        <v>782</v>
      </c>
      <c r="G515" s="45"/>
      <c r="H515" s="300">
        <v>0</v>
      </c>
      <c r="I515" s="45"/>
      <c r="J515" s="45"/>
      <c r="K515" s="45"/>
      <c r="L515" s="49"/>
      <c r="M515" s="233"/>
      <c r="N515" s="234"/>
      <c r="O515" s="89"/>
      <c r="P515" s="89"/>
      <c r="Q515" s="89"/>
      <c r="R515" s="89"/>
      <c r="S515" s="89"/>
      <c r="T515" s="90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U515" s="21" t="s">
        <v>90</v>
      </c>
    </row>
    <row r="516" s="2" customFormat="1">
      <c r="A516" s="43"/>
      <c r="B516" s="44"/>
      <c r="C516" s="45"/>
      <c r="D516" s="235" t="s">
        <v>718</v>
      </c>
      <c r="E516" s="45"/>
      <c r="F516" s="299" t="s">
        <v>783</v>
      </c>
      <c r="G516" s="45"/>
      <c r="H516" s="300">
        <v>5.9000000000000004</v>
      </c>
      <c r="I516" s="45"/>
      <c r="J516" s="45"/>
      <c r="K516" s="45"/>
      <c r="L516" s="49"/>
      <c r="M516" s="233"/>
      <c r="N516" s="234"/>
      <c r="O516" s="89"/>
      <c r="P516" s="89"/>
      <c r="Q516" s="89"/>
      <c r="R516" s="89"/>
      <c r="S516" s="89"/>
      <c r="T516" s="90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U516" s="21" t="s">
        <v>90</v>
      </c>
    </row>
    <row r="517" s="2" customFormat="1">
      <c r="A517" s="43"/>
      <c r="B517" s="44"/>
      <c r="C517" s="45"/>
      <c r="D517" s="235" t="s">
        <v>718</v>
      </c>
      <c r="E517" s="45"/>
      <c r="F517" s="299" t="s">
        <v>528</v>
      </c>
      <c r="G517" s="45"/>
      <c r="H517" s="300">
        <v>3.4100000000000001</v>
      </c>
      <c r="I517" s="45"/>
      <c r="J517" s="45"/>
      <c r="K517" s="45"/>
      <c r="L517" s="49"/>
      <c r="M517" s="233"/>
      <c r="N517" s="234"/>
      <c r="O517" s="89"/>
      <c r="P517" s="89"/>
      <c r="Q517" s="89"/>
      <c r="R517" s="89"/>
      <c r="S517" s="89"/>
      <c r="T517" s="90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U517" s="21" t="s">
        <v>90</v>
      </c>
    </row>
    <row r="518" s="2" customFormat="1">
      <c r="A518" s="43"/>
      <c r="B518" s="44"/>
      <c r="C518" s="45"/>
      <c r="D518" s="235" t="s">
        <v>718</v>
      </c>
      <c r="E518" s="45"/>
      <c r="F518" s="299" t="s">
        <v>508</v>
      </c>
      <c r="G518" s="45"/>
      <c r="H518" s="300">
        <v>6.9100000000000001</v>
      </c>
      <c r="I518" s="45"/>
      <c r="J518" s="45"/>
      <c r="K518" s="45"/>
      <c r="L518" s="49"/>
      <c r="M518" s="233"/>
      <c r="N518" s="234"/>
      <c r="O518" s="89"/>
      <c r="P518" s="89"/>
      <c r="Q518" s="89"/>
      <c r="R518" s="89"/>
      <c r="S518" s="89"/>
      <c r="T518" s="90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U518" s="21" t="s">
        <v>90</v>
      </c>
    </row>
    <row r="519" s="2" customFormat="1">
      <c r="A519" s="43"/>
      <c r="B519" s="44"/>
      <c r="C519" s="45"/>
      <c r="D519" s="235" t="s">
        <v>718</v>
      </c>
      <c r="E519" s="45"/>
      <c r="F519" s="299" t="s">
        <v>509</v>
      </c>
      <c r="G519" s="45"/>
      <c r="H519" s="300">
        <v>15.890000000000001</v>
      </c>
      <c r="I519" s="45"/>
      <c r="J519" s="45"/>
      <c r="K519" s="45"/>
      <c r="L519" s="49"/>
      <c r="M519" s="233"/>
      <c r="N519" s="234"/>
      <c r="O519" s="89"/>
      <c r="P519" s="89"/>
      <c r="Q519" s="89"/>
      <c r="R519" s="89"/>
      <c r="S519" s="89"/>
      <c r="T519" s="90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U519" s="21" t="s">
        <v>90</v>
      </c>
    </row>
    <row r="520" s="2" customFormat="1">
      <c r="A520" s="43"/>
      <c r="B520" s="44"/>
      <c r="C520" s="45"/>
      <c r="D520" s="235" t="s">
        <v>718</v>
      </c>
      <c r="E520" s="45"/>
      <c r="F520" s="299" t="s">
        <v>529</v>
      </c>
      <c r="G520" s="45"/>
      <c r="H520" s="300">
        <v>10.699999999999999</v>
      </c>
      <c r="I520" s="45"/>
      <c r="J520" s="45"/>
      <c r="K520" s="45"/>
      <c r="L520" s="49"/>
      <c r="M520" s="233"/>
      <c r="N520" s="234"/>
      <c r="O520" s="89"/>
      <c r="P520" s="89"/>
      <c r="Q520" s="89"/>
      <c r="R520" s="89"/>
      <c r="S520" s="89"/>
      <c r="T520" s="90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U520" s="21" t="s">
        <v>90</v>
      </c>
    </row>
    <row r="521" s="2" customFormat="1">
      <c r="A521" s="43"/>
      <c r="B521" s="44"/>
      <c r="C521" s="45"/>
      <c r="D521" s="235" t="s">
        <v>718</v>
      </c>
      <c r="E521" s="45"/>
      <c r="F521" s="299" t="s">
        <v>530</v>
      </c>
      <c r="G521" s="45"/>
      <c r="H521" s="300">
        <v>22.57</v>
      </c>
      <c r="I521" s="45"/>
      <c r="J521" s="45"/>
      <c r="K521" s="45"/>
      <c r="L521" s="49"/>
      <c r="M521" s="233"/>
      <c r="N521" s="234"/>
      <c r="O521" s="89"/>
      <c r="P521" s="89"/>
      <c r="Q521" s="89"/>
      <c r="R521" s="89"/>
      <c r="S521" s="89"/>
      <c r="T521" s="90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U521" s="21" t="s">
        <v>90</v>
      </c>
    </row>
    <row r="522" s="2" customFormat="1">
      <c r="A522" s="43"/>
      <c r="B522" s="44"/>
      <c r="C522" s="45"/>
      <c r="D522" s="235" t="s">
        <v>718</v>
      </c>
      <c r="E522" s="45"/>
      <c r="F522" s="299" t="s">
        <v>531</v>
      </c>
      <c r="G522" s="45"/>
      <c r="H522" s="300">
        <v>15.07</v>
      </c>
      <c r="I522" s="45"/>
      <c r="J522" s="45"/>
      <c r="K522" s="45"/>
      <c r="L522" s="49"/>
      <c r="M522" s="233"/>
      <c r="N522" s="234"/>
      <c r="O522" s="89"/>
      <c r="P522" s="89"/>
      <c r="Q522" s="89"/>
      <c r="R522" s="89"/>
      <c r="S522" s="89"/>
      <c r="T522" s="90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U522" s="21" t="s">
        <v>90</v>
      </c>
    </row>
    <row r="523" s="2" customFormat="1">
      <c r="A523" s="43"/>
      <c r="B523" s="44"/>
      <c r="C523" s="45"/>
      <c r="D523" s="235" t="s">
        <v>718</v>
      </c>
      <c r="E523" s="45"/>
      <c r="F523" s="299" t="s">
        <v>532</v>
      </c>
      <c r="G523" s="45"/>
      <c r="H523" s="300">
        <v>3.3900000000000001</v>
      </c>
      <c r="I523" s="45"/>
      <c r="J523" s="45"/>
      <c r="K523" s="45"/>
      <c r="L523" s="49"/>
      <c r="M523" s="233"/>
      <c r="N523" s="234"/>
      <c r="O523" s="89"/>
      <c r="P523" s="89"/>
      <c r="Q523" s="89"/>
      <c r="R523" s="89"/>
      <c r="S523" s="89"/>
      <c r="T523" s="90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U523" s="21" t="s">
        <v>90</v>
      </c>
    </row>
    <row r="524" s="2" customFormat="1">
      <c r="A524" s="43"/>
      <c r="B524" s="44"/>
      <c r="C524" s="45"/>
      <c r="D524" s="235" t="s">
        <v>718</v>
      </c>
      <c r="E524" s="45"/>
      <c r="F524" s="299" t="s">
        <v>533</v>
      </c>
      <c r="G524" s="45"/>
      <c r="H524" s="300">
        <v>5.2999999999999998</v>
      </c>
      <c r="I524" s="45"/>
      <c r="J524" s="45"/>
      <c r="K524" s="45"/>
      <c r="L524" s="49"/>
      <c r="M524" s="233"/>
      <c r="N524" s="234"/>
      <c r="O524" s="89"/>
      <c r="P524" s="89"/>
      <c r="Q524" s="89"/>
      <c r="R524" s="89"/>
      <c r="S524" s="89"/>
      <c r="T524" s="90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U524" s="21" t="s">
        <v>90</v>
      </c>
    </row>
    <row r="525" s="2" customFormat="1">
      <c r="A525" s="43"/>
      <c r="B525" s="44"/>
      <c r="C525" s="45"/>
      <c r="D525" s="235" t="s">
        <v>718</v>
      </c>
      <c r="E525" s="45"/>
      <c r="F525" s="299" t="s">
        <v>341</v>
      </c>
      <c r="G525" s="45"/>
      <c r="H525" s="300">
        <v>89.140000000000001</v>
      </c>
      <c r="I525" s="45"/>
      <c r="J525" s="45"/>
      <c r="K525" s="45"/>
      <c r="L525" s="49"/>
      <c r="M525" s="233"/>
      <c r="N525" s="234"/>
      <c r="O525" s="89"/>
      <c r="P525" s="89"/>
      <c r="Q525" s="89"/>
      <c r="R525" s="89"/>
      <c r="S525" s="89"/>
      <c r="T525" s="90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U525" s="21" t="s">
        <v>90</v>
      </c>
    </row>
    <row r="526" s="2" customFormat="1">
      <c r="A526" s="43"/>
      <c r="B526" s="44"/>
      <c r="C526" s="45"/>
      <c r="D526" s="235" t="s">
        <v>718</v>
      </c>
      <c r="E526" s="45"/>
      <c r="F526" s="298" t="s">
        <v>979</v>
      </c>
      <c r="G526" s="45"/>
      <c r="H526" s="45"/>
      <c r="I526" s="45"/>
      <c r="J526" s="45"/>
      <c r="K526" s="45"/>
      <c r="L526" s="49"/>
      <c r="M526" s="233"/>
      <c r="N526" s="234"/>
      <c r="O526" s="89"/>
      <c r="P526" s="89"/>
      <c r="Q526" s="89"/>
      <c r="R526" s="89"/>
      <c r="S526" s="89"/>
      <c r="T526" s="90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U526" s="21" t="s">
        <v>90</v>
      </c>
    </row>
    <row r="527" s="2" customFormat="1">
      <c r="A527" s="43"/>
      <c r="B527" s="44"/>
      <c r="C527" s="45"/>
      <c r="D527" s="235" t="s">
        <v>718</v>
      </c>
      <c r="E527" s="45"/>
      <c r="F527" s="299" t="s">
        <v>980</v>
      </c>
      <c r="G527" s="45"/>
      <c r="H527" s="300">
        <v>0</v>
      </c>
      <c r="I527" s="45"/>
      <c r="J527" s="45"/>
      <c r="K527" s="45"/>
      <c r="L527" s="49"/>
      <c r="M527" s="233"/>
      <c r="N527" s="234"/>
      <c r="O527" s="89"/>
      <c r="P527" s="89"/>
      <c r="Q527" s="89"/>
      <c r="R527" s="89"/>
      <c r="S527" s="89"/>
      <c r="T527" s="90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U527" s="21" t="s">
        <v>90</v>
      </c>
    </row>
    <row r="528" s="2" customFormat="1">
      <c r="A528" s="43"/>
      <c r="B528" s="44"/>
      <c r="C528" s="45"/>
      <c r="D528" s="235" t="s">
        <v>718</v>
      </c>
      <c r="E528" s="45"/>
      <c r="F528" s="299" t="s">
        <v>981</v>
      </c>
      <c r="G528" s="45"/>
      <c r="H528" s="300">
        <v>51.280000000000001</v>
      </c>
      <c r="I528" s="45"/>
      <c r="J528" s="45"/>
      <c r="K528" s="45"/>
      <c r="L528" s="49"/>
      <c r="M528" s="233"/>
      <c r="N528" s="234"/>
      <c r="O528" s="89"/>
      <c r="P528" s="89"/>
      <c r="Q528" s="89"/>
      <c r="R528" s="89"/>
      <c r="S528" s="89"/>
      <c r="T528" s="90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U528" s="21" t="s">
        <v>90</v>
      </c>
    </row>
    <row r="529" s="2" customFormat="1">
      <c r="A529" s="43"/>
      <c r="B529" s="44"/>
      <c r="C529" s="45"/>
      <c r="D529" s="235" t="s">
        <v>718</v>
      </c>
      <c r="E529" s="45"/>
      <c r="F529" s="299" t="s">
        <v>341</v>
      </c>
      <c r="G529" s="45"/>
      <c r="H529" s="300">
        <v>51.280000000000001</v>
      </c>
      <c r="I529" s="45"/>
      <c r="J529" s="45"/>
      <c r="K529" s="45"/>
      <c r="L529" s="49"/>
      <c r="M529" s="233"/>
      <c r="N529" s="234"/>
      <c r="O529" s="89"/>
      <c r="P529" s="89"/>
      <c r="Q529" s="89"/>
      <c r="R529" s="89"/>
      <c r="S529" s="89"/>
      <c r="T529" s="90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U529" s="21" t="s">
        <v>90</v>
      </c>
    </row>
    <row r="530" s="2" customFormat="1">
      <c r="A530" s="43"/>
      <c r="B530" s="44"/>
      <c r="C530" s="45"/>
      <c r="D530" s="235" t="s">
        <v>718</v>
      </c>
      <c r="E530" s="45"/>
      <c r="F530" s="298" t="s">
        <v>1045</v>
      </c>
      <c r="G530" s="45"/>
      <c r="H530" s="45"/>
      <c r="I530" s="45"/>
      <c r="J530" s="45"/>
      <c r="K530" s="45"/>
      <c r="L530" s="49"/>
      <c r="M530" s="233"/>
      <c r="N530" s="234"/>
      <c r="O530" s="89"/>
      <c r="P530" s="89"/>
      <c r="Q530" s="89"/>
      <c r="R530" s="89"/>
      <c r="S530" s="89"/>
      <c r="T530" s="90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U530" s="21" t="s">
        <v>90</v>
      </c>
    </row>
    <row r="531" s="2" customFormat="1">
      <c r="A531" s="43"/>
      <c r="B531" s="44"/>
      <c r="C531" s="45"/>
      <c r="D531" s="235" t="s">
        <v>718</v>
      </c>
      <c r="E531" s="45"/>
      <c r="F531" s="299" t="s">
        <v>1046</v>
      </c>
      <c r="G531" s="45"/>
      <c r="H531" s="300">
        <v>18.699999999999999</v>
      </c>
      <c r="I531" s="45"/>
      <c r="J531" s="45"/>
      <c r="K531" s="45"/>
      <c r="L531" s="49"/>
      <c r="M531" s="233"/>
      <c r="N531" s="234"/>
      <c r="O531" s="89"/>
      <c r="P531" s="89"/>
      <c r="Q531" s="89"/>
      <c r="R531" s="89"/>
      <c r="S531" s="89"/>
      <c r="T531" s="90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U531" s="21" t="s">
        <v>90</v>
      </c>
    </row>
    <row r="532" s="2" customFormat="1" ht="37.8" customHeight="1">
      <c r="A532" s="43"/>
      <c r="B532" s="44"/>
      <c r="C532" s="217" t="s">
        <v>622</v>
      </c>
      <c r="D532" s="217" t="s">
        <v>148</v>
      </c>
      <c r="E532" s="218" t="s">
        <v>1047</v>
      </c>
      <c r="F532" s="219" t="s">
        <v>1048</v>
      </c>
      <c r="G532" s="220" t="s">
        <v>319</v>
      </c>
      <c r="H532" s="221">
        <v>248.94999999999999</v>
      </c>
      <c r="I532" s="222"/>
      <c r="J532" s="223">
        <f>ROUND(I532*H532,2)</f>
        <v>0</v>
      </c>
      <c r="K532" s="219" t="s">
        <v>152</v>
      </c>
      <c r="L532" s="49"/>
      <c r="M532" s="224" t="s">
        <v>78</v>
      </c>
      <c r="N532" s="225" t="s">
        <v>50</v>
      </c>
      <c r="O532" s="89"/>
      <c r="P532" s="226">
        <f>O532*H532</f>
        <v>0</v>
      </c>
      <c r="Q532" s="226">
        <v>3.4999999999999997E-05</v>
      </c>
      <c r="R532" s="226">
        <f>Q532*H532</f>
        <v>0.0087132499999999988</v>
      </c>
      <c r="S532" s="226">
        <v>0</v>
      </c>
      <c r="T532" s="227">
        <f>S532*H532</f>
        <v>0</v>
      </c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R532" s="228" t="s">
        <v>170</v>
      </c>
      <c r="AT532" s="228" t="s">
        <v>148</v>
      </c>
      <c r="AU532" s="228" t="s">
        <v>90</v>
      </c>
      <c r="AY532" s="21" t="s">
        <v>145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1" t="s">
        <v>88</v>
      </c>
      <c r="BK532" s="229">
        <f>ROUND(I532*H532,2)</f>
        <v>0</v>
      </c>
      <c r="BL532" s="21" t="s">
        <v>170</v>
      </c>
      <c r="BM532" s="228" t="s">
        <v>1049</v>
      </c>
    </row>
    <row r="533" s="2" customFormat="1">
      <c r="A533" s="43"/>
      <c r="B533" s="44"/>
      <c r="C533" s="45"/>
      <c r="D533" s="230" t="s">
        <v>155</v>
      </c>
      <c r="E533" s="45"/>
      <c r="F533" s="231" t="s">
        <v>1050</v>
      </c>
      <c r="G533" s="45"/>
      <c r="H533" s="45"/>
      <c r="I533" s="232"/>
      <c r="J533" s="45"/>
      <c r="K533" s="45"/>
      <c r="L533" s="49"/>
      <c r="M533" s="233"/>
      <c r="N533" s="234"/>
      <c r="O533" s="89"/>
      <c r="P533" s="89"/>
      <c r="Q533" s="89"/>
      <c r="R533" s="89"/>
      <c r="S533" s="89"/>
      <c r="T533" s="90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T533" s="21" t="s">
        <v>155</v>
      </c>
      <c r="AU533" s="21" t="s">
        <v>90</v>
      </c>
    </row>
    <row r="534" s="14" customFormat="1">
      <c r="A534" s="14"/>
      <c r="B534" s="251"/>
      <c r="C534" s="252"/>
      <c r="D534" s="235" t="s">
        <v>273</v>
      </c>
      <c r="E534" s="253" t="s">
        <v>78</v>
      </c>
      <c r="F534" s="254" t="s">
        <v>744</v>
      </c>
      <c r="G534" s="252"/>
      <c r="H534" s="255">
        <v>89.829999999999998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1" t="s">
        <v>273</v>
      </c>
      <c r="AU534" s="261" t="s">
        <v>90</v>
      </c>
      <c r="AV534" s="14" t="s">
        <v>90</v>
      </c>
      <c r="AW534" s="14" t="s">
        <v>40</v>
      </c>
      <c r="AX534" s="14" t="s">
        <v>80</v>
      </c>
      <c r="AY534" s="261" t="s">
        <v>145</v>
      </c>
    </row>
    <row r="535" s="14" customFormat="1">
      <c r="A535" s="14"/>
      <c r="B535" s="251"/>
      <c r="C535" s="252"/>
      <c r="D535" s="235" t="s">
        <v>273</v>
      </c>
      <c r="E535" s="253" t="s">
        <v>78</v>
      </c>
      <c r="F535" s="254" t="s">
        <v>746</v>
      </c>
      <c r="G535" s="252"/>
      <c r="H535" s="255">
        <v>89.140000000000001</v>
      </c>
      <c r="I535" s="256"/>
      <c r="J535" s="252"/>
      <c r="K535" s="252"/>
      <c r="L535" s="257"/>
      <c r="M535" s="258"/>
      <c r="N535" s="259"/>
      <c r="O535" s="259"/>
      <c r="P535" s="259"/>
      <c r="Q535" s="259"/>
      <c r="R535" s="259"/>
      <c r="S535" s="259"/>
      <c r="T535" s="26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1" t="s">
        <v>273</v>
      </c>
      <c r="AU535" s="261" t="s">
        <v>90</v>
      </c>
      <c r="AV535" s="14" t="s">
        <v>90</v>
      </c>
      <c r="AW535" s="14" t="s">
        <v>40</v>
      </c>
      <c r="AX535" s="14" t="s">
        <v>80</v>
      </c>
      <c r="AY535" s="261" t="s">
        <v>145</v>
      </c>
    </row>
    <row r="536" s="14" customFormat="1">
      <c r="A536" s="14"/>
      <c r="B536" s="251"/>
      <c r="C536" s="252"/>
      <c r="D536" s="235" t="s">
        <v>273</v>
      </c>
      <c r="E536" s="253" t="s">
        <v>78</v>
      </c>
      <c r="F536" s="254" t="s">
        <v>748</v>
      </c>
      <c r="G536" s="252"/>
      <c r="H536" s="255">
        <v>51.280000000000001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1" t="s">
        <v>273</v>
      </c>
      <c r="AU536" s="261" t="s">
        <v>90</v>
      </c>
      <c r="AV536" s="14" t="s">
        <v>90</v>
      </c>
      <c r="AW536" s="14" t="s">
        <v>40</v>
      </c>
      <c r="AX536" s="14" t="s">
        <v>80</v>
      </c>
      <c r="AY536" s="261" t="s">
        <v>145</v>
      </c>
    </row>
    <row r="537" s="14" customFormat="1">
      <c r="A537" s="14"/>
      <c r="B537" s="251"/>
      <c r="C537" s="252"/>
      <c r="D537" s="235" t="s">
        <v>273</v>
      </c>
      <c r="E537" s="253" t="s">
        <v>78</v>
      </c>
      <c r="F537" s="254" t="s">
        <v>750</v>
      </c>
      <c r="G537" s="252"/>
      <c r="H537" s="255">
        <v>18.699999999999999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273</v>
      </c>
      <c r="AU537" s="261" t="s">
        <v>90</v>
      </c>
      <c r="AV537" s="14" t="s">
        <v>90</v>
      </c>
      <c r="AW537" s="14" t="s">
        <v>40</v>
      </c>
      <c r="AX537" s="14" t="s">
        <v>80</v>
      </c>
      <c r="AY537" s="261" t="s">
        <v>145</v>
      </c>
    </row>
    <row r="538" s="15" customFormat="1">
      <c r="A538" s="15"/>
      <c r="B538" s="262"/>
      <c r="C538" s="263"/>
      <c r="D538" s="235" t="s">
        <v>273</v>
      </c>
      <c r="E538" s="264" t="s">
        <v>78</v>
      </c>
      <c r="F538" s="265" t="s">
        <v>277</v>
      </c>
      <c r="G538" s="263"/>
      <c r="H538" s="266">
        <v>248.94999999999999</v>
      </c>
      <c r="I538" s="267"/>
      <c r="J538" s="263"/>
      <c r="K538" s="263"/>
      <c r="L538" s="268"/>
      <c r="M538" s="269"/>
      <c r="N538" s="270"/>
      <c r="O538" s="270"/>
      <c r="P538" s="270"/>
      <c r="Q538" s="270"/>
      <c r="R538" s="270"/>
      <c r="S538" s="270"/>
      <c r="T538" s="27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2" t="s">
        <v>273</v>
      </c>
      <c r="AU538" s="272" t="s">
        <v>90</v>
      </c>
      <c r="AV538" s="15" t="s">
        <v>170</v>
      </c>
      <c r="AW538" s="15" t="s">
        <v>40</v>
      </c>
      <c r="AX538" s="15" t="s">
        <v>88</v>
      </c>
      <c r="AY538" s="272" t="s">
        <v>145</v>
      </c>
    </row>
    <row r="539" s="2" customFormat="1">
      <c r="A539" s="43"/>
      <c r="B539" s="44"/>
      <c r="C539" s="45"/>
      <c r="D539" s="235" t="s">
        <v>718</v>
      </c>
      <c r="E539" s="45"/>
      <c r="F539" s="298" t="s">
        <v>789</v>
      </c>
      <c r="G539" s="45"/>
      <c r="H539" s="45"/>
      <c r="I539" s="45"/>
      <c r="J539" s="45"/>
      <c r="K539" s="45"/>
      <c r="L539" s="49"/>
      <c r="M539" s="233"/>
      <c r="N539" s="234"/>
      <c r="O539" s="89"/>
      <c r="P539" s="89"/>
      <c r="Q539" s="89"/>
      <c r="R539" s="89"/>
      <c r="S539" s="89"/>
      <c r="T539" s="90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U539" s="21" t="s">
        <v>90</v>
      </c>
    </row>
    <row r="540" s="2" customFormat="1">
      <c r="A540" s="43"/>
      <c r="B540" s="44"/>
      <c r="C540" s="45"/>
      <c r="D540" s="235" t="s">
        <v>718</v>
      </c>
      <c r="E540" s="45"/>
      <c r="F540" s="299" t="s">
        <v>790</v>
      </c>
      <c r="G540" s="45"/>
      <c r="H540" s="300">
        <v>0</v>
      </c>
      <c r="I540" s="45"/>
      <c r="J540" s="45"/>
      <c r="K540" s="45"/>
      <c r="L540" s="49"/>
      <c r="M540" s="233"/>
      <c r="N540" s="234"/>
      <c r="O540" s="89"/>
      <c r="P540" s="89"/>
      <c r="Q540" s="89"/>
      <c r="R540" s="89"/>
      <c r="S540" s="89"/>
      <c r="T540" s="90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U540" s="21" t="s">
        <v>90</v>
      </c>
    </row>
    <row r="541" s="2" customFormat="1">
      <c r="A541" s="43"/>
      <c r="B541" s="44"/>
      <c r="C541" s="45"/>
      <c r="D541" s="235" t="s">
        <v>718</v>
      </c>
      <c r="E541" s="45"/>
      <c r="F541" s="299" t="s">
        <v>504</v>
      </c>
      <c r="G541" s="45"/>
      <c r="H541" s="300">
        <v>39.560000000000002</v>
      </c>
      <c r="I541" s="45"/>
      <c r="J541" s="45"/>
      <c r="K541" s="45"/>
      <c r="L541" s="49"/>
      <c r="M541" s="233"/>
      <c r="N541" s="234"/>
      <c r="O541" s="89"/>
      <c r="P541" s="89"/>
      <c r="Q541" s="89"/>
      <c r="R541" s="89"/>
      <c r="S541" s="89"/>
      <c r="T541" s="90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U541" s="21" t="s">
        <v>90</v>
      </c>
    </row>
    <row r="542" s="2" customFormat="1">
      <c r="A542" s="43"/>
      <c r="B542" s="44"/>
      <c r="C542" s="45"/>
      <c r="D542" s="235" t="s">
        <v>718</v>
      </c>
      <c r="E542" s="45"/>
      <c r="F542" s="299" t="s">
        <v>527</v>
      </c>
      <c r="G542" s="45"/>
      <c r="H542" s="300">
        <v>50.270000000000003</v>
      </c>
      <c r="I542" s="45"/>
      <c r="J542" s="45"/>
      <c r="K542" s="45"/>
      <c r="L542" s="49"/>
      <c r="M542" s="233"/>
      <c r="N542" s="234"/>
      <c r="O542" s="89"/>
      <c r="P542" s="89"/>
      <c r="Q542" s="89"/>
      <c r="R542" s="89"/>
      <c r="S542" s="89"/>
      <c r="T542" s="90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U542" s="21" t="s">
        <v>90</v>
      </c>
    </row>
    <row r="543" s="2" customFormat="1">
      <c r="A543" s="43"/>
      <c r="B543" s="44"/>
      <c r="C543" s="45"/>
      <c r="D543" s="235" t="s">
        <v>718</v>
      </c>
      <c r="E543" s="45"/>
      <c r="F543" s="299" t="s">
        <v>341</v>
      </c>
      <c r="G543" s="45"/>
      <c r="H543" s="300">
        <v>89.829999999999998</v>
      </c>
      <c r="I543" s="45"/>
      <c r="J543" s="45"/>
      <c r="K543" s="45"/>
      <c r="L543" s="49"/>
      <c r="M543" s="233"/>
      <c r="N543" s="234"/>
      <c r="O543" s="89"/>
      <c r="P543" s="89"/>
      <c r="Q543" s="89"/>
      <c r="R543" s="89"/>
      <c r="S543" s="89"/>
      <c r="T543" s="90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U543" s="21" t="s">
        <v>90</v>
      </c>
    </row>
    <row r="544" s="2" customFormat="1">
      <c r="A544" s="43"/>
      <c r="B544" s="44"/>
      <c r="C544" s="45"/>
      <c r="D544" s="235" t="s">
        <v>718</v>
      </c>
      <c r="E544" s="45"/>
      <c r="F544" s="298" t="s">
        <v>781</v>
      </c>
      <c r="G544" s="45"/>
      <c r="H544" s="45"/>
      <c r="I544" s="45"/>
      <c r="J544" s="45"/>
      <c r="K544" s="45"/>
      <c r="L544" s="49"/>
      <c r="M544" s="233"/>
      <c r="N544" s="234"/>
      <c r="O544" s="89"/>
      <c r="P544" s="89"/>
      <c r="Q544" s="89"/>
      <c r="R544" s="89"/>
      <c r="S544" s="89"/>
      <c r="T544" s="90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U544" s="21" t="s">
        <v>90</v>
      </c>
    </row>
    <row r="545" s="2" customFormat="1">
      <c r="A545" s="43"/>
      <c r="B545" s="44"/>
      <c r="C545" s="45"/>
      <c r="D545" s="235" t="s">
        <v>718</v>
      </c>
      <c r="E545" s="45"/>
      <c r="F545" s="299" t="s">
        <v>782</v>
      </c>
      <c r="G545" s="45"/>
      <c r="H545" s="300">
        <v>0</v>
      </c>
      <c r="I545" s="45"/>
      <c r="J545" s="45"/>
      <c r="K545" s="45"/>
      <c r="L545" s="49"/>
      <c r="M545" s="233"/>
      <c r="N545" s="234"/>
      <c r="O545" s="89"/>
      <c r="P545" s="89"/>
      <c r="Q545" s="89"/>
      <c r="R545" s="89"/>
      <c r="S545" s="89"/>
      <c r="T545" s="90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U545" s="21" t="s">
        <v>90</v>
      </c>
    </row>
    <row r="546" s="2" customFormat="1">
      <c r="A546" s="43"/>
      <c r="B546" s="44"/>
      <c r="C546" s="45"/>
      <c r="D546" s="235" t="s">
        <v>718</v>
      </c>
      <c r="E546" s="45"/>
      <c r="F546" s="299" t="s">
        <v>783</v>
      </c>
      <c r="G546" s="45"/>
      <c r="H546" s="300">
        <v>5.9000000000000004</v>
      </c>
      <c r="I546" s="45"/>
      <c r="J546" s="45"/>
      <c r="K546" s="45"/>
      <c r="L546" s="49"/>
      <c r="M546" s="233"/>
      <c r="N546" s="234"/>
      <c r="O546" s="89"/>
      <c r="P546" s="89"/>
      <c r="Q546" s="89"/>
      <c r="R546" s="89"/>
      <c r="S546" s="89"/>
      <c r="T546" s="90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U546" s="21" t="s">
        <v>90</v>
      </c>
    </row>
    <row r="547" s="2" customFormat="1">
      <c r="A547" s="43"/>
      <c r="B547" s="44"/>
      <c r="C547" s="45"/>
      <c r="D547" s="235" t="s">
        <v>718</v>
      </c>
      <c r="E547" s="45"/>
      <c r="F547" s="299" t="s">
        <v>528</v>
      </c>
      <c r="G547" s="45"/>
      <c r="H547" s="300">
        <v>3.4100000000000001</v>
      </c>
      <c r="I547" s="45"/>
      <c r="J547" s="45"/>
      <c r="K547" s="45"/>
      <c r="L547" s="49"/>
      <c r="M547" s="233"/>
      <c r="N547" s="234"/>
      <c r="O547" s="89"/>
      <c r="P547" s="89"/>
      <c r="Q547" s="89"/>
      <c r="R547" s="89"/>
      <c r="S547" s="89"/>
      <c r="T547" s="90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U547" s="21" t="s">
        <v>90</v>
      </c>
    </row>
    <row r="548" s="2" customFormat="1">
      <c r="A548" s="43"/>
      <c r="B548" s="44"/>
      <c r="C548" s="45"/>
      <c r="D548" s="235" t="s">
        <v>718</v>
      </c>
      <c r="E548" s="45"/>
      <c r="F548" s="299" t="s">
        <v>508</v>
      </c>
      <c r="G548" s="45"/>
      <c r="H548" s="300">
        <v>6.9100000000000001</v>
      </c>
      <c r="I548" s="45"/>
      <c r="J548" s="45"/>
      <c r="K548" s="45"/>
      <c r="L548" s="49"/>
      <c r="M548" s="233"/>
      <c r="N548" s="234"/>
      <c r="O548" s="89"/>
      <c r="P548" s="89"/>
      <c r="Q548" s="89"/>
      <c r="R548" s="89"/>
      <c r="S548" s="89"/>
      <c r="T548" s="90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U548" s="21" t="s">
        <v>90</v>
      </c>
    </row>
    <row r="549" s="2" customFormat="1">
      <c r="A549" s="43"/>
      <c r="B549" s="44"/>
      <c r="C549" s="45"/>
      <c r="D549" s="235" t="s">
        <v>718</v>
      </c>
      <c r="E549" s="45"/>
      <c r="F549" s="299" t="s">
        <v>509</v>
      </c>
      <c r="G549" s="45"/>
      <c r="H549" s="300">
        <v>15.890000000000001</v>
      </c>
      <c r="I549" s="45"/>
      <c r="J549" s="45"/>
      <c r="K549" s="45"/>
      <c r="L549" s="49"/>
      <c r="M549" s="233"/>
      <c r="N549" s="234"/>
      <c r="O549" s="89"/>
      <c r="P549" s="89"/>
      <c r="Q549" s="89"/>
      <c r="R549" s="89"/>
      <c r="S549" s="89"/>
      <c r="T549" s="90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U549" s="21" t="s">
        <v>90</v>
      </c>
    </row>
    <row r="550" s="2" customFormat="1">
      <c r="A550" s="43"/>
      <c r="B550" s="44"/>
      <c r="C550" s="45"/>
      <c r="D550" s="235" t="s">
        <v>718</v>
      </c>
      <c r="E550" s="45"/>
      <c r="F550" s="299" t="s">
        <v>529</v>
      </c>
      <c r="G550" s="45"/>
      <c r="H550" s="300">
        <v>10.699999999999999</v>
      </c>
      <c r="I550" s="45"/>
      <c r="J550" s="45"/>
      <c r="K550" s="45"/>
      <c r="L550" s="49"/>
      <c r="M550" s="233"/>
      <c r="N550" s="234"/>
      <c r="O550" s="89"/>
      <c r="P550" s="89"/>
      <c r="Q550" s="89"/>
      <c r="R550" s="89"/>
      <c r="S550" s="89"/>
      <c r="T550" s="90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U550" s="21" t="s">
        <v>90</v>
      </c>
    </row>
    <row r="551" s="2" customFormat="1">
      <c r="A551" s="43"/>
      <c r="B551" s="44"/>
      <c r="C551" s="45"/>
      <c r="D551" s="235" t="s">
        <v>718</v>
      </c>
      <c r="E551" s="45"/>
      <c r="F551" s="299" t="s">
        <v>530</v>
      </c>
      <c r="G551" s="45"/>
      <c r="H551" s="300">
        <v>22.57</v>
      </c>
      <c r="I551" s="45"/>
      <c r="J551" s="45"/>
      <c r="K551" s="45"/>
      <c r="L551" s="49"/>
      <c r="M551" s="233"/>
      <c r="N551" s="234"/>
      <c r="O551" s="89"/>
      <c r="P551" s="89"/>
      <c r="Q551" s="89"/>
      <c r="R551" s="89"/>
      <c r="S551" s="89"/>
      <c r="T551" s="90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U551" s="21" t="s">
        <v>90</v>
      </c>
    </row>
    <row r="552" s="2" customFormat="1">
      <c r="A552" s="43"/>
      <c r="B552" s="44"/>
      <c r="C552" s="45"/>
      <c r="D552" s="235" t="s">
        <v>718</v>
      </c>
      <c r="E552" s="45"/>
      <c r="F552" s="299" t="s">
        <v>531</v>
      </c>
      <c r="G552" s="45"/>
      <c r="H552" s="300">
        <v>15.07</v>
      </c>
      <c r="I552" s="45"/>
      <c r="J552" s="45"/>
      <c r="K552" s="45"/>
      <c r="L552" s="49"/>
      <c r="M552" s="233"/>
      <c r="N552" s="234"/>
      <c r="O552" s="89"/>
      <c r="P552" s="89"/>
      <c r="Q552" s="89"/>
      <c r="R552" s="89"/>
      <c r="S552" s="89"/>
      <c r="T552" s="90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U552" s="21" t="s">
        <v>90</v>
      </c>
    </row>
    <row r="553" s="2" customFormat="1">
      <c r="A553" s="43"/>
      <c r="B553" s="44"/>
      <c r="C553" s="45"/>
      <c r="D553" s="235" t="s">
        <v>718</v>
      </c>
      <c r="E553" s="45"/>
      <c r="F553" s="299" t="s">
        <v>532</v>
      </c>
      <c r="G553" s="45"/>
      <c r="H553" s="300">
        <v>3.3900000000000001</v>
      </c>
      <c r="I553" s="45"/>
      <c r="J553" s="45"/>
      <c r="K553" s="45"/>
      <c r="L553" s="49"/>
      <c r="M553" s="233"/>
      <c r="N553" s="234"/>
      <c r="O553" s="89"/>
      <c r="P553" s="89"/>
      <c r="Q553" s="89"/>
      <c r="R553" s="89"/>
      <c r="S553" s="89"/>
      <c r="T553" s="90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U553" s="21" t="s">
        <v>90</v>
      </c>
    </row>
    <row r="554" s="2" customFormat="1">
      <c r="A554" s="43"/>
      <c r="B554" s="44"/>
      <c r="C554" s="45"/>
      <c r="D554" s="235" t="s">
        <v>718</v>
      </c>
      <c r="E554" s="45"/>
      <c r="F554" s="299" t="s">
        <v>533</v>
      </c>
      <c r="G554" s="45"/>
      <c r="H554" s="300">
        <v>5.2999999999999998</v>
      </c>
      <c r="I554" s="45"/>
      <c r="J554" s="45"/>
      <c r="K554" s="45"/>
      <c r="L554" s="49"/>
      <c r="M554" s="233"/>
      <c r="N554" s="234"/>
      <c r="O554" s="89"/>
      <c r="P554" s="89"/>
      <c r="Q554" s="89"/>
      <c r="R554" s="89"/>
      <c r="S554" s="89"/>
      <c r="T554" s="90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U554" s="21" t="s">
        <v>90</v>
      </c>
    </row>
    <row r="555" s="2" customFormat="1">
      <c r="A555" s="43"/>
      <c r="B555" s="44"/>
      <c r="C555" s="45"/>
      <c r="D555" s="235" t="s">
        <v>718</v>
      </c>
      <c r="E555" s="45"/>
      <c r="F555" s="299" t="s">
        <v>341</v>
      </c>
      <c r="G555" s="45"/>
      <c r="H555" s="300">
        <v>89.140000000000001</v>
      </c>
      <c r="I555" s="45"/>
      <c r="J555" s="45"/>
      <c r="K555" s="45"/>
      <c r="L555" s="49"/>
      <c r="M555" s="233"/>
      <c r="N555" s="234"/>
      <c r="O555" s="89"/>
      <c r="P555" s="89"/>
      <c r="Q555" s="89"/>
      <c r="R555" s="89"/>
      <c r="S555" s="89"/>
      <c r="T555" s="90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U555" s="21" t="s">
        <v>90</v>
      </c>
    </row>
    <row r="556" s="2" customFormat="1">
      <c r="A556" s="43"/>
      <c r="B556" s="44"/>
      <c r="C556" s="45"/>
      <c r="D556" s="235" t="s">
        <v>718</v>
      </c>
      <c r="E556" s="45"/>
      <c r="F556" s="298" t="s">
        <v>979</v>
      </c>
      <c r="G556" s="45"/>
      <c r="H556" s="45"/>
      <c r="I556" s="45"/>
      <c r="J556" s="45"/>
      <c r="K556" s="45"/>
      <c r="L556" s="49"/>
      <c r="M556" s="233"/>
      <c r="N556" s="234"/>
      <c r="O556" s="89"/>
      <c r="P556" s="89"/>
      <c r="Q556" s="89"/>
      <c r="R556" s="89"/>
      <c r="S556" s="89"/>
      <c r="T556" s="90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U556" s="21" t="s">
        <v>90</v>
      </c>
    </row>
    <row r="557" s="2" customFormat="1">
      <c r="A557" s="43"/>
      <c r="B557" s="44"/>
      <c r="C557" s="45"/>
      <c r="D557" s="235" t="s">
        <v>718</v>
      </c>
      <c r="E557" s="45"/>
      <c r="F557" s="299" t="s">
        <v>980</v>
      </c>
      <c r="G557" s="45"/>
      <c r="H557" s="300">
        <v>0</v>
      </c>
      <c r="I557" s="45"/>
      <c r="J557" s="45"/>
      <c r="K557" s="45"/>
      <c r="L557" s="49"/>
      <c r="M557" s="233"/>
      <c r="N557" s="234"/>
      <c r="O557" s="89"/>
      <c r="P557" s="89"/>
      <c r="Q557" s="89"/>
      <c r="R557" s="89"/>
      <c r="S557" s="89"/>
      <c r="T557" s="90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U557" s="21" t="s">
        <v>90</v>
      </c>
    </row>
    <row r="558" s="2" customFormat="1">
      <c r="A558" s="43"/>
      <c r="B558" s="44"/>
      <c r="C558" s="45"/>
      <c r="D558" s="235" t="s">
        <v>718</v>
      </c>
      <c r="E558" s="45"/>
      <c r="F558" s="299" t="s">
        <v>981</v>
      </c>
      <c r="G558" s="45"/>
      <c r="H558" s="300">
        <v>51.280000000000001</v>
      </c>
      <c r="I558" s="45"/>
      <c r="J558" s="45"/>
      <c r="K558" s="45"/>
      <c r="L558" s="49"/>
      <c r="M558" s="233"/>
      <c r="N558" s="234"/>
      <c r="O558" s="89"/>
      <c r="P558" s="89"/>
      <c r="Q558" s="89"/>
      <c r="R558" s="89"/>
      <c r="S558" s="89"/>
      <c r="T558" s="90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U558" s="21" t="s">
        <v>90</v>
      </c>
    </row>
    <row r="559" s="2" customFormat="1">
      <c r="A559" s="43"/>
      <c r="B559" s="44"/>
      <c r="C559" s="45"/>
      <c r="D559" s="235" t="s">
        <v>718</v>
      </c>
      <c r="E559" s="45"/>
      <c r="F559" s="299" t="s">
        <v>341</v>
      </c>
      <c r="G559" s="45"/>
      <c r="H559" s="300">
        <v>51.280000000000001</v>
      </c>
      <c r="I559" s="45"/>
      <c r="J559" s="45"/>
      <c r="K559" s="45"/>
      <c r="L559" s="49"/>
      <c r="M559" s="233"/>
      <c r="N559" s="234"/>
      <c r="O559" s="89"/>
      <c r="P559" s="89"/>
      <c r="Q559" s="89"/>
      <c r="R559" s="89"/>
      <c r="S559" s="89"/>
      <c r="T559" s="90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U559" s="21" t="s">
        <v>90</v>
      </c>
    </row>
    <row r="560" s="2" customFormat="1">
      <c r="A560" s="43"/>
      <c r="B560" s="44"/>
      <c r="C560" s="45"/>
      <c r="D560" s="235" t="s">
        <v>718</v>
      </c>
      <c r="E560" s="45"/>
      <c r="F560" s="298" t="s">
        <v>1045</v>
      </c>
      <c r="G560" s="45"/>
      <c r="H560" s="45"/>
      <c r="I560" s="45"/>
      <c r="J560" s="45"/>
      <c r="K560" s="45"/>
      <c r="L560" s="49"/>
      <c r="M560" s="233"/>
      <c r="N560" s="234"/>
      <c r="O560" s="89"/>
      <c r="P560" s="89"/>
      <c r="Q560" s="89"/>
      <c r="R560" s="89"/>
      <c r="S560" s="89"/>
      <c r="T560" s="90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U560" s="21" t="s">
        <v>90</v>
      </c>
    </row>
    <row r="561" s="2" customFormat="1">
      <c r="A561" s="43"/>
      <c r="B561" s="44"/>
      <c r="C561" s="45"/>
      <c r="D561" s="235" t="s">
        <v>718</v>
      </c>
      <c r="E561" s="45"/>
      <c r="F561" s="299" t="s">
        <v>1046</v>
      </c>
      <c r="G561" s="45"/>
      <c r="H561" s="300">
        <v>18.699999999999999</v>
      </c>
      <c r="I561" s="45"/>
      <c r="J561" s="45"/>
      <c r="K561" s="45"/>
      <c r="L561" s="49"/>
      <c r="M561" s="233"/>
      <c r="N561" s="234"/>
      <c r="O561" s="89"/>
      <c r="P561" s="89"/>
      <c r="Q561" s="89"/>
      <c r="R561" s="89"/>
      <c r="S561" s="89"/>
      <c r="T561" s="90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U561" s="21" t="s">
        <v>90</v>
      </c>
    </row>
    <row r="562" s="2" customFormat="1" ht="37.8" customHeight="1">
      <c r="A562" s="43"/>
      <c r="B562" s="44"/>
      <c r="C562" s="217" t="s">
        <v>631</v>
      </c>
      <c r="D562" s="217" t="s">
        <v>148</v>
      </c>
      <c r="E562" s="218" t="s">
        <v>1051</v>
      </c>
      <c r="F562" s="219" t="s">
        <v>1052</v>
      </c>
      <c r="G562" s="220" t="s">
        <v>553</v>
      </c>
      <c r="H562" s="221">
        <v>5</v>
      </c>
      <c r="I562" s="222"/>
      <c r="J562" s="223">
        <f>ROUND(I562*H562,2)</f>
        <v>0</v>
      </c>
      <c r="K562" s="219" t="s">
        <v>152</v>
      </c>
      <c r="L562" s="49"/>
      <c r="M562" s="224" t="s">
        <v>78</v>
      </c>
      <c r="N562" s="225" t="s">
        <v>50</v>
      </c>
      <c r="O562" s="89"/>
      <c r="P562" s="226">
        <f>O562*H562</f>
        <v>0</v>
      </c>
      <c r="Q562" s="226">
        <v>0.0046800000000000001</v>
      </c>
      <c r="R562" s="226">
        <f>Q562*H562</f>
        <v>0.023400000000000001</v>
      </c>
      <c r="S562" s="226">
        <v>0</v>
      </c>
      <c r="T562" s="227">
        <f>S562*H562</f>
        <v>0</v>
      </c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R562" s="228" t="s">
        <v>170</v>
      </c>
      <c r="AT562" s="228" t="s">
        <v>148</v>
      </c>
      <c r="AU562" s="228" t="s">
        <v>90</v>
      </c>
      <c r="AY562" s="21" t="s">
        <v>145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21" t="s">
        <v>88</v>
      </c>
      <c r="BK562" s="229">
        <f>ROUND(I562*H562,2)</f>
        <v>0</v>
      </c>
      <c r="BL562" s="21" t="s">
        <v>170</v>
      </c>
      <c r="BM562" s="228" t="s">
        <v>1053</v>
      </c>
    </row>
    <row r="563" s="2" customFormat="1">
      <c r="A563" s="43"/>
      <c r="B563" s="44"/>
      <c r="C563" s="45"/>
      <c r="D563" s="230" t="s">
        <v>155</v>
      </c>
      <c r="E563" s="45"/>
      <c r="F563" s="231" t="s">
        <v>1054</v>
      </c>
      <c r="G563" s="45"/>
      <c r="H563" s="45"/>
      <c r="I563" s="232"/>
      <c r="J563" s="45"/>
      <c r="K563" s="45"/>
      <c r="L563" s="49"/>
      <c r="M563" s="233"/>
      <c r="N563" s="234"/>
      <c r="O563" s="89"/>
      <c r="P563" s="89"/>
      <c r="Q563" s="89"/>
      <c r="R563" s="89"/>
      <c r="S563" s="89"/>
      <c r="T563" s="90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T563" s="21" t="s">
        <v>155</v>
      </c>
      <c r="AU563" s="21" t="s">
        <v>90</v>
      </c>
    </row>
    <row r="564" s="14" customFormat="1">
      <c r="A564" s="14"/>
      <c r="B564" s="251"/>
      <c r="C564" s="252"/>
      <c r="D564" s="235" t="s">
        <v>273</v>
      </c>
      <c r="E564" s="253" t="s">
        <v>78</v>
      </c>
      <c r="F564" s="254" t="s">
        <v>818</v>
      </c>
      <c r="G564" s="252"/>
      <c r="H564" s="255">
        <v>4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1" t="s">
        <v>273</v>
      </c>
      <c r="AU564" s="261" t="s">
        <v>90</v>
      </c>
      <c r="AV564" s="14" t="s">
        <v>90</v>
      </c>
      <c r="AW564" s="14" t="s">
        <v>40</v>
      </c>
      <c r="AX564" s="14" t="s">
        <v>80</v>
      </c>
      <c r="AY564" s="261" t="s">
        <v>145</v>
      </c>
    </row>
    <row r="565" s="14" customFormat="1">
      <c r="A565" s="14"/>
      <c r="B565" s="251"/>
      <c r="C565" s="252"/>
      <c r="D565" s="235" t="s">
        <v>273</v>
      </c>
      <c r="E565" s="253" t="s">
        <v>78</v>
      </c>
      <c r="F565" s="254" t="s">
        <v>1055</v>
      </c>
      <c r="G565" s="252"/>
      <c r="H565" s="255">
        <v>1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273</v>
      </c>
      <c r="AU565" s="261" t="s">
        <v>90</v>
      </c>
      <c r="AV565" s="14" t="s">
        <v>90</v>
      </c>
      <c r="AW565" s="14" t="s">
        <v>40</v>
      </c>
      <c r="AX565" s="14" t="s">
        <v>80</v>
      </c>
      <c r="AY565" s="261" t="s">
        <v>145</v>
      </c>
    </row>
    <row r="566" s="15" customFormat="1">
      <c r="A566" s="15"/>
      <c r="B566" s="262"/>
      <c r="C566" s="263"/>
      <c r="D566" s="235" t="s">
        <v>273</v>
      </c>
      <c r="E566" s="264" t="s">
        <v>78</v>
      </c>
      <c r="F566" s="265" t="s">
        <v>277</v>
      </c>
      <c r="G566" s="263"/>
      <c r="H566" s="266">
        <v>5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2" t="s">
        <v>273</v>
      </c>
      <c r="AU566" s="272" t="s">
        <v>90</v>
      </c>
      <c r="AV566" s="15" t="s">
        <v>170</v>
      </c>
      <c r="AW566" s="15" t="s">
        <v>40</v>
      </c>
      <c r="AX566" s="15" t="s">
        <v>88</v>
      </c>
      <c r="AY566" s="272" t="s">
        <v>145</v>
      </c>
    </row>
    <row r="567" s="2" customFormat="1" ht="24.15" customHeight="1">
      <c r="A567" s="43"/>
      <c r="B567" s="44"/>
      <c r="C567" s="288" t="s">
        <v>1056</v>
      </c>
      <c r="D567" s="288" t="s">
        <v>664</v>
      </c>
      <c r="E567" s="289" t="s">
        <v>1057</v>
      </c>
      <c r="F567" s="290" t="s">
        <v>1058</v>
      </c>
      <c r="G567" s="291" t="s">
        <v>301</v>
      </c>
      <c r="H567" s="292">
        <v>0.042999999999999997</v>
      </c>
      <c r="I567" s="293"/>
      <c r="J567" s="294">
        <f>ROUND(I567*H567,2)</f>
        <v>0</v>
      </c>
      <c r="K567" s="290" t="s">
        <v>152</v>
      </c>
      <c r="L567" s="295"/>
      <c r="M567" s="296" t="s">
        <v>78</v>
      </c>
      <c r="N567" s="297" t="s">
        <v>50</v>
      </c>
      <c r="O567" s="89"/>
      <c r="P567" s="226">
        <f>O567*H567</f>
        <v>0</v>
      </c>
      <c r="Q567" s="226">
        <v>1</v>
      </c>
      <c r="R567" s="226">
        <f>Q567*H567</f>
        <v>0.042999999999999997</v>
      </c>
      <c r="S567" s="226">
        <v>0</v>
      </c>
      <c r="T567" s="227">
        <f>S567*H567</f>
        <v>0</v>
      </c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R567" s="228" t="s">
        <v>196</v>
      </c>
      <c r="AT567" s="228" t="s">
        <v>664</v>
      </c>
      <c r="AU567" s="228" t="s">
        <v>90</v>
      </c>
      <c r="AY567" s="21" t="s">
        <v>145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21" t="s">
        <v>88</v>
      </c>
      <c r="BK567" s="229">
        <f>ROUND(I567*H567,2)</f>
        <v>0</v>
      </c>
      <c r="BL567" s="21" t="s">
        <v>170</v>
      </c>
      <c r="BM567" s="228" t="s">
        <v>1059</v>
      </c>
    </row>
    <row r="568" s="2" customFormat="1">
      <c r="A568" s="43"/>
      <c r="B568" s="44"/>
      <c r="C568" s="45"/>
      <c r="D568" s="235" t="s">
        <v>157</v>
      </c>
      <c r="E568" s="45"/>
      <c r="F568" s="236" t="s">
        <v>1060</v>
      </c>
      <c r="G568" s="45"/>
      <c r="H568" s="45"/>
      <c r="I568" s="232"/>
      <c r="J568" s="45"/>
      <c r="K568" s="45"/>
      <c r="L568" s="49"/>
      <c r="M568" s="233"/>
      <c r="N568" s="234"/>
      <c r="O568" s="89"/>
      <c r="P568" s="89"/>
      <c r="Q568" s="89"/>
      <c r="R568" s="89"/>
      <c r="S568" s="89"/>
      <c r="T568" s="90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T568" s="21" t="s">
        <v>157</v>
      </c>
      <c r="AU568" s="21" t="s">
        <v>90</v>
      </c>
    </row>
    <row r="569" s="14" customFormat="1">
      <c r="A569" s="14"/>
      <c r="B569" s="251"/>
      <c r="C569" s="252"/>
      <c r="D569" s="235" t="s">
        <v>273</v>
      </c>
      <c r="E569" s="253" t="s">
        <v>78</v>
      </c>
      <c r="F569" s="254" t="s">
        <v>1061</v>
      </c>
      <c r="G569" s="252"/>
      <c r="H569" s="255">
        <v>0.031</v>
      </c>
      <c r="I569" s="256"/>
      <c r="J569" s="252"/>
      <c r="K569" s="252"/>
      <c r="L569" s="257"/>
      <c r="M569" s="258"/>
      <c r="N569" s="259"/>
      <c r="O569" s="259"/>
      <c r="P569" s="259"/>
      <c r="Q569" s="259"/>
      <c r="R569" s="259"/>
      <c r="S569" s="259"/>
      <c r="T569" s="26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1" t="s">
        <v>273</v>
      </c>
      <c r="AU569" s="261" t="s">
        <v>90</v>
      </c>
      <c r="AV569" s="14" t="s">
        <v>90</v>
      </c>
      <c r="AW569" s="14" t="s">
        <v>40</v>
      </c>
      <c r="AX569" s="14" t="s">
        <v>80</v>
      </c>
      <c r="AY569" s="261" t="s">
        <v>145</v>
      </c>
    </row>
    <row r="570" s="14" customFormat="1">
      <c r="A570" s="14"/>
      <c r="B570" s="251"/>
      <c r="C570" s="252"/>
      <c r="D570" s="235" t="s">
        <v>273</v>
      </c>
      <c r="E570" s="253" t="s">
        <v>78</v>
      </c>
      <c r="F570" s="254" t="s">
        <v>1062</v>
      </c>
      <c r="G570" s="252"/>
      <c r="H570" s="255">
        <v>0.0080000000000000002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1" t="s">
        <v>273</v>
      </c>
      <c r="AU570" s="261" t="s">
        <v>90</v>
      </c>
      <c r="AV570" s="14" t="s">
        <v>90</v>
      </c>
      <c r="AW570" s="14" t="s">
        <v>40</v>
      </c>
      <c r="AX570" s="14" t="s">
        <v>80</v>
      </c>
      <c r="AY570" s="261" t="s">
        <v>145</v>
      </c>
    </row>
    <row r="571" s="15" customFormat="1">
      <c r="A571" s="15"/>
      <c r="B571" s="262"/>
      <c r="C571" s="263"/>
      <c r="D571" s="235" t="s">
        <v>273</v>
      </c>
      <c r="E571" s="264" t="s">
        <v>78</v>
      </c>
      <c r="F571" s="265" t="s">
        <v>277</v>
      </c>
      <c r="G571" s="263"/>
      <c r="H571" s="266">
        <v>0.039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2" t="s">
        <v>273</v>
      </c>
      <c r="AU571" s="272" t="s">
        <v>90</v>
      </c>
      <c r="AV571" s="15" t="s">
        <v>170</v>
      </c>
      <c r="AW571" s="15" t="s">
        <v>40</v>
      </c>
      <c r="AX571" s="15" t="s">
        <v>88</v>
      </c>
      <c r="AY571" s="272" t="s">
        <v>145</v>
      </c>
    </row>
    <row r="572" s="14" customFormat="1">
      <c r="A572" s="14"/>
      <c r="B572" s="251"/>
      <c r="C572" s="252"/>
      <c r="D572" s="235" t="s">
        <v>273</v>
      </c>
      <c r="E572" s="252"/>
      <c r="F572" s="254" t="s">
        <v>1063</v>
      </c>
      <c r="G572" s="252"/>
      <c r="H572" s="255">
        <v>0.042999999999999997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1" t="s">
        <v>273</v>
      </c>
      <c r="AU572" s="261" t="s">
        <v>90</v>
      </c>
      <c r="AV572" s="14" t="s">
        <v>90</v>
      </c>
      <c r="AW572" s="14" t="s">
        <v>4</v>
      </c>
      <c r="AX572" s="14" t="s">
        <v>88</v>
      </c>
      <c r="AY572" s="261" t="s">
        <v>145</v>
      </c>
    </row>
    <row r="573" s="2" customFormat="1" ht="55.5" customHeight="1">
      <c r="A573" s="43"/>
      <c r="B573" s="44"/>
      <c r="C573" s="217" t="s">
        <v>1064</v>
      </c>
      <c r="D573" s="217" t="s">
        <v>148</v>
      </c>
      <c r="E573" s="218" t="s">
        <v>1065</v>
      </c>
      <c r="F573" s="219" t="s">
        <v>1066</v>
      </c>
      <c r="G573" s="220" t="s">
        <v>553</v>
      </c>
      <c r="H573" s="221">
        <v>1</v>
      </c>
      <c r="I573" s="222"/>
      <c r="J573" s="223">
        <f>ROUND(I573*H573,2)</f>
        <v>0</v>
      </c>
      <c r="K573" s="219" t="s">
        <v>152</v>
      </c>
      <c r="L573" s="49"/>
      <c r="M573" s="224" t="s">
        <v>78</v>
      </c>
      <c r="N573" s="225" t="s">
        <v>50</v>
      </c>
      <c r="O573" s="89"/>
      <c r="P573" s="226">
        <f>O573*H573</f>
        <v>0</v>
      </c>
      <c r="Q573" s="226">
        <v>0.0286416</v>
      </c>
      <c r="R573" s="226">
        <f>Q573*H573</f>
        <v>0.0286416</v>
      </c>
      <c r="S573" s="226">
        <v>0</v>
      </c>
      <c r="T573" s="227">
        <f>S573*H573</f>
        <v>0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R573" s="228" t="s">
        <v>170</v>
      </c>
      <c r="AT573" s="228" t="s">
        <v>148</v>
      </c>
      <c r="AU573" s="228" t="s">
        <v>90</v>
      </c>
      <c r="AY573" s="21" t="s">
        <v>145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21" t="s">
        <v>88</v>
      </c>
      <c r="BK573" s="229">
        <f>ROUND(I573*H573,2)</f>
        <v>0</v>
      </c>
      <c r="BL573" s="21" t="s">
        <v>170</v>
      </c>
      <c r="BM573" s="228" t="s">
        <v>1067</v>
      </c>
    </row>
    <row r="574" s="2" customFormat="1">
      <c r="A574" s="43"/>
      <c r="B574" s="44"/>
      <c r="C574" s="45"/>
      <c r="D574" s="230" t="s">
        <v>155</v>
      </c>
      <c r="E574" s="45"/>
      <c r="F574" s="231" t="s">
        <v>1068</v>
      </c>
      <c r="G574" s="45"/>
      <c r="H574" s="45"/>
      <c r="I574" s="232"/>
      <c r="J574" s="45"/>
      <c r="K574" s="45"/>
      <c r="L574" s="49"/>
      <c r="M574" s="233"/>
      <c r="N574" s="234"/>
      <c r="O574" s="89"/>
      <c r="P574" s="89"/>
      <c r="Q574" s="89"/>
      <c r="R574" s="89"/>
      <c r="S574" s="89"/>
      <c r="T574" s="90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T574" s="21" t="s">
        <v>155</v>
      </c>
      <c r="AU574" s="21" t="s">
        <v>90</v>
      </c>
    </row>
    <row r="575" s="14" customFormat="1">
      <c r="A575" s="14"/>
      <c r="B575" s="251"/>
      <c r="C575" s="252"/>
      <c r="D575" s="235" t="s">
        <v>273</v>
      </c>
      <c r="E575" s="253" t="s">
        <v>78</v>
      </c>
      <c r="F575" s="254" t="s">
        <v>1069</v>
      </c>
      <c r="G575" s="252"/>
      <c r="H575" s="255">
        <v>1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1" t="s">
        <v>273</v>
      </c>
      <c r="AU575" s="261" t="s">
        <v>90</v>
      </c>
      <c r="AV575" s="14" t="s">
        <v>90</v>
      </c>
      <c r="AW575" s="14" t="s">
        <v>40</v>
      </c>
      <c r="AX575" s="14" t="s">
        <v>88</v>
      </c>
      <c r="AY575" s="261" t="s">
        <v>145</v>
      </c>
    </row>
    <row r="576" s="2" customFormat="1" ht="37.8" customHeight="1">
      <c r="A576" s="43"/>
      <c r="B576" s="44"/>
      <c r="C576" s="288" t="s">
        <v>1070</v>
      </c>
      <c r="D576" s="288" t="s">
        <v>664</v>
      </c>
      <c r="E576" s="289" t="s">
        <v>1071</v>
      </c>
      <c r="F576" s="290" t="s">
        <v>1072</v>
      </c>
      <c r="G576" s="291" t="s">
        <v>553</v>
      </c>
      <c r="H576" s="292">
        <v>1</v>
      </c>
      <c r="I576" s="293"/>
      <c r="J576" s="294">
        <f>ROUND(I576*H576,2)</f>
        <v>0</v>
      </c>
      <c r="K576" s="290" t="s">
        <v>152</v>
      </c>
      <c r="L576" s="295"/>
      <c r="M576" s="296" t="s">
        <v>78</v>
      </c>
      <c r="N576" s="297" t="s">
        <v>50</v>
      </c>
      <c r="O576" s="89"/>
      <c r="P576" s="226">
        <f>O576*H576</f>
        <v>0</v>
      </c>
      <c r="Q576" s="226">
        <v>0.0086</v>
      </c>
      <c r="R576" s="226">
        <f>Q576*H576</f>
        <v>0.0086</v>
      </c>
      <c r="S576" s="226">
        <v>0</v>
      </c>
      <c r="T576" s="227">
        <f>S576*H576</f>
        <v>0</v>
      </c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R576" s="228" t="s">
        <v>196</v>
      </c>
      <c r="AT576" s="228" t="s">
        <v>664</v>
      </c>
      <c r="AU576" s="228" t="s">
        <v>90</v>
      </c>
      <c r="AY576" s="21" t="s">
        <v>145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1" t="s">
        <v>88</v>
      </c>
      <c r="BK576" s="229">
        <f>ROUND(I576*H576,2)</f>
        <v>0</v>
      </c>
      <c r="BL576" s="21" t="s">
        <v>170</v>
      </c>
      <c r="BM576" s="228" t="s">
        <v>1073</v>
      </c>
    </row>
    <row r="577" s="2" customFormat="1" ht="33" customHeight="1">
      <c r="A577" s="43"/>
      <c r="B577" s="44"/>
      <c r="C577" s="217" t="s">
        <v>1074</v>
      </c>
      <c r="D577" s="217" t="s">
        <v>148</v>
      </c>
      <c r="E577" s="218" t="s">
        <v>1075</v>
      </c>
      <c r="F577" s="219" t="s">
        <v>1076</v>
      </c>
      <c r="G577" s="220" t="s">
        <v>553</v>
      </c>
      <c r="H577" s="221">
        <v>24</v>
      </c>
      <c r="I577" s="222"/>
      <c r="J577" s="223">
        <f>ROUND(I577*H577,2)</f>
        <v>0</v>
      </c>
      <c r="K577" s="219" t="s">
        <v>152</v>
      </c>
      <c r="L577" s="49"/>
      <c r="M577" s="224" t="s">
        <v>78</v>
      </c>
      <c r="N577" s="225" t="s">
        <v>50</v>
      </c>
      <c r="O577" s="89"/>
      <c r="P577" s="226">
        <f>O577*H577</f>
        <v>0</v>
      </c>
      <c r="Q577" s="226">
        <v>6.9999999999999994E-05</v>
      </c>
      <c r="R577" s="226">
        <f>Q577*H577</f>
        <v>0.0016799999999999999</v>
      </c>
      <c r="S577" s="226">
        <v>0</v>
      </c>
      <c r="T577" s="227">
        <f>S577*H577</f>
        <v>0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R577" s="228" t="s">
        <v>170</v>
      </c>
      <c r="AT577" s="228" t="s">
        <v>148</v>
      </c>
      <c r="AU577" s="228" t="s">
        <v>90</v>
      </c>
      <c r="AY577" s="21" t="s">
        <v>145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21" t="s">
        <v>88</v>
      </c>
      <c r="BK577" s="229">
        <f>ROUND(I577*H577,2)</f>
        <v>0</v>
      </c>
      <c r="BL577" s="21" t="s">
        <v>170</v>
      </c>
      <c r="BM577" s="228" t="s">
        <v>1077</v>
      </c>
    </row>
    <row r="578" s="2" customFormat="1">
      <c r="A578" s="43"/>
      <c r="B578" s="44"/>
      <c r="C578" s="45"/>
      <c r="D578" s="230" t="s">
        <v>155</v>
      </c>
      <c r="E578" s="45"/>
      <c r="F578" s="231" t="s">
        <v>1078</v>
      </c>
      <c r="G578" s="45"/>
      <c r="H578" s="45"/>
      <c r="I578" s="232"/>
      <c r="J578" s="45"/>
      <c r="K578" s="45"/>
      <c r="L578" s="49"/>
      <c r="M578" s="233"/>
      <c r="N578" s="234"/>
      <c r="O578" s="89"/>
      <c r="P578" s="89"/>
      <c r="Q578" s="89"/>
      <c r="R578" s="89"/>
      <c r="S578" s="89"/>
      <c r="T578" s="90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T578" s="21" t="s">
        <v>155</v>
      </c>
      <c r="AU578" s="21" t="s">
        <v>90</v>
      </c>
    </row>
    <row r="579" s="14" customFormat="1">
      <c r="A579" s="14"/>
      <c r="B579" s="251"/>
      <c r="C579" s="252"/>
      <c r="D579" s="235" t="s">
        <v>273</v>
      </c>
      <c r="E579" s="253" t="s">
        <v>78</v>
      </c>
      <c r="F579" s="254" t="s">
        <v>1079</v>
      </c>
      <c r="G579" s="252"/>
      <c r="H579" s="255">
        <v>8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1" t="s">
        <v>273</v>
      </c>
      <c r="AU579" s="261" t="s">
        <v>90</v>
      </c>
      <c r="AV579" s="14" t="s">
        <v>90</v>
      </c>
      <c r="AW579" s="14" t="s">
        <v>40</v>
      </c>
      <c r="AX579" s="14" t="s">
        <v>80</v>
      </c>
      <c r="AY579" s="261" t="s">
        <v>145</v>
      </c>
    </row>
    <row r="580" s="14" customFormat="1">
      <c r="A580" s="14"/>
      <c r="B580" s="251"/>
      <c r="C580" s="252"/>
      <c r="D580" s="235" t="s">
        <v>273</v>
      </c>
      <c r="E580" s="253" t="s">
        <v>78</v>
      </c>
      <c r="F580" s="254" t="s">
        <v>1080</v>
      </c>
      <c r="G580" s="252"/>
      <c r="H580" s="255">
        <v>8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273</v>
      </c>
      <c r="AU580" s="261" t="s">
        <v>90</v>
      </c>
      <c r="AV580" s="14" t="s">
        <v>90</v>
      </c>
      <c r="AW580" s="14" t="s">
        <v>40</v>
      </c>
      <c r="AX580" s="14" t="s">
        <v>80</v>
      </c>
      <c r="AY580" s="261" t="s">
        <v>145</v>
      </c>
    </row>
    <row r="581" s="14" customFormat="1">
      <c r="A581" s="14"/>
      <c r="B581" s="251"/>
      <c r="C581" s="252"/>
      <c r="D581" s="235" t="s">
        <v>273</v>
      </c>
      <c r="E581" s="253" t="s">
        <v>78</v>
      </c>
      <c r="F581" s="254" t="s">
        <v>1081</v>
      </c>
      <c r="G581" s="252"/>
      <c r="H581" s="255">
        <v>8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1" t="s">
        <v>273</v>
      </c>
      <c r="AU581" s="261" t="s">
        <v>90</v>
      </c>
      <c r="AV581" s="14" t="s">
        <v>90</v>
      </c>
      <c r="AW581" s="14" t="s">
        <v>40</v>
      </c>
      <c r="AX581" s="14" t="s">
        <v>80</v>
      </c>
      <c r="AY581" s="261" t="s">
        <v>145</v>
      </c>
    </row>
    <row r="582" s="15" customFormat="1">
      <c r="A582" s="15"/>
      <c r="B582" s="262"/>
      <c r="C582" s="263"/>
      <c r="D582" s="235" t="s">
        <v>273</v>
      </c>
      <c r="E582" s="264" t="s">
        <v>78</v>
      </c>
      <c r="F582" s="265" t="s">
        <v>277</v>
      </c>
      <c r="G582" s="263"/>
      <c r="H582" s="266">
        <v>24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2" t="s">
        <v>273</v>
      </c>
      <c r="AU582" s="272" t="s">
        <v>90</v>
      </c>
      <c r="AV582" s="15" t="s">
        <v>170</v>
      </c>
      <c r="AW582" s="15" t="s">
        <v>40</v>
      </c>
      <c r="AX582" s="15" t="s">
        <v>88</v>
      </c>
      <c r="AY582" s="272" t="s">
        <v>145</v>
      </c>
    </row>
    <row r="583" s="2" customFormat="1" ht="37.8" customHeight="1">
      <c r="A583" s="43"/>
      <c r="B583" s="44"/>
      <c r="C583" s="217" t="s">
        <v>1082</v>
      </c>
      <c r="D583" s="217" t="s">
        <v>148</v>
      </c>
      <c r="E583" s="218" t="s">
        <v>1083</v>
      </c>
      <c r="F583" s="219" t="s">
        <v>1084</v>
      </c>
      <c r="G583" s="220" t="s">
        <v>319</v>
      </c>
      <c r="H583" s="221">
        <v>251.57499999999999</v>
      </c>
      <c r="I583" s="222"/>
      <c r="J583" s="223">
        <f>ROUND(I583*H583,2)</f>
        <v>0</v>
      </c>
      <c r="K583" s="219" t="s">
        <v>152</v>
      </c>
      <c r="L583" s="49"/>
      <c r="M583" s="224" t="s">
        <v>78</v>
      </c>
      <c r="N583" s="225" t="s">
        <v>50</v>
      </c>
      <c r="O583" s="89"/>
      <c r="P583" s="226">
        <f>O583*H583</f>
        <v>0</v>
      </c>
      <c r="Q583" s="226">
        <v>0</v>
      </c>
      <c r="R583" s="226">
        <f>Q583*H583</f>
        <v>0</v>
      </c>
      <c r="S583" s="226">
        <v>0.01</v>
      </c>
      <c r="T583" s="227">
        <f>S583*H583</f>
        <v>2.5157500000000002</v>
      </c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R583" s="228" t="s">
        <v>170</v>
      </c>
      <c r="AT583" s="228" t="s">
        <v>148</v>
      </c>
      <c r="AU583" s="228" t="s">
        <v>90</v>
      </c>
      <c r="AY583" s="21" t="s">
        <v>145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1" t="s">
        <v>88</v>
      </c>
      <c r="BK583" s="229">
        <f>ROUND(I583*H583,2)</f>
        <v>0</v>
      </c>
      <c r="BL583" s="21" t="s">
        <v>170</v>
      </c>
      <c r="BM583" s="228" t="s">
        <v>1085</v>
      </c>
    </row>
    <row r="584" s="2" customFormat="1">
      <c r="A584" s="43"/>
      <c r="B584" s="44"/>
      <c r="C584" s="45"/>
      <c r="D584" s="230" t="s">
        <v>155</v>
      </c>
      <c r="E584" s="45"/>
      <c r="F584" s="231" t="s">
        <v>1086</v>
      </c>
      <c r="G584" s="45"/>
      <c r="H584" s="45"/>
      <c r="I584" s="232"/>
      <c r="J584" s="45"/>
      <c r="K584" s="45"/>
      <c r="L584" s="49"/>
      <c r="M584" s="233"/>
      <c r="N584" s="234"/>
      <c r="O584" s="89"/>
      <c r="P584" s="89"/>
      <c r="Q584" s="89"/>
      <c r="R584" s="89"/>
      <c r="S584" s="89"/>
      <c r="T584" s="90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T584" s="21" t="s">
        <v>155</v>
      </c>
      <c r="AU584" s="21" t="s">
        <v>90</v>
      </c>
    </row>
    <row r="585" s="14" customFormat="1">
      <c r="A585" s="14"/>
      <c r="B585" s="251"/>
      <c r="C585" s="252"/>
      <c r="D585" s="235" t="s">
        <v>273</v>
      </c>
      <c r="E585" s="253" t="s">
        <v>78</v>
      </c>
      <c r="F585" s="254" t="s">
        <v>910</v>
      </c>
      <c r="G585" s="252"/>
      <c r="H585" s="255">
        <v>41.32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1" t="s">
        <v>273</v>
      </c>
      <c r="AU585" s="261" t="s">
        <v>90</v>
      </c>
      <c r="AV585" s="14" t="s">
        <v>90</v>
      </c>
      <c r="AW585" s="14" t="s">
        <v>40</v>
      </c>
      <c r="AX585" s="14" t="s">
        <v>80</v>
      </c>
      <c r="AY585" s="261" t="s">
        <v>145</v>
      </c>
    </row>
    <row r="586" s="14" customFormat="1">
      <c r="A586" s="14"/>
      <c r="B586" s="251"/>
      <c r="C586" s="252"/>
      <c r="D586" s="235" t="s">
        <v>273</v>
      </c>
      <c r="E586" s="253" t="s">
        <v>78</v>
      </c>
      <c r="F586" s="254" t="s">
        <v>911</v>
      </c>
      <c r="G586" s="252"/>
      <c r="H586" s="255">
        <v>82.353999999999999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273</v>
      </c>
      <c r="AU586" s="261" t="s">
        <v>90</v>
      </c>
      <c r="AV586" s="14" t="s">
        <v>90</v>
      </c>
      <c r="AW586" s="14" t="s">
        <v>40</v>
      </c>
      <c r="AX586" s="14" t="s">
        <v>80</v>
      </c>
      <c r="AY586" s="261" t="s">
        <v>145</v>
      </c>
    </row>
    <row r="587" s="14" customFormat="1">
      <c r="A587" s="14"/>
      <c r="B587" s="251"/>
      <c r="C587" s="252"/>
      <c r="D587" s="235" t="s">
        <v>273</v>
      </c>
      <c r="E587" s="253" t="s">
        <v>78</v>
      </c>
      <c r="F587" s="254" t="s">
        <v>912</v>
      </c>
      <c r="G587" s="252"/>
      <c r="H587" s="255">
        <v>18.768000000000001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1" t="s">
        <v>273</v>
      </c>
      <c r="AU587" s="261" t="s">
        <v>90</v>
      </c>
      <c r="AV587" s="14" t="s">
        <v>90</v>
      </c>
      <c r="AW587" s="14" t="s">
        <v>40</v>
      </c>
      <c r="AX587" s="14" t="s">
        <v>80</v>
      </c>
      <c r="AY587" s="261" t="s">
        <v>145</v>
      </c>
    </row>
    <row r="588" s="14" customFormat="1">
      <c r="A588" s="14"/>
      <c r="B588" s="251"/>
      <c r="C588" s="252"/>
      <c r="D588" s="235" t="s">
        <v>273</v>
      </c>
      <c r="E588" s="253" t="s">
        <v>78</v>
      </c>
      <c r="F588" s="254" t="s">
        <v>913</v>
      </c>
      <c r="G588" s="252"/>
      <c r="H588" s="255">
        <v>22.091999999999999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273</v>
      </c>
      <c r="AU588" s="261" t="s">
        <v>90</v>
      </c>
      <c r="AV588" s="14" t="s">
        <v>90</v>
      </c>
      <c r="AW588" s="14" t="s">
        <v>40</v>
      </c>
      <c r="AX588" s="14" t="s">
        <v>80</v>
      </c>
      <c r="AY588" s="261" t="s">
        <v>145</v>
      </c>
    </row>
    <row r="589" s="14" customFormat="1">
      <c r="A589" s="14"/>
      <c r="B589" s="251"/>
      <c r="C589" s="252"/>
      <c r="D589" s="235" t="s">
        <v>273</v>
      </c>
      <c r="E589" s="253" t="s">
        <v>78</v>
      </c>
      <c r="F589" s="254" t="s">
        <v>914</v>
      </c>
      <c r="G589" s="252"/>
      <c r="H589" s="255">
        <v>23.616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1" t="s">
        <v>273</v>
      </c>
      <c r="AU589" s="261" t="s">
        <v>90</v>
      </c>
      <c r="AV589" s="14" t="s">
        <v>90</v>
      </c>
      <c r="AW589" s="14" t="s">
        <v>40</v>
      </c>
      <c r="AX589" s="14" t="s">
        <v>80</v>
      </c>
      <c r="AY589" s="261" t="s">
        <v>145</v>
      </c>
    </row>
    <row r="590" s="14" customFormat="1">
      <c r="A590" s="14"/>
      <c r="B590" s="251"/>
      <c r="C590" s="252"/>
      <c r="D590" s="235" t="s">
        <v>273</v>
      </c>
      <c r="E590" s="253" t="s">
        <v>78</v>
      </c>
      <c r="F590" s="254" t="s">
        <v>915</v>
      </c>
      <c r="G590" s="252"/>
      <c r="H590" s="255">
        <v>24.992000000000001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273</v>
      </c>
      <c r="AU590" s="261" t="s">
        <v>90</v>
      </c>
      <c r="AV590" s="14" t="s">
        <v>90</v>
      </c>
      <c r="AW590" s="14" t="s">
        <v>40</v>
      </c>
      <c r="AX590" s="14" t="s">
        <v>80</v>
      </c>
      <c r="AY590" s="261" t="s">
        <v>145</v>
      </c>
    </row>
    <row r="591" s="14" customFormat="1">
      <c r="A591" s="14"/>
      <c r="B591" s="251"/>
      <c r="C591" s="252"/>
      <c r="D591" s="235" t="s">
        <v>273</v>
      </c>
      <c r="E591" s="253" t="s">
        <v>78</v>
      </c>
      <c r="F591" s="254" t="s">
        <v>916</v>
      </c>
      <c r="G591" s="252"/>
      <c r="H591" s="255">
        <v>21.548999999999999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1" t="s">
        <v>273</v>
      </c>
      <c r="AU591" s="261" t="s">
        <v>90</v>
      </c>
      <c r="AV591" s="14" t="s">
        <v>90</v>
      </c>
      <c r="AW591" s="14" t="s">
        <v>40</v>
      </c>
      <c r="AX591" s="14" t="s">
        <v>80</v>
      </c>
      <c r="AY591" s="261" t="s">
        <v>145</v>
      </c>
    </row>
    <row r="592" s="14" customFormat="1">
      <c r="A592" s="14"/>
      <c r="B592" s="251"/>
      <c r="C592" s="252"/>
      <c r="D592" s="235" t="s">
        <v>273</v>
      </c>
      <c r="E592" s="253" t="s">
        <v>78</v>
      </c>
      <c r="F592" s="254" t="s">
        <v>917</v>
      </c>
      <c r="G592" s="252"/>
      <c r="H592" s="255">
        <v>9.6920000000000002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1" t="s">
        <v>273</v>
      </c>
      <c r="AU592" s="261" t="s">
        <v>90</v>
      </c>
      <c r="AV592" s="14" t="s">
        <v>90</v>
      </c>
      <c r="AW592" s="14" t="s">
        <v>40</v>
      </c>
      <c r="AX592" s="14" t="s">
        <v>80</v>
      </c>
      <c r="AY592" s="261" t="s">
        <v>145</v>
      </c>
    </row>
    <row r="593" s="14" customFormat="1">
      <c r="A593" s="14"/>
      <c r="B593" s="251"/>
      <c r="C593" s="252"/>
      <c r="D593" s="235" t="s">
        <v>273</v>
      </c>
      <c r="E593" s="253" t="s">
        <v>78</v>
      </c>
      <c r="F593" s="254" t="s">
        <v>918</v>
      </c>
      <c r="G593" s="252"/>
      <c r="H593" s="255">
        <v>7.1920000000000002</v>
      </c>
      <c r="I593" s="256"/>
      <c r="J593" s="252"/>
      <c r="K593" s="252"/>
      <c r="L593" s="257"/>
      <c r="M593" s="258"/>
      <c r="N593" s="259"/>
      <c r="O593" s="259"/>
      <c r="P593" s="259"/>
      <c r="Q593" s="259"/>
      <c r="R593" s="259"/>
      <c r="S593" s="259"/>
      <c r="T593" s="26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1" t="s">
        <v>273</v>
      </c>
      <c r="AU593" s="261" t="s">
        <v>90</v>
      </c>
      <c r="AV593" s="14" t="s">
        <v>90</v>
      </c>
      <c r="AW593" s="14" t="s">
        <v>40</v>
      </c>
      <c r="AX593" s="14" t="s">
        <v>80</v>
      </c>
      <c r="AY593" s="261" t="s">
        <v>145</v>
      </c>
    </row>
    <row r="594" s="16" customFormat="1">
      <c r="A594" s="16"/>
      <c r="B594" s="273"/>
      <c r="C594" s="274"/>
      <c r="D594" s="235" t="s">
        <v>273</v>
      </c>
      <c r="E594" s="275" t="s">
        <v>78</v>
      </c>
      <c r="F594" s="276" t="s">
        <v>341</v>
      </c>
      <c r="G594" s="274"/>
      <c r="H594" s="277">
        <v>251.57499999999999</v>
      </c>
      <c r="I594" s="278"/>
      <c r="J594" s="274"/>
      <c r="K594" s="274"/>
      <c r="L594" s="279"/>
      <c r="M594" s="280"/>
      <c r="N594" s="281"/>
      <c r="O594" s="281"/>
      <c r="P594" s="281"/>
      <c r="Q594" s="281"/>
      <c r="R594" s="281"/>
      <c r="S594" s="281"/>
      <c r="T594" s="282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83" t="s">
        <v>273</v>
      </c>
      <c r="AU594" s="283" t="s">
        <v>90</v>
      </c>
      <c r="AV594" s="16" t="s">
        <v>164</v>
      </c>
      <c r="AW594" s="16" t="s">
        <v>40</v>
      </c>
      <c r="AX594" s="16" t="s">
        <v>80</v>
      </c>
      <c r="AY594" s="283" t="s">
        <v>145</v>
      </c>
    </row>
    <row r="595" s="15" customFormat="1">
      <c r="A595" s="15"/>
      <c r="B595" s="262"/>
      <c r="C595" s="263"/>
      <c r="D595" s="235" t="s">
        <v>273</v>
      </c>
      <c r="E595" s="264" t="s">
        <v>754</v>
      </c>
      <c r="F595" s="265" t="s">
        <v>277</v>
      </c>
      <c r="G595" s="263"/>
      <c r="H595" s="266">
        <v>251.57499999999999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2" t="s">
        <v>273</v>
      </c>
      <c r="AU595" s="272" t="s">
        <v>90</v>
      </c>
      <c r="AV595" s="15" t="s">
        <v>170</v>
      </c>
      <c r="AW595" s="15" t="s">
        <v>40</v>
      </c>
      <c r="AX595" s="15" t="s">
        <v>88</v>
      </c>
      <c r="AY595" s="272" t="s">
        <v>145</v>
      </c>
    </row>
    <row r="596" s="12" customFormat="1" ht="22.8" customHeight="1">
      <c r="A596" s="12"/>
      <c r="B596" s="201"/>
      <c r="C596" s="202"/>
      <c r="D596" s="203" t="s">
        <v>79</v>
      </c>
      <c r="E596" s="215" t="s">
        <v>409</v>
      </c>
      <c r="F596" s="215" t="s">
        <v>410</v>
      </c>
      <c r="G596" s="202"/>
      <c r="H596" s="202"/>
      <c r="I596" s="205"/>
      <c r="J596" s="216">
        <f>BK596</f>
        <v>0</v>
      </c>
      <c r="K596" s="202"/>
      <c r="L596" s="207"/>
      <c r="M596" s="208"/>
      <c r="N596" s="209"/>
      <c r="O596" s="209"/>
      <c r="P596" s="210">
        <f>SUM(P597:P608)</f>
        <v>0</v>
      </c>
      <c r="Q596" s="209"/>
      <c r="R596" s="210">
        <f>SUM(R597:R608)</f>
        <v>0</v>
      </c>
      <c r="S596" s="209"/>
      <c r="T596" s="211">
        <f>SUM(T597:T608)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12" t="s">
        <v>88</v>
      </c>
      <c r="AT596" s="213" t="s">
        <v>79</v>
      </c>
      <c r="AU596" s="213" t="s">
        <v>88</v>
      </c>
      <c r="AY596" s="212" t="s">
        <v>145</v>
      </c>
      <c r="BK596" s="214">
        <f>SUM(BK597:BK608)</f>
        <v>0</v>
      </c>
    </row>
    <row r="597" s="2" customFormat="1" ht="37.8" customHeight="1">
      <c r="A597" s="43"/>
      <c r="B597" s="44"/>
      <c r="C597" s="217" t="s">
        <v>1087</v>
      </c>
      <c r="D597" s="217" t="s">
        <v>148</v>
      </c>
      <c r="E597" s="218" t="s">
        <v>423</v>
      </c>
      <c r="F597" s="219" t="s">
        <v>424</v>
      </c>
      <c r="G597" s="220" t="s">
        <v>301</v>
      </c>
      <c r="H597" s="221">
        <v>2.6059999999999999</v>
      </c>
      <c r="I597" s="222"/>
      <c r="J597" s="223">
        <f>ROUND(I597*H597,2)</f>
        <v>0</v>
      </c>
      <c r="K597" s="219" t="s">
        <v>152</v>
      </c>
      <c r="L597" s="49"/>
      <c r="M597" s="224" t="s">
        <v>78</v>
      </c>
      <c r="N597" s="225" t="s">
        <v>50</v>
      </c>
      <c r="O597" s="89"/>
      <c r="P597" s="226">
        <f>O597*H597</f>
        <v>0</v>
      </c>
      <c r="Q597" s="226">
        <v>0</v>
      </c>
      <c r="R597" s="226">
        <f>Q597*H597</f>
        <v>0</v>
      </c>
      <c r="S597" s="226">
        <v>0</v>
      </c>
      <c r="T597" s="227">
        <f>S597*H597</f>
        <v>0</v>
      </c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R597" s="228" t="s">
        <v>170</v>
      </c>
      <c r="AT597" s="228" t="s">
        <v>148</v>
      </c>
      <c r="AU597" s="228" t="s">
        <v>90</v>
      </c>
      <c r="AY597" s="21" t="s">
        <v>145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1" t="s">
        <v>88</v>
      </c>
      <c r="BK597" s="229">
        <f>ROUND(I597*H597,2)</f>
        <v>0</v>
      </c>
      <c r="BL597" s="21" t="s">
        <v>170</v>
      </c>
      <c r="BM597" s="228" t="s">
        <v>1088</v>
      </c>
    </row>
    <row r="598" s="2" customFormat="1">
      <c r="A598" s="43"/>
      <c r="B598" s="44"/>
      <c r="C598" s="45"/>
      <c r="D598" s="230" t="s">
        <v>155</v>
      </c>
      <c r="E598" s="45"/>
      <c r="F598" s="231" t="s">
        <v>426</v>
      </c>
      <c r="G598" s="45"/>
      <c r="H598" s="45"/>
      <c r="I598" s="232"/>
      <c r="J598" s="45"/>
      <c r="K598" s="45"/>
      <c r="L598" s="49"/>
      <c r="M598" s="233"/>
      <c r="N598" s="234"/>
      <c r="O598" s="89"/>
      <c r="P598" s="89"/>
      <c r="Q598" s="89"/>
      <c r="R598" s="89"/>
      <c r="S598" s="89"/>
      <c r="T598" s="90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T598" s="21" t="s">
        <v>155</v>
      </c>
      <c r="AU598" s="21" t="s">
        <v>90</v>
      </c>
    </row>
    <row r="599" s="2" customFormat="1" ht="62.7" customHeight="1">
      <c r="A599" s="43"/>
      <c r="B599" s="44"/>
      <c r="C599" s="217" t="s">
        <v>1089</v>
      </c>
      <c r="D599" s="217" t="s">
        <v>148</v>
      </c>
      <c r="E599" s="218" t="s">
        <v>428</v>
      </c>
      <c r="F599" s="219" t="s">
        <v>429</v>
      </c>
      <c r="G599" s="220" t="s">
        <v>301</v>
      </c>
      <c r="H599" s="221">
        <v>26.059999999999999</v>
      </c>
      <c r="I599" s="222"/>
      <c r="J599" s="223">
        <f>ROUND(I599*H599,2)</f>
        <v>0</v>
      </c>
      <c r="K599" s="219" t="s">
        <v>152</v>
      </c>
      <c r="L599" s="49"/>
      <c r="M599" s="224" t="s">
        <v>78</v>
      </c>
      <c r="N599" s="225" t="s">
        <v>50</v>
      </c>
      <c r="O599" s="89"/>
      <c r="P599" s="226">
        <f>O599*H599</f>
        <v>0</v>
      </c>
      <c r="Q599" s="226">
        <v>0</v>
      </c>
      <c r="R599" s="226">
        <f>Q599*H599</f>
        <v>0</v>
      </c>
      <c r="S599" s="226">
        <v>0</v>
      </c>
      <c r="T599" s="227">
        <f>S599*H599</f>
        <v>0</v>
      </c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R599" s="228" t="s">
        <v>170</v>
      </c>
      <c r="AT599" s="228" t="s">
        <v>148</v>
      </c>
      <c r="AU599" s="228" t="s">
        <v>90</v>
      </c>
      <c r="AY599" s="21" t="s">
        <v>145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21" t="s">
        <v>88</v>
      </c>
      <c r="BK599" s="229">
        <f>ROUND(I599*H599,2)</f>
        <v>0</v>
      </c>
      <c r="BL599" s="21" t="s">
        <v>170</v>
      </c>
      <c r="BM599" s="228" t="s">
        <v>1090</v>
      </c>
    </row>
    <row r="600" s="2" customFormat="1">
      <c r="A600" s="43"/>
      <c r="B600" s="44"/>
      <c r="C600" s="45"/>
      <c r="D600" s="230" t="s">
        <v>155</v>
      </c>
      <c r="E600" s="45"/>
      <c r="F600" s="231" t="s">
        <v>431</v>
      </c>
      <c r="G600" s="45"/>
      <c r="H600" s="45"/>
      <c r="I600" s="232"/>
      <c r="J600" s="45"/>
      <c r="K600" s="45"/>
      <c r="L600" s="49"/>
      <c r="M600" s="233"/>
      <c r="N600" s="234"/>
      <c r="O600" s="89"/>
      <c r="P600" s="89"/>
      <c r="Q600" s="89"/>
      <c r="R600" s="89"/>
      <c r="S600" s="89"/>
      <c r="T600" s="90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T600" s="21" t="s">
        <v>155</v>
      </c>
      <c r="AU600" s="21" t="s">
        <v>90</v>
      </c>
    </row>
    <row r="601" s="14" customFormat="1">
      <c r="A601" s="14"/>
      <c r="B601" s="251"/>
      <c r="C601" s="252"/>
      <c r="D601" s="235" t="s">
        <v>273</v>
      </c>
      <c r="E601" s="252"/>
      <c r="F601" s="254" t="s">
        <v>1091</v>
      </c>
      <c r="G601" s="252"/>
      <c r="H601" s="255">
        <v>26.059999999999999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1" t="s">
        <v>273</v>
      </c>
      <c r="AU601" s="261" t="s">
        <v>90</v>
      </c>
      <c r="AV601" s="14" t="s">
        <v>90</v>
      </c>
      <c r="AW601" s="14" t="s">
        <v>4</v>
      </c>
      <c r="AX601" s="14" t="s">
        <v>88</v>
      </c>
      <c r="AY601" s="261" t="s">
        <v>145</v>
      </c>
    </row>
    <row r="602" s="2" customFormat="1" ht="33" customHeight="1">
      <c r="A602" s="43"/>
      <c r="B602" s="44"/>
      <c r="C602" s="217" t="s">
        <v>1092</v>
      </c>
      <c r="D602" s="217" t="s">
        <v>148</v>
      </c>
      <c r="E602" s="218" t="s">
        <v>445</v>
      </c>
      <c r="F602" s="219" t="s">
        <v>446</v>
      </c>
      <c r="G602" s="220" t="s">
        <v>301</v>
      </c>
      <c r="H602" s="221">
        <v>2.6059999999999999</v>
      </c>
      <c r="I602" s="222"/>
      <c r="J602" s="223">
        <f>ROUND(I602*H602,2)</f>
        <v>0</v>
      </c>
      <c r="K602" s="219" t="s">
        <v>152</v>
      </c>
      <c r="L602" s="49"/>
      <c r="M602" s="224" t="s">
        <v>78</v>
      </c>
      <c r="N602" s="225" t="s">
        <v>50</v>
      </c>
      <c r="O602" s="89"/>
      <c r="P602" s="226">
        <f>O602*H602</f>
        <v>0</v>
      </c>
      <c r="Q602" s="226">
        <v>0</v>
      </c>
      <c r="R602" s="226">
        <f>Q602*H602</f>
        <v>0</v>
      </c>
      <c r="S602" s="226">
        <v>0</v>
      </c>
      <c r="T602" s="227">
        <f>S602*H602</f>
        <v>0</v>
      </c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R602" s="228" t="s">
        <v>170</v>
      </c>
      <c r="AT602" s="228" t="s">
        <v>148</v>
      </c>
      <c r="AU602" s="228" t="s">
        <v>90</v>
      </c>
      <c r="AY602" s="21" t="s">
        <v>145</v>
      </c>
      <c r="BE602" s="229">
        <f>IF(N602="základní",J602,0)</f>
        <v>0</v>
      </c>
      <c r="BF602" s="229">
        <f>IF(N602="snížená",J602,0)</f>
        <v>0</v>
      </c>
      <c r="BG602" s="229">
        <f>IF(N602="zákl. přenesená",J602,0)</f>
        <v>0</v>
      </c>
      <c r="BH602" s="229">
        <f>IF(N602="sníž. přenesená",J602,0)</f>
        <v>0</v>
      </c>
      <c r="BI602" s="229">
        <f>IF(N602="nulová",J602,0)</f>
        <v>0</v>
      </c>
      <c r="BJ602" s="21" t="s">
        <v>88</v>
      </c>
      <c r="BK602" s="229">
        <f>ROUND(I602*H602,2)</f>
        <v>0</v>
      </c>
      <c r="BL602" s="21" t="s">
        <v>170</v>
      </c>
      <c r="BM602" s="228" t="s">
        <v>1093</v>
      </c>
    </row>
    <row r="603" s="2" customFormat="1">
      <c r="A603" s="43"/>
      <c r="B603" s="44"/>
      <c r="C603" s="45"/>
      <c r="D603" s="230" t="s">
        <v>155</v>
      </c>
      <c r="E603" s="45"/>
      <c r="F603" s="231" t="s">
        <v>448</v>
      </c>
      <c r="G603" s="45"/>
      <c r="H603" s="45"/>
      <c r="I603" s="232"/>
      <c r="J603" s="45"/>
      <c r="K603" s="45"/>
      <c r="L603" s="49"/>
      <c r="M603" s="233"/>
      <c r="N603" s="234"/>
      <c r="O603" s="89"/>
      <c r="P603" s="89"/>
      <c r="Q603" s="89"/>
      <c r="R603" s="89"/>
      <c r="S603" s="89"/>
      <c r="T603" s="90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T603" s="21" t="s">
        <v>155</v>
      </c>
      <c r="AU603" s="21" t="s">
        <v>90</v>
      </c>
    </row>
    <row r="604" s="2" customFormat="1" ht="44.25" customHeight="1">
      <c r="A604" s="43"/>
      <c r="B604" s="44"/>
      <c r="C604" s="217" t="s">
        <v>1094</v>
      </c>
      <c r="D604" s="217" t="s">
        <v>148</v>
      </c>
      <c r="E604" s="218" t="s">
        <v>450</v>
      </c>
      <c r="F604" s="219" t="s">
        <v>451</v>
      </c>
      <c r="G604" s="220" t="s">
        <v>301</v>
      </c>
      <c r="H604" s="221">
        <v>26.059999999999999</v>
      </c>
      <c r="I604" s="222"/>
      <c r="J604" s="223">
        <f>ROUND(I604*H604,2)</f>
        <v>0</v>
      </c>
      <c r="K604" s="219" t="s">
        <v>152</v>
      </c>
      <c r="L604" s="49"/>
      <c r="M604" s="224" t="s">
        <v>78</v>
      </c>
      <c r="N604" s="225" t="s">
        <v>50</v>
      </c>
      <c r="O604" s="89"/>
      <c r="P604" s="226">
        <f>O604*H604</f>
        <v>0</v>
      </c>
      <c r="Q604" s="226">
        <v>0</v>
      </c>
      <c r="R604" s="226">
        <f>Q604*H604</f>
        <v>0</v>
      </c>
      <c r="S604" s="226">
        <v>0</v>
      </c>
      <c r="T604" s="227">
        <f>S604*H604</f>
        <v>0</v>
      </c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R604" s="228" t="s">
        <v>170</v>
      </c>
      <c r="AT604" s="228" t="s">
        <v>148</v>
      </c>
      <c r="AU604" s="228" t="s">
        <v>90</v>
      </c>
      <c r="AY604" s="21" t="s">
        <v>145</v>
      </c>
      <c r="BE604" s="229">
        <f>IF(N604="základní",J604,0)</f>
        <v>0</v>
      </c>
      <c r="BF604" s="229">
        <f>IF(N604="snížená",J604,0)</f>
        <v>0</v>
      </c>
      <c r="BG604" s="229">
        <f>IF(N604="zákl. přenesená",J604,0)</f>
        <v>0</v>
      </c>
      <c r="BH604" s="229">
        <f>IF(N604="sníž. přenesená",J604,0)</f>
        <v>0</v>
      </c>
      <c r="BI604" s="229">
        <f>IF(N604="nulová",J604,0)</f>
        <v>0</v>
      </c>
      <c r="BJ604" s="21" t="s">
        <v>88</v>
      </c>
      <c r="BK604" s="229">
        <f>ROUND(I604*H604,2)</f>
        <v>0</v>
      </c>
      <c r="BL604" s="21" t="s">
        <v>170</v>
      </c>
      <c r="BM604" s="228" t="s">
        <v>1095</v>
      </c>
    </row>
    <row r="605" s="2" customFormat="1">
      <c r="A605" s="43"/>
      <c r="B605" s="44"/>
      <c r="C605" s="45"/>
      <c r="D605" s="230" t="s">
        <v>155</v>
      </c>
      <c r="E605" s="45"/>
      <c r="F605" s="231" t="s">
        <v>453</v>
      </c>
      <c r="G605" s="45"/>
      <c r="H605" s="45"/>
      <c r="I605" s="232"/>
      <c r="J605" s="45"/>
      <c r="K605" s="45"/>
      <c r="L605" s="49"/>
      <c r="M605" s="233"/>
      <c r="N605" s="234"/>
      <c r="O605" s="89"/>
      <c r="P605" s="89"/>
      <c r="Q605" s="89"/>
      <c r="R605" s="89"/>
      <c r="S605" s="89"/>
      <c r="T605" s="90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T605" s="21" t="s">
        <v>155</v>
      </c>
      <c r="AU605" s="21" t="s">
        <v>90</v>
      </c>
    </row>
    <row r="606" s="14" customFormat="1">
      <c r="A606" s="14"/>
      <c r="B606" s="251"/>
      <c r="C606" s="252"/>
      <c r="D606" s="235" t="s">
        <v>273</v>
      </c>
      <c r="E606" s="252"/>
      <c r="F606" s="254" t="s">
        <v>1091</v>
      </c>
      <c r="G606" s="252"/>
      <c r="H606" s="255">
        <v>26.059999999999999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273</v>
      </c>
      <c r="AU606" s="261" t="s">
        <v>90</v>
      </c>
      <c r="AV606" s="14" t="s">
        <v>90</v>
      </c>
      <c r="AW606" s="14" t="s">
        <v>4</v>
      </c>
      <c r="AX606" s="14" t="s">
        <v>88</v>
      </c>
      <c r="AY606" s="261" t="s">
        <v>145</v>
      </c>
    </row>
    <row r="607" s="2" customFormat="1" ht="49.05" customHeight="1">
      <c r="A607" s="43"/>
      <c r="B607" s="44"/>
      <c r="C607" s="217" t="s">
        <v>1096</v>
      </c>
      <c r="D607" s="217" t="s">
        <v>148</v>
      </c>
      <c r="E607" s="218" t="s">
        <v>490</v>
      </c>
      <c r="F607" s="219" t="s">
        <v>491</v>
      </c>
      <c r="G607" s="220" t="s">
        <v>301</v>
      </c>
      <c r="H607" s="221">
        <v>7.4269999999999996</v>
      </c>
      <c r="I607" s="222"/>
      <c r="J607" s="223">
        <f>ROUND(I607*H607,2)</f>
        <v>0</v>
      </c>
      <c r="K607" s="219" t="s">
        <v>152</v>
      </c>
      <c r="L607" s="49"/>
      <c r="M607" s="224" t="s">
        <v>78</v>
      </c>
      <c r="N607" s="225" t="s">
        <v>50</v>
      </c>
      <c r="O607" s="89"/>
      <c r="P607" s="226">
        <f>O607*H607</f>
        <v>0</v>
      </c>
      <c r="Q607" s="226">
        <v>0</v>
      </c>
      <c r="R607" s="226">
        <f>Q607*H607</f>
        <v>0</v>
      </c>
      <c r="S607" s="226">
        <v>0</v>
      </c>
      <c r="T607" s="227">
        <f>S607*H607</f>
        <v>0</v>
      </c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R607" s="228" t="s">
        <v>170</v>
      </c>
      <c r="AT607" s="228" t="s">
        <v>148</v>
      </c>
      <c r="AU607" s="228" t="s">
        <v>90</v>
      </c>
      <c r="AY607" s="21" t="s">
        <v>145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21" t="s">
        <v>88</v>
      </c>
      <c r="BK607" s="229">
        <f>ROUND(I607*H607,2)</f>
        <v>0</v>
      </c>
      <c r="BL607" s="21" t="s">
        <v>170</v>
      </c>
      <c r="BM607" s="228" t="s">
        <v>1097</v>
      </c>
    </row>
    <row r="608" s="2" customFormat="1">
      <c r="A608" s="43"/>
      <c r="B608" s="44"/>
      <c r="C608" s="45"/>
      <c r="D608" s="230" t="s">
        <v>155</v>
      </c>
      <c r="E608" s="45"/>
      <c r="F608" s="231" t="s">
        <v>493</v>
      </c>
      <c r="G608" s="45"/>
      <c r="H608" s="45"/>
      <c r="I608" s="232"/>
      <c r="J608" s="45"/>
      <c r="K608" s="45"/>
      <c r="L608" s="49"/>
      <c r="M608" s="233"/>
      <c r="N608" s="234"/>
      <c r="O608" s="89"/>
      <c r="P608" s="89"/>
      <c r="Q608" s="89"/>
      <c r="R608" s="89"/>
      <c r="S608" s="89"/>
      <c r="T608" s="90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T608" s="21" t="s">
        <v>155</v>
      </c>
      <c r="AU608" s="21" t="s">
        <v>90</v>
      </c>
    </row>
    <row r="609" s="12" customFormat="1" ht="22.8" customHeight="1">
      <c r="A609" s="12"/>
      <c r="B609" s="201"/>
      <c r="C609" s="202"/>
      <c r="D609" s="203" t="s">
        <v>79</v>
      </c>
      <c r="E609" s="215" t="s">
        <v>691</v>
      </c>
      <c r="F609" s="215" t="s">
        <v>692</v>
      </c>
      <c r="G609" s="202"/>
      <c r="H609" s="202"/>
      <c r="I609" s="205"/>
      <c r="J609" s="216">
        <f>BK609</f>
        <v>0</v>
      </c>
      <c r="K609" s="202"/>
      <c r="L609" s="207"/>
      <c r="M609" s="208"/>
      <c r="N609" s="209"/>
      <c r="O609" s="209"/>
      <c r="P609" s="210">
        <f>SUM(P610:P615)</f>
        <v>0</v>
      </c>
      <c r="Q609" s="209"/>
      <c r="R609" s="210">
        <f>SUM(R610:R615)</f>
        <v>0</v>
      </c>
      <c r="S609" s="209"/>
      <c r="T609" s="211">
        <f>SUM(T610:T615)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2" t="s">
        <v>88</v>
      </c>
      <c r="AT609" s="213" t="s">
        <v>79</v>
      </c>
      <c r="AU609" s="213" t="s">
        <v>88</v>
      </c>
      <c r="AY609" s="212" t="s">
        <v>145</v>
      </c>
      <c r="BK609" s="214">
        <f>SUM(BK610:BK615)</f>
        <v>0</v>
      </c>
    </row>
    <row r="610" s="2" customFormat="1" ht="55.5" customHeight="1">
      <c r="A610" s="43"/>
      <c r="B610" s="44"/>
      <c r="C610" s="217" t="s">
        <v>1098</v>
      </c>
      <c r="D610" s="217" t="s">
        <v>148</v>
      </c>
      <c r="E610" s="218" t="s">
        <v>693</v>
      </c>
      <c r="F610" s="219" t="s">
        <v>694</v>
      </c>
      <c r="G610" s="220" t="s">
        <v>301</v>
      </c>
      <c r="H610" s="221">
        <v>60.234999999999999</v>
      </c>
      <c r="I610" s="222"/>
      <c r="J610" s="223">
        <f>ROUND(I610*H610,2)</f>
        <v>0</v>
      </c>
      <c r="K610" s="219" t="s">
        <v>152</v>
      </c>
      <c r="L610" s="49"/>
      <c r="M610" s="224" t="s">
        <v>78</v>
      </c>
      <c r="N610" s="225" t="s">
        <v>50</v>
      </c>
      <c r="O610" s="89"/>
      <c r="P610" s="226">
        <f>O610*H610</f>
        <v>0</v>
      </c>
      <c r="Q610" s="226">
        <v>0</v>
      </c>
      <c r="R610" s="226">
        <f>Q610*H610</f>
        <v>0</v>
      </c>
      <c r="S610" s="226">
        <v>0</v>
      </c>
      <c r="T610" s="227">
        <f>S610*H610</f>
        <v>0</v>
      </c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R610" s="228" t="s">
        <v>170</v>
      </c>
      <c r="AT610" s="228" t="s">
        <v>148</v>
      </c>
      <c r="AU610" s="228" t="s">
        <v>90</v>
      </c>
      <c r="AY610" s="21" t="s">
        <v>145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21" t="s">
        <v>88</v>
      </c>
      <c r="BK610" s="229">
        <f>ROUND(I610*H610,2)</f>
        <v>0</v>
      </c>
      <c r="BL610" s="21" t="s">
        <v>170</v>
      </c>
      <c r="BM610" s="228" t="s">
        <v>1099</v>
      </c>
    </row>
    <row r="611" s="2" customFormat="1">
      <c r="A611" s="43"/>
      <c r="B611" s="44"/>
      <c r="C611" s="45"/>
      <c r="D611" s="230" t="s">
        <v>155</v>
      </c>
      <c r="E611" s="45"/>
      <c r="F611" s="231" t="s">
        <v>696</v>
      </c>
      <c r="G611" s="45"/>
      <c r="H611" s="45"/>
      <c r="I611" s="232"/>
      <c r="J611" s="45"/>
      <c r="K611" s="45"/>
      <c r="L611" s="49"/>
      <c r="M611" s="233"/>
      <c r="N611" s="234"/>
      <c r="O611" s="89"/>
      <c r="P611" s="89"/>
      <c r="Q611" s="89"/>
      <c r="R611" s="89"/>
      <c r="S611" s="89"/>
      <c r="T611" s="90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T611" s="21" t="s">
        <v>155</v>
      </c>
      <c r="AU611" s="21" t="s">
        <v>90</v>
      </c>
    </row>
    <row r="612" s="14" customFormat="1">
      <c r="A612" s="14"/>
      <c r="B612" s="251"/>
      <c r="C612" s="252"/>
      <c r="D612" s="235" t="s">
        <v>273</v>
      </c>
      <c r="E612" s="252"/>
      <c r="F612" s="254" t="s">
        <v>1100</v>
      </c>
      <c r="G612" s="252"/>
      <c r="H612" s="255">
        <v>60.234999999999999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1" t="s">
        <v>273</v>
      </c>
      <c r="AU612" s="261" t="s">
        <v>90</v>
      </c>
      <c r="AV612" s="14" t="s">
        <v>90</v>
      </c>
      <c r="AW612" s="14" t="s">
        <v>4</v>
      </c>
      <c r="AX612" s="14" t="s">
        <v>88</v>
      </c>
      <c r="AY612" s="261" t="s">
        <v>145</v>
      </c>
    </row>
    <row r="613" s="2" customFormat="1" ht="55.5" customHeight="1">
      <c r="A613" s="43"/>
      <c r="B613" s="44"/>
      <c r="C613" s="217" t="s">
        <v>1101</v>
      </c>
      <c r="D613" s="217" t="s">
        <v>148</v>
      </c>
      <c r="E613" s="218" t="s">
        <v>698</v>
      </c>
      <c r="F613" s="219" t="s">
        <v>699</v>
      </c>
      <c r="G613" s="220" t="s">
        <v>301</v>
      </c>
      <c r="H613" s="221">
        <v>60.234999999999999</v>
      </c>
      <c r="I613" s="222"/>
      <c r="J613" s="223">
        <f>ROUND(I613*H613,2)</f>
        <v>0</v>
      </c>
      <c r="K613" s="219" t="s">
        <v>152</v>
      </c>
      <c r="L613" s="49"/>
      <c r="M613" s="224" t="s">
        <v>78</v>
      </c>
      <c r="N613" s="225" t="s">
        <v>50</v>
      </c>
      <c r="O613" s="89"/>
      <c r="P613" s="226">
        <f>O613*H613</f>
        <v>0</v>
      </c>
      <c r="Q613" s="226">
        <v>0</v>
      </c>
      <c r="R613" s="226">
        <f>Q613*H613</f>
        <v>0</v>
      </c>
      <c r="S613" s="226">
        <v>0</v>
      </c>
      <c r="T613" s="227">
        <f>S613*H613</f>
        <v>0</v>
      </c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R613" s="228" t="s">
        <v>170</v>
      </c>
      <c r="AT613" s="228" t="s">
        <v>148</v>
      </c>
      <c r="AU613" s="228" t="s">
        <v>90</v>
      </c>
      <c r="AY613" s="21" t="s">
        <v>145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21" t="s">
        <v>88</v>
      </c>
      <c r="BK613" s="229">
        <f>ROUND(I613*H613,2)</f>
        <v>0</v>
      </c>
      <c r="BL613" s="21" t="s">
        <v>170</v>
      </c>
      <c r="BM613" s="228" t="s">
        <v>1102</v>
      </c>
    </row>
    <row r="614" s="2" customFormat="1">
      <c r="A614" s="43"/>
      <c r="B614" s="44"/>
      <c r="C614" s="45"/>
      <c r="D614" s="230" t="s">
        <v>155</v>
      </c>
      <c r="E614" s="45"/>
      <c r="F614" s="231" t="s">
        <v>701</v>
      </c>
      <c r="G614" s="45"/>
      <c r="H614" s="45"/>
      <c r="I614" s="232"/>
      <c r="J614" s="45"/>
      <c r="K614" s="45"/>
      <c r="L614" s="49"/>
      <c r="M614" s="233"/>
      <c r="N614" s="234"/>
      <c r="O614" s="89"/>
      <c r="P614" s="89"/>
      <c r="Q614" s="89"/>
      <c r="R614" s="89"/>
      <c r="S614" s="89"/>
      <c r="T614" s="90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T614" s="21" t="s">
        <v>155</v>
      </c>
      <c r="AU614" s="21" t="s">
        <v>90</v>
      </c>
    </row>
    <row r="615" s="14" customFormat="1">
      <c r="A615" s="14"/>
      <c r="B615" s="251"/>
      <c r="C615" s="252"/>
      <c r="D615" s="235" t="s">
        <v>273</v>
      </c>
      <c r="E615" s="252"/>
      <c r="F615" s="254" t="s">
        <v>1100</v>
      </c>
      <c r="G615" s="252"/>
      <c r="H615" s="255">
        <v>60.234999999999999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1" t="s">
        <v>273</v>
      </c>
      <c r="AU615" s="261" t="s">
        <v>90</v>
      </c>
      <c r="AV615" s="14" t="s">
        <v>90</v>
      </c>
      <c r="AW615" s="14" t="s">
        <v>4</v>
      </c>
      <c r="AX615" s="14" t="s">
        <v>88</v>
      </c>
      <c r="AY615" s="261" t="s">
        <v>145</v>
      </c>
    </row>
    <row r="616" s="12" customFormat="1" ht="25.92" customHeight="1">
      <c r="A616" s="12"/>
      <c r="B616" s="201"/>
      <c r="C616" s="202"/>
      <c r="D616" s="203" t="s">
        <v>79</v>
      </c>
      <c r="E616" s="204" t="s">
        <v>494</v>
      </c>
      <c r="F616" s="204" t="s">
        <v>495</v>
      </c>
      <c r="G616" s="202"/>
      <c r="H616" s="202"/>
      <c r="I616" s="205"/>
      <c r="J616" s="206">
        <f>BK616</f>
        <v>0</v>
      </c>
      <c r="K616" s="202"/>
      <c r="L616" s="207"/>
      <c r="M616" s="208"/>
      <c r="N616" s="209"/>
      <c r="O616" s="209"/>
      <c r="P616" s="210">
        <f>P617+P672+P767+P874+P901+P1020+P1064+P1188+P1255+P1354+P1398+P1761</f>
        <v>0</v>
      </c>
      <c r="Q616" s="209"/>
      <c r="R616" s="210">
        <f>R617+R672+R767+R874+R901+R1020+R1064+R1188+R1255+R1354+R1398+R1761</f>
        <v>22.286941738899998</v>
      </c>
      <c r="S616" s="209"/>
      <c r="T616" s="211">
        <f>T617+T672+T767+T874+T901+T1020+T1064+T1188+T1255+T1354+T1398+T1761</f>
        <v>0.090598579999999998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2" t="s">
        <v>90</v>
      </c>
      <c r="AT616" s="213" t="s">
        <v>79</v>
      </c>
      <c r="AU616" s="213" t="s">
        <v>80</v>
      </c>
      <c r="AY616" s="212" t="s">
        <v>145</v>
      </c>
      <c r="BK616" s="214">
        <f>BK617+BK672+BK767+BK874+BK901+BK1020+BK1064+BK1188+BK1255+BK1354+BK1398+BK1761</f>
        <v>0</v>
      </c>
    </row>
    <row r="617" s="12" customFormat="1" ht="22.8" customHeight="1">
      <c r="A617" s="12"/>
      <c r="B617" s="201"/>
      <c r="C617" s="202"/>
      <c r="D617" s="203" t="s">
        <v>79</v>
      </c>
      <c r="E617" s="215" t="s">
        <v>496</v>
      </c>
      <c r="F617" s="215" t="s">
        <v>497</v>
      </c>
      <c r="G617" s="202"/>
      <c r="H617" s="202"/>
      <c r="I617" s="205"/>
      <c r="J617" s="216">
        <f>BK617</f>
        <v>0</v>
      </c>
      <c r="K617" s="202"/>
      <c r="L617" s="207"/>
      <c r="M617" s="208"/>
      <c r="N617" s="209"/>
      <c r="O617" s="209"/>
      <c r="P617" s="210">
        <f>SUM(P618:P671)</f>
        <v>0</v>
      </c>
      <c r="Q617" s="209"/>
      <c r="R617" s="210">
        <f>SUM(R618:R671)</f>
        <v>1.2626268025</v>
      </c>
      <c r="S617" s="209"/>
      <c r="T617" s="211">
        <f>SUM(T618:T671)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2" t="s">
        <v>90</v>
      </c>
      <c r="AT617" s="213" t="s">
        <v>79</v>
      </c>
      <c r="AU617" s="213" t="s">
        <v>88</v>
      </c>
      <c r="AY617" s="212" t="s">
        <v>145</v>
      </c>
      <c r="BK617" s="214">
        <f>SUM(BK618:BK671)</f>
        <v>0</v>
      </c>
    </row>
    <row r="618" s="2" customFormat="1" ht="37.8" customHeight="1">
      <c r="A618" s="43"/>
      <c r="B618" s="44"/>
      <c r="C618" s="217" t="s">
        <v>1103</v>
      </c>
      <c r="D618" s="217" t="s">
        <v>148</v>
      </c>
      <c r="E618" s="218" t="s">
        <v>1104</v>
      </c>
      <c r="F618" s="219" t="s">
        <v>1105</v>
      </c>
      <c r="G618" s="220" t="s">
        <v>319</v>
      </c>
      <c r="H618" s="221">
        <v>178.97</v>
      </c>
      <c r="I618" s="222"/>
      <c r="J618" s="223">
        <f>ROUND(I618*H618,2)</f>
        <v>0</v>
      </c>
      <c r="K618" s="219" t="s">
        <v>152</v>
      </c>
      <c r="L618" s="49"/>
      <c r="M618" s="224" t="s">
        <v>78</v>
      </c>
      <c r="N618" s="225" t="s">
        <v>50</v>
      </c>
      <c r="O618" s="89"/>
      <c r="P618" s="226">
        <f>O618*H618</f>
        <v>0</v>
      </c>
      <c r="Q618" s="226">
        <v>0</v>
      </c>
      <c r="R618" s="226">
        <f>Q618*H618</f>
        <v>0</v>
      </c>
      <c r="S618" s="226">
        <v>0</v>
      </c>
      <c r="T618" s="227">
        <f>S618*H618</f>
        <v>0</v>
      </c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R618" s="228" t="s">
        <v>364</v>
      </c>
      <c r="AT618" s="228" t="s">
        <v>148</v>
      </c>
      <c r="AU618" s="228" t="s">
        <v>90</v>
      </c>
      <c r="AY618" s="21" t="s">
        <v>145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21" t="s">
        <v>88</v>
      </c>
      <c r="BK618" s="229">
        <f>ROUND(I618*H618,2)</f>
        <v>0</v>
      </c>
      <c r="BL618" s="21" t="s">
        <v>364</v>
      </c>
      <c r="BM618" s="228" t="s">
        <v>1106</v>
      </c>
    </row>
    <row r="619" s="2" customFormat="1">
      <c r="A619" s="43"/>
      <c r="B619" s="44"/>
      <c r="C619" s="45"/>
      <c r="D619" s="230" t="s">
        <v>155</v>
      </c>
      <c r="E619" s="45"/>
      <c r="F619" s="231" t="s">
        <v>1107</v>
      </c>
      <c r="G619" s="45"/>
      <c r="H619" s="45"/>
      <c r="I619" s="232"/>
      <c r="J619" s="45"/>
      <c r="K619" s="45"/>
      <c r="L619" s="49"/>
      <c r="M619" s="233"/>
      <c r="N619" s="234"/>
      <c r="O619" s="89"/>
      <c r="P619" s="89"/>
      <c r="Q619" s="89"/>
      <c r="R619" s="89"/>
      <c r="S619" s="89"/>
      <c r="T619" s="90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T619" s="21" t="s">
        <v>155</v>
      </c>
      <c r="AU619" s="21" t="s">
        <v>90</v>
      </c>
    </row>
    <row r="620" s="14" customFormat="1">
      <c r="A620" s="14"/>
      <c r="B620" s="251"/>
      <c r="C620" s="252"/>
      <c r="D620" s="235" t="s">
        <v>273</v>
      </c>
      <c r="E620" s="253" t="s">
        <v>78</v>
      </c>
      <c r="F620" s="254" t="s">
        <v>744</v>
      </c>
      <c r="G620" s="252"/>
      <c r="H620" s="255">
        <v>89.829999999999998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1" t="s">
        <v>273</v>
      </c>
      <c r="AU620" s="261" t="s">
        <v>90</v>
      </c>
      <c r="AV620" s="14" t="s">
        <v>90</v>
      </c>
      <c r="AW620" s="14" t="s">
        <v>40</v>
      </c>
      <c r="AX620" s="14" t="s">
        <v>80</v>
      </c>
      <c r="AY620" s="261" t="s">
        <v>145</v>
      </c>
    </row>
    <row r="621" s="14" customFormat="1">
      <c r="A621" s="14"/>
      <c r="B621" s="251"/>
      <c r="C621" s="252"/>
      <c r="D621" s="235" t="s">
        <v>273</v>
      </c>
      <c r="E621" s="253" t="s">
        <v>78</v>
      </c>
      <c r="F621" s="254" t="s">
        <v>746</v>
      </c>
      <c r="G621" s="252"/>
      <c r="H621" s="255">
        <v>89.140000000000001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1" t="s">
        <v>273</v>
      </c>
      <c r="AU621" s="261" t="s">
        <v>90</v>
      </c>
      <c r="AV621" s="14" t="s">
        <v>90</v>
      </c>
      <c r="AW621" s="14" t="s">
        <v>40</v>
      </c>
      <c r="AX621" s="14" t="s">
        <v>80</v>
      </c>
      <c r="AY621" s="261" t="s">
        <v>145</v>
      </c>
    </row>
    <row r="622" s="15" customFormat="1">
      <c r="A622" s="15"/>
      <c r="B622" s="262"/>
      <c r="C622" s="263"/>
      <c r="D622" s="235" t="s">
        <v>273</v>
      </c>
      <c r="E622" s="264" t="s">
        <v>78</v>
      </c>
      <c r="F622" s="265" t="s">
        <v>277</v>
      </c>
      <c r="G622" s="263"/>
      <c r="H622" s="266">
        <v>178.97</v>
      </c>
      <c r="I622" s="267"/>
      <c r="J622" s="263"/>
      <c r="K622" s="263"/>
      <c r="L622" s="268"/>
      <c r="M622" s="269"/>
      <c r="N622" s="270"/>
      <c r="O622" s="270"/>
      <c r="P622" s="270"/>
      <c r="Q622" s="270"/>
      <c r="R622" s="270"/>
      <c r="S622" s="270"/>
      <c r="T622" s="27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2" t="s">
        <v>273</v>
      </c>
      <c r="AU622" s="272" t="s">
        <v>90</v>
      </c>
      <c r="AV622" s="15" t="s">
        <v>170</v>
      </c>
      <c r="AW622" s="15" t="s">
        <v>40</v>
      </c>
      <c r="AX622" s="15" t="s">
        <v>88</v>
      </c>
      <c r="AY622" s="272" t="s">
        <v>145</v>
      </c>
    </row>
    <row r="623" s="2" customFormat="1">
      <c r="A623" s="43"/>
      <c r="B623" s="44"/>
      <c r="C623" s="45"/>
      <c r="D623" s="235" t="s">
        <v>718</v>
      </c>
      <c r="E623" s="45"/>
      <c r="F623" s="298" t="s">
        <v>789</v>
      </c>
      <c r="G623" s="45"/>
      <c r="H623" s="45"/>
      <c r="I623" s="45"/>
      <c r="J623" s="45"/>
      <c r="K623" s="45"/>
      <c r="L623" s="49"/>
      <c r="M623" s="233"/>
      <c r="N623" s="234"/>
      <c r="O623" s="89"/>
      <c r="P623" s="89"/>
      <c r="Q623" s="89"/>
      <c r="R623" s="89"/>
      <c r="S623" s="89"/>
      <c r="T623" s="90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U623" s="21" t="s">
        <v>90</v>
      </c>
    </row>
    <row r="624" s="2" customFormat="1">
      <c r="A624" s="43"/>
      <c r="B624" s="44"/>
      <c r="C624" s="45"/>
      <c r="D624" s="235" t="s">
        <v>718</v>
      </c>
      <c r="E624" s="45"/>
      <c r="F624" s="299" t="s">
        <v>790</v>
      </c>
      <c r="G624" s="45"/>
      <c r="H624" s="300">
        <v>0</v>
      </c>
      <c r="I624" s="45"/>
      <c r="J624" s="45"/>
      <c r="K624" s="45"/>
      <c r="L624" s="49"/>
      <c r="M624" s="233"/>
      <c r="N624" s="234"/>
      <c r="O624" s="89"/>
      <c r="P624" s="89"/>
      <c r="Q624" s="89"/>
      <c r="R624" s="89"/>
      <c r="S624" s="89"/>
      <c r="T624" s="90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U624" s="21" t="s">
        <v>90</v>
      </c>
    </row>
    <row r="625" s="2" customFormat="1">
      <c r="A625" s="43"/>
      <c r="B625" s="44"/>
      <c r="C625" s="45"/>
      <c r="D625" s="235" t="s">
        <v>718</v>
      </c>
      <c r="E625" s="45"/>
      <c r="F625" s="299" t="s">
        <v>504</v>
      </c>
      <c r="G625" s="45"/>
      <c r="H625" s="300">
        <v>39.560000000000002</v>
      </c>
      <c r="I625" s="45"/>
      <c r="J625" s="45"/>
      <c r="K625" s="45"/>
      <c r="L625" s="49"/>
      <c r="M625" s="233"/>
      <c r="N625" s="234"/>
      <c r="O625" s="89"/>
      <c r="P625" s="89"/>
      <c r="Q625" s="89"/>
      <c r="R625" s="89"/>
      <c r="S625" s="89"/>
      <c r="T625" s="90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U625" s="21" t="s">
        <v>90</v>
      </c>
    </row>
    <row r="626" s="2" customFormat="1">
      <c r="A626" s="43"/>
      <c r="B626" s="44"/>
      <c r="C626" s="45"/>
      <c r="D626" s="235" t="s">
        <v>718</v>
      </c>
      <c r="E626" s="45"/>
      <c r="F626" s="299" t="s">
        <v>527</v>
      </c>
      <c r="G626" s="45"/>
      <c r="H626" s="300">
        <v>50.270000000000003</v>
      </c>
      <c r="I626" s="45"/>
      <c r="J626" s="45"/>
      <c r="K626" s="45"/>
      <c r="L626" s="49"/>
      <c r="M626" s="233"/>
      <c r="N626" s="234"/>
      <c r="O626" s="89"/>
      <c r="P626" s="89"/>
      <c r="Q626" s="89"/>
      <c r="R626" s="89"/>
      <c r="S626" s="89"/>
      <c r="T626" s="90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U626" s="21" t="s">
        <v>90</v>
      </c>
    </row>
    <row r="627" s="2" customFormat="1">
      <c r="A627" s="43"/>
      <c r="B627" s="44"/>
      <c r="C627" s="45"/>
      <c r="D627" s="235" t="s">
        <v>718</v>
      </c>
      <c r="E627" s="45"/>
      <c r="F627" s="299" t="s">
        <v>341</v>
      </c>
      <c r="G627" s="45"/>
      <c r="H627" s="300">
        <v>89.829999999999998</v>
      </c>
      <c r="I627" s="45"/>
      <c r="J627" s="45"/>
      <c r="K627" s="45"/>
      <c r="L627" s="49"/>
      <c r="M627" s="233"/>
      <c r="N627" s="234"/>
      <c r="O627" s="89"/>
      <c r="P627" s="89"/>
      <c r="Q627" s="89"/>
      <c r="R627" s="89"/>
      <c r="S627" s="89"/>
      <c r="T627" s="90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U627" s="21" t="s">
        <v>90</v>
      </c>
    </row>
    <row r="628" s="2" customFormat="1">
      <c r="A628" s="43"/>
      <c r="B628" s="44"/>
      <c r="C628" s="45"/>
      <c r="D628" s="235" t="s">
        <v>718</v>
      </c>
      <c r="E628" s="45"/>
      <c r="F628" s="298" t="s">
        <v>781</v>
      </c>
      <c r="G628" s="45"/>
      <c r="H628" s="45"/>
      <c r="I628" s="45"/>
      <c r="J628" s="45"/>
      <c r="K628" s="45"/>
      <c r="L628" s="49"/>
      <c r="M628" s="233"/>
      <c r="N628" s="234"/>
      <c r="O628" s="89"/>
      <c r="P628" s="89"/>
      <c r="Q628" s="89"/>
      <c r="R628" s="89"/>
      <c r="S628" s="89"/>
      <c r="T628" s="90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U628" s="21" t="s">
        <v>90</v>
      </c>
    </row>
    <row r="629" s="2" customFormat="1">
      <c r="A629" s="43"/>
      <c r="B629" s="44"/>
      <c r="C629" s="45"/>
      <c r="D629" s="235" t="s">
        <v>718</v>
      </c>
      <c r="E629" s="45"/>
      <c r="F629" s="299" t="s">
        <v>782</v>
      </c>
      <c r="G629" s="45"/>
      <c r="H629" s="300">
        <v>0</v>
      </c>
      <c r="I629" s="45"/>
      <c r="J629" s="45"/>
      <c r="K629" s="45"/>
      <c r="L629" s="49"/>
      <c r="M629" s="233"/>
      <c r="N629" s="234"/>
      <c r="O629" s="89"/>
      <c r="P629" s="89"/>
      <c r="Q629" s="89"/>
      <c r="R629" s="89"/>
      <c r="S629" s="89"/>
      <c r="T629" s="90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U629" s="21" t="s">
        <v>90</v>
      </c>
    </row>
    <row r="630" s="2" customFormat="1">
      <c r="A630" s="43"/>
      <c r="B630" s="44"/>
      <c r="C630" s="45"/>
      <c r="D630" s="235" t="s">
        <v>718</v>
      </c>
      <c r="E630" s="45"/>
      <c r="F630" s="299" t="s">
        <v>783</v>
      </c>
      <c r="G630" s="45"/>
      <c r="H630" s="300">
        <v>5.9000000000000004</v>
      </c>
      <c r="I630" s="45"/>
      <c r="J630" s="45"/>
      <c r="K630" s="45"/>
      <c r="L630" s="49"/>
      <c r="M630" s="233"/>
      <c r="N630" s="234"/>
      <c r="O630" s="89"/>
      <c r="P630" s="89"/>
      <c r="Q630" s="89"/>
      <c r="R630" s="89"/>
      <c r="S630" s="89"/>
      <c r="T630" s="90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U630" s="21" t="s">
        <v>90</v>
      </c>
    </row>
    <row r="631" s="2" customFormat="1">
      <c r="A631" s="43"/>
      <c r="B631" s="44"/>
      <c r="C631" s="45"/>
      <c r="D631" s="235" t="s">
        <v>718</v>
      </c>
      <c r="E631" s="45"/>
      <c r="F631" s="299" t="s">
        <v>528</v>
      </c>
      <c r="G631" s="45"/>
      <c r="H631" s="300">
        <v>3.4100000000000001</v>
      </c>
      <c r="I631" s="45"/>
      <c r="J631" s="45"/>
      <c r="K631" s="45"/>
      <c r="L631" s="49"/>
      <c r="M631" s="233"/>
      <c r="N631" s="234"/>
      <c r="O631" s="89"/>
      <c r="P631" s="89"/>
      <c r="Q631" s="89"/>
      <c r="R631" s="89"/>
      <c r="S631" s="89"/>
      <c r="T631" s="90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U631" s="21" t="s">
        <v>90</v>
      </c>
    </row>
    <row r="632" s="2" customFormat="1">
      <c r="A632" s="43"/>
      <c r="B632" s="44"/>
      <c r="C632" s="45"/>
      <c r="D632" s="235" t="s">
        <v>718</v>
      </c>
      <c r="E632" s="45"/>
      <c r="F632" s="299" t="s">
        <v>508</v>
      </c>
      <c r="G632" s="45"/>
      <c r="H632" s="300">
        <v>6.9100000000000001</v>
      </c>
      <c r="I632" s="45"/>
      <c r="J632" s="45"/>
      <c r="K632" s="45"/>
      <c r="L632" s="49"/>
      <c r="M632" s="233"/>
      <c r="N632" s="234"/>
      <c r="O632" s="89"/>
      <c r="P632" s="89"/>
      <c r="Q632" s="89"/>
      <c r="R632" s="89"/>
      <c r="S632" s="89"/>
      <c r="T632" s="90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U632" s="21" t="s">
        <v>90</v>
      </c>
    </row>
    <row r="633" s="2" customFormat="1">
      <c r="A633" s="43"/>
      <c r="B633" s="44"/>
      <c r="C633" s="45"/>
      <c r="D633" s="235" t="s">
        <v>718</v>
      </c>
      <c r="E633" s="45"/>
      <c r="F633" s="299" t="s">
        <v>509</v>
      </c>
      <c r="G633" s="45"/>
      <c r="H633" s="300">
        <v>15.890000000000001</v>
      </c>
      <c r="I633" s="45"/>
      <c r="J633" s="45"/>
      <c r="K633" s="45"/>
      <c r="L633" s="49"/>
      <c r="M633" s="233"/>
      <c r="N633" s="234"/>
      <c r="O633" s="89"/>
      <c r="P633" s="89"/>
      <c r="Q633" s="89"/>
      <c r="R633" s="89"/>
      <c r="S633" s="89"/>
      <c r="T633" s="90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U633" s="21" t="s">
        <v>90</v>
      </c>
    </row>
    <row r="634" s="2" customFormat="1">
      <c r="A634" s="43"/>
      <c r="B634" s="44"/>
      <c r="C634" s="45"/>
      <c r="D634" s="235" t="s">
        <v>718</v>
      </c>
      <c r="E634" s="45"/>
      <c r="F634" s="299" t="s">
        <v>529</v>
      </c>
      <c r="G634" s="45"/>
      <c r="H634" s="300">
        <v>10.699999999999999</v>
      </c>
      <c r="I634" s="45"/>
      <c r="J634" s="45"/>
      <c r="K634" s="45"/>
      <c r="L634" s="49"/>
      <c r="M634" s="233"/>
      <c r="N634" s="234"/>
      <c r="O634" s="89"/>
      <c r="P634" s="89"/>
      <c r="Q634" s="89"/>
      <c r="R634" s="89"/>
      <c r="S634" s="89"/>
      <c r="T634" s="90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U634" s="21" t="s">
        <v>90</v>
      </c>
    </row>
    <row r="635" s="2" customFormat="1">
      <c r="A635" s="43"/>
      <c r="B635" s="44"/>
      <c r="C635" s="45"/>
      <c r="D635" s="235" t="s">
        <v>718</v>
      </c>
      <c r="E635" s="45"/>
      <c r="F635" s="299" t="s">
        <v>530</v>
      </c>
      <c r="G635" s="45"/>
      <c r="H635" s="300">
        <v>22.57</v>
      </c>
      <c r="I635" s="45"/>
      <c r="J635" s="45"/>
      <c r="K635" s="45"/>
      <c r="L635" s="49"/>
      <c r="M635" s="233"/>
      <c r="N635" s="234"/>
      <c r="O635" s="89"/>
      <c r="P635" s="89"/>
      <c r="Q635" s="89"/>
      <c r="R635" s="89"/>
      <c r="S635" s="89"/>
      <c r="T635" s="90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U635" s="21" t="s">
        <v>90</v>
      </c>
    </row>
    <row r="636" s="2" customFormat="1">
      <c r="A636" s="43"/>
      <c r="B636" s="44"/>
      <c r="C636" s="45"/>
      <c r="D636" s="235" t="s">
        <v>718</v>
      </c>
      <c r="E636" s="45"/>
      <c r="F636" s="299" t="s">
        <v>531</v>
      </c>
      <c r="G636" s="45"/>
      <c r="H636" s="300">
        <v>15.07</v>
      </c>
      <c r="I636" s="45"/>
      <c r="J636" s="45"/>
      <c r="K636" s="45"/>
      <c r="L636" s="49"/>
      <c r="M636" s="233"/>
      <c r="N636" s="234"/>
      <c r="O636" s="89"/>
      <c r="P636" s="89"/>
      <c r="Q636" s="89"/>
      <c r="R636" s="89"/>
      <c r="S636" s="89"/>
      <c r="T636" s="90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U636" s="21" t="s">
        <v>90</v>
      </c>
    </row>
    <row r="637" s="2" customFormat="1">
      <c r="A637" s="43"/>
      <c r="B637" s="44"/>
      <c r="C637" s="45"/>
      <c r="D637" s="235" t="s">
        <v>718</v>
      </c>
      <c r="E637" s="45"/>
      <c r="F637" s="299" t="s">
        <v>532</v>
      </c>
      <c r="G637" s="45"/>
      <c r="H637" s="300">
        <v>3.3900000000000001</v>
      </c>
      <c r="I637" s="45"/>
      <c r="J637" s="45"/>
      <c r="K637" s="45"/>
      <c r="L637" s="49"/>
      <c r="M637" s="233"/>
      <c r="N637" s="234"/>
      <c r="O637" s="89"/>
      <c r="P637" s="89"/>
      <c r="Q637" s="89"/>
      <c r="R637" s="89"/>
      <c r="S637" s="89"/>
      <c r="T637" s="90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U637" s="21" t="s">
        <v>90</v>
      </c>
    </row>
    <row r="638" s="2" customFormat="1">
      <c r="A638" s="43"/>
      <c r="B638" s="44"/>
      <c r="C638" s="45"/>
      <c r="D638" s="235" t="s">
        <v>718</v>
      </c>
      <c r="E638" s="45"/>
      <c r="F638" s="299" t="s">
        <v>533</v>
      </c>
      <c r="G638" s="45"/>
      <c r="H638" s="300">
        <v>5.2999999999999998</v>
      </c>
      <c r="I638" s="45"/>
      <c r="J638" s="45"/>
      <c r="K638" s="45"/>
      <c r="L638" s="49"/>
      <c r="M638" s="233"/>
      <c r="N638" s="234"/>
      <c r="O638" s="89"/>
      <c r="P638" s="89"/>
      <c r="Q638" s="89"/>
      <c r="R638" s="89"/>
      <c r="S638" s="89"/>
      <c r="T638" s="90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U638" s="21" t="s">
        <v>90</v>
      </c>
    </row>
    <row r="639" s="2" customFormat="1">
      <c r="A639" s="43"/>
      <c r="B639" s="44"/>
      <c r="C639" s="45"/>
      <c r="D639" s="235" t="s">
        <v>718</v>
      </c>
      <c r="E639" s="45"/>
      <c r="F639" s="299" t="s">
        <v>341</v>
      </c>
      <c r="G639" s="45"/>
      <c r="H639" s="300">
        <v>89.140000000000001</v>
      </c>
      <c r="I639" s="45"/>
      <c r="J639" s="45"/>
      <c r="K639" s="45"/>
      <c r="L639" s="49"/>
      <c r="M639" s="233"/>
      <c r="N639" s="234"/>
      <c r="O639" s="89"/>
      <c r="P639" s="89"/>
      <c r="Q639" s="89"/>
      <c r="R639" s="89"/>
      <c r="S639" s="89"/>
      <c r="T639" s="90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U639" s="21" t="s">
        <v>90</v>
      </c>
    </row>
    <row r="640" s="2" customFormat="1" ht="16.5" customHeight="1">
      <c r="A640" s="43"/>
      <c r="B640" s="44"/>
      <c r="C640" s="288" t="s">
        <v>1108</v>
      </c>
      <c r="D640" s="288" t="s">
        <v>664</v>
      </c>
      <c r="E640" s="289" t="s">
        <v>1109</v>
      </c>
      <c r="F640" s="290" t="s">
        <v>1110</v>
      </c>
      <c r="G640" s="291" t="s">
        <v>1111</v>
      </c>
      <c r="H640" s="292">
        <v>64.965999999999994</v>
      </c>
      <c r="I640" s="293"/>
      <c r="J640" s="294">
        <f>ROUND(I640*H640,2)</f>
        <v>0</v>
      </c>
      <c r="K640" s="290" t="s">
        <v>152</v>
      </c>
      <c r="L640" s="295"/>
      <c r="M640" s="296" t="s">
        <v>78</v>
      </c>
      <c r="N640" s="297" t="s">
        <v>50</v>
      </c>
      <c r="O640" s="89"/>
      <c r="P640" s="226">
        <f>O640*H640</f>
        <v>0</v>
      </c>
      <c r="Q640" s="226">
        <v>0.001</v>
      </c>
      <c r="R640" s="226">
        <f>Q640*H640</f>
        <v>0.064965999999999996</v>
      </c>
      <c r="S640" s="226">
        <v>0</v>
      </c>
      <c r="T640" s="227">
        <f>S640*H640</f>
        <v>0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R640" s="228" t="s">
        <v>467</v>
      </c>
      <c r="AT640" s="228" t="s">
        <v>664</v>
      </c>
      <c r="AU640" s="228" t="s">
        <v>90</v>
      </c>
      <c r="AY640" s="21" t="s">
        <v>145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1" t="s">
        <v>88</v>
      </c>
      <c r="BK640" s="229">
        <f>ROUND(I640*H640,2)</f>
        <v>0</v>
      </c>
      <c r="BL640" s="21" t="s">
        <v>364</v>
      </c>
      <c r="BM640" s="228" t="s">
        <v>1112</v>
      </c>
    </row>
    <row r="641" s="14" customFormat="1">
      <c r="A641" s="14"/>
      <c r="B641" s="251"/>
      <c r="C641" s="252"/>
      <c r="D641" s="235" t="s">
        <v>273</v>
      </c>
      <c r="E641" s="252"/>
      <c r="F641" s="254" t="s">
        <v>1113</v>
      </c>
      <c r="G641" s="252"/>
      <c r="H641" s="255">
        <v>64.965999999999994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273</v>
      </c>
      <c r="AU641" s="261" t="s">
        <v>90</v>
      </c>
      <c r="AV641" s="14" t="s">
        <v>90</v>
      </c>
      <c r="AW641" s="14" t="s">
        <v>4</v>
      </c>
      <c r="AX641" s="14" t="s">
        <v>88</v>
      </c>
      <c r="AY641" s="261" t="s">
        <v>145</v>
      </c>
    </row>
    <row r="642" s="2" customFormat="1" ht="24.15" customHeight="1">
      <c r="A642" s="43"/>
      <c r="B642" s="44"/>
      <c r="C642" s="217" t="s">
        <v>1114</v>
      </c>
      <c r="D642" s="217" t="s">
        <v>148</v>
      </c>
      <c r="E642" s="218" t="s">
        <v>1115</v>
      </c>
      <c r="F642" s="219" t="s">
        <v>1116</v>
      </c>
      <c r="G642" s="220" t="s">
        <v>319</v>
      </c>
      <c r="H642" s="221">
        <v>178.97</v>
      </c>
      <c r="I642" s="222"/>
      <c r="J642" s="223">
        <f>ROUND(I642*H642,2)</f>
        <v>0</v>
      </c>
      <c r="K642" s="219" t="s">
        <v>152</v>
      </c>
      <c r="L642" s="49"/>
      <c r="M642" s="224" t="s">
        <v>78</v>
      </c>
      <c r="N642" s="225" t="s">
        <v>50</v>
      </c>
      <c r="O642" s="89"/>
      <c r="P642" s="226">
        <f>O642*H642</f>
        <v>0</v>
      </c>
      <c r="Q642" s="226">
        <v>0.00039825</v>
      </c>
      <c r="R642" s="226">
        <f>Q642*H642</f>
        <v>0.071274802499999998</v>
      </c>
      <c r="S642" s="226">
        <v>0</v>
      </c>
      <c r="T642" s="227">
        <f>S642*H642</f>
        <v>0</v>
      </c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R642" s="228" t="s">
        <v>364</v>
      </c>
      <c r="AT642" s="228" t="s">
        <v>148</v>
      </c>
      <c r="AU642" s="228" t="s">
        <v>90</v>
      </c>
      <c r="AY642" s="21" t="s">
        <v>145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21" t="s">
        <v>88</v>
      </c>
      <c r="BK642" s="229">
        <f>ROUND(I642*H642,2)</f>
        <v>0</v>
      </c>
      <c r="BL642" s="21" t="s">
        <v>364</v>
      </c>
      <c r="BM642" s="228" t="s">
        <v>1117</v>
      </c>
    </row>
    <row r="643" s="2" customFormat="1">
      <c r="A643" s="43"/>
      <c r="B643" s="44"/>
      <c r="C643" s="45"/>
      <c r="D643" s="230" t="s">
        <v>155</v>
      </c>
      <c r="E643" s="45"/>
      <c r="F643" s="231" t="s">
        <v>1118</v>
      </c>
      <c r="G643" s="45"/>
      <c r="H643" s="45"/>
      <c r="I643" s="232"/>
      <c r="J643" s="45"/>
      <c r="K643" s="45"/>
      <c r="L643" s="49"/>
      <c r="M643" s="233"/>
      <c r="N643" s="234"/>
      <c r="O643" s="89"/>
      <c r="P643" s="89"/>
      <c r="Q643" s="89"/>
      <c r="R643" s="89"/>
      <c r="S643" s="89"/>
      <c r="T643" s="90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T643" s="21" t="s">
        <v>155</v>
      </c>
      <c r="AU643" s="21" t="s">
        <v>90</v>
      </c>
    </row>
    <row r="644" s="14" customFormat="1">
      <c r="A644" s="14"/>
      <c r="B644" s="251"/>
      <c r="C644" s="252"/>
      <c r="D644" s="235" t="s">
        <v>273</v>
      </c>
      <c r="E644" s="253" t="s">
        <v>78</v>
      </c>
      <c r="F644" s="254" t="s">
        <v>744</v>
      </c>
      <c r="G644" s="252"/>
      <c r="H644" s="255">
        <v>89.829999999999998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273</v>
      </c>
      <c r="AU644" s="261" t="s">
        <v>90</v>
      </c>
      <c r="AV644" s="14" t="s">
        <v>90</v>
      </c>
      <c r="AW644" s="14" t="s">
        <v>40</v>
      </c>
      <c r="AX644" s="14" t="s">
        <v>80</v>
      </c>
      <c r="AY644" s="261" t="s">
        <v>145</v>
      </c>
    </row>
    <row r="645" s="14" customFormat="1">
      <c r="A645" s="14"/>
      <c r="B645" s="251"/>
      <c r="C645" s="252"/>
      <c r="D645" s="235" t="s">
        <v>273</v>
      </c>
      <c r="E645" s="253" t="s">
        <v>78</v>
      </c>
      <c r="F645" s="254" t="s">
        <v>746</v>
      </c>
      <c r="G645" s="252"/>
      <c r="H645" s="255">
        <v>89.140000000000001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1" t="s">
        <v>273</v>
      </c>
      <c r="AU645" s="261" t="s">
        <v>90</v>
      </c>
      <c r="AV645" s="14" t="s">
        <v>90</v>
      </c>
      <c r="AW645" s="14" t="s">
        <v>40</v>
      </c>
      <c r="AX645" s="14" t="s">
        <v>80</v>
      </c>
      <c r="AY645" s="261" t="s">
        <v>145</v>
      </c>
    </row>
    <row r="646" s="15" customFormat="1">
      <c r="A646" s="15"/>
      <c r="B646" s="262"/>
      <c r="C646" s="263"/>
      <c r="D646" s="235" t="s">
        <v>273</v>
      </c>
      <c r="E646" s="264" t="s">
        <v>78</v>
      </c>
      <c r="F646" s="265" t="s">
        <v>277</v>
      </c>
      <c r="G646" s="263"/>
      <c r="H646" s="266">
        <v>178.97</v>
      </c>
      <c r="I646" s="267"/>
      <c r="J646" s="263"/>
      <c r="K646" s="263"/>
      <c r="L646" s="268"/>
      <c r="M646" s="269"/>
      <c r="N646" s="270"/>
      <c r="O646" s="270"/>
      <c r="P646" s="270"/>
      <c r="Q646" s="270"/>
      <c r="R646" s="270"/>
      <c r="S646" s="270"/>
      <c r="T646" s="27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2" t="s">
        <v>273</v>
      </c>
      <c r="AU646" s="272" t="s">
        <v>90</v>
      </c>
      <c r="AV646" s="15" t="s">
        <v>170</v>
      </c>
      <c r="AW646" s="15" t="s">
        <v>40</v>
      </c>
      <c r="AX646" s="15" t="s">
        <v>88</v>
      </c>
      <c r="AY646" s="272" t="s">
        <v>145</v>
      </c>
    </row>
    <row r="647" s="2" customFormat="1">
      <c r="A647" s="43"/>
      <c r="B647" s="44"/>
      <c r="C647" s="45"/>
      <c r="D647" s="235" t="s">
        <v>718</v>
      </c>
      <c r="E647" s="45"/>
      <c r="F647" s="298" t="s">
        <v>789</v>
      </c>
      <c r="G647" s="45"/>
      <c r="H647" s="45"/>
      <c r="I647" s="45"/>
      <c r="J647" s="45"/>
      <c r="K647" s="45"/>
      <c r="L647" s="49"/>
      <c r="M647" s="233"/>
      <c r="N647" s="234"/>
      <c r="O647" s="89"/>
      <c r="P647" s="89"/>
      <c r="Q647" s="89"/>
      <c r="R647" s="89"/>
      <c r="S647" s="89"/>
      <c r="T647" s="90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U647" s="21" t="s">
        <v>90</v>
      </c>
    </row>
    <row r="648" s="2" customFormat="1">
      <c r="A648" s="43"/>
      <c r="B648" s="44"/>
      <c r="C648" s="45"/>
      <c r="D648" s="235" t="s">
        <v>718</v>
      </c>
      <c r="E648" s="45"/>
      <c r="F648" s="299" t="s">
        <v>790</v>
      </c>
      <c r="G648" s="45"/>
      <c r="H648" s="300">
        <v>0</v>
      </c>
      <c r="I648" s="45"/>
      <c r="J648" s="45"/>
      <c r="K648" s="45"/>
      <c r="L648" s="49"/>
      <c r="M648" s="233"/>
      <c r="N648" s="234"/>
      <c r="O648" s="89"/>
      <c r="P648" s="89"/>
      <c r="Q648" s="89"/>
      <c r="R648" s="89"/>
      <c r="S648" s="89"/>
      <c r="T648" s="90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U648" s="21" t="s">
        <v>90</v>
      </c>
    </row>
    <row r="649" s="2" customFormat="1">
      <c r="A649" s="43"/>
      <c r="B649" s="44"/>
      <c r="C649" s="45"/>
      <c r="D649" s="235" t="s">
        <v>718</v>
      </c>
      <c r="E649" s="45"/>
      <c r="F649" s="299" t="s">
        <v>504</v>
      </c>
      <c r="G649" s="45"/>
      <c r="H649" s="300">
        <v>39.560000000000002</v>
      </c>
      <c r="I649" s="45"/>
      <c r="J649" s="45"/>
      <c r="K649" s="45"/>
      <c r="L649" s="49"/>
      <c r="M649" s="233"/>
      <c r="N649" s="234"/>
      <c r="O649" s="89"/>
      <c r="P649" s="89"/>
      <c r="Q649" s="89"/>
      <c r="R649" s="89"/>
      <c r="S649" s="89"/>
      <c r="T649" s="90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U649" s="21" t="s">
        <v>90</v>
      </c>
    </row>
    <row r="650" s="2" customFormat="1">
      <c r="A650" s="43"/>
      <c r="B650" s="44"/>
      <c r="C650" s="45"/>
      <c r="D650" s="235" t="s">
        <v>718</v>
      </c>
      <c r="E650" s="45"/>
      <c r="F650" s="299" t="s">
        <v>527</v>
      </c>
      <c r="G650" s="45"/>
      <c r="H650" s="300">
        <v>50.270000000000003</v>
      </c>
      <c r="I650" s="45"/>
      <c r="J650" s="45"/>
      <c r="K650" s="45"/>
      <c r="L650" s="49"/>
      <c r="M650" s="233"/>
      <c r="N650" s="234"/>
      <c r="O650" s="89"/>
      <c r="P650" s="89"/>
      <c r="Q650" s="89"/>
      <c r="R650" s="89"/>
      <c r="S650" s="89"/>
      <c r="T650" s="90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U650" s="21" t="s">
        <v>90</v>
      </c>
    </row>
    <row r="651" s="2" customFormat="1">
      <c r="A651" s="43"/>
      <c r="B651" s="44"/>
      <c r="C651" s="45"/>
      <c r="D651" s="235" t="s">
        <v>718</v>
      </c>
      <c r="E651" s="45"/>
      <c r="F651" s="299" t="s">
        <v>341</v>
      </c>
      <c r="G651" s="45"/>
      <c r="H651" s="300">
        <v>89.829999999999998</v>
      </c>
      <c r="I651" s="45"/>
      <c r="J651" s="45"/>
      <c r="K651" s="45"/>
      <c r="L651" s="49"/>
      <c r="M651" s="233"/>
      <c r="N651" s="234"/>
      <c r="O651" s="89"/>
      <c r="P651" s="89"/>
      <c r="Q651" s="89"/>
      <c r="R651" s="89"/>
      <c r="S651" s="89"/>
      <c r="T651" s="90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U651" s="21" t="s">
        <v>90</v>
      </c>
    </row>
    <row r="652" s="2" customFormat="1">
      <c r="A652" s="43"/>
      <c r="B652" s="44"/>
      <c r="C652" s="45"/>
      <c r="D652" s="235" t="s">
        <v>718</v>
      </c>
      <c r="E652" s="45"/>
      <c r="F652" s="298" t="s">
        <v>781</v>
      </c>
      <c r="G652" s="45"/>
      <c r="H652" s="45"/>
      <c r="I652" s="45"/>
      <c r="J652" s="45"/>
      <c r="K652" s="45"/>
      <c r="L652" s="49"/>
      <c r="M652" s="233"/>
      <c r="N652" s="234"/>
      <c r="O652" s="89"/>
      <c r="P652" s="89"/>
      <c r="Q652" s="89"/>
      <c r="R652" s="89"/>
      <c r="S652" s="89"/>
      <c r="T652" s="90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U652" s="21" t="s">
        <v>90</v>
      </c>
    </row>
    <row r="653" s="2" customFormat="1">
      <c r="A653" s="43"/>
      <c r="B653" s="44"/>
      <c r="C653" s="45"/>
      <c r="D653" s="235" t="s">
        <v>718</v>
      </c>
      <c r="E653" s="45"/>
      <c r="F653" s="299" t="s">
        <v>782</v>
      </c>
      <c r="G653" s="45"/>
      <c r="H653" s="300">
        <v>0</v>
      </c>
      <c r="I653" s="45"/>
      <c r="J653" s="45"/>
      <c r="K653" s="45"/>
      <c r="L653" s="49"/>
      <c r="M653" s="233"/>
      <c r="N653" s="234"/>
      <c r="O653" s="89"/>
      <c r="P653" s="89"/>
      <c r="Q653" s="89"/>
      <c r="R653" s="89"/>
      <c r="S653" s="89"/>
      <c r="T653" s="90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U653" s="21" t="s">
        <v>90</v>
      </c>
    </row>
    <row r="654" s="2" customFormat="1">
      <c r="A654" s="43"/>
      <c r="B654" s="44"/>
      <c r="C654" s="45"/>
      <c r="D654" s="235" t="s">
        <v>718</v>
      </c>
      <c r="E654" s="45"/>
      <c r="F654" s="299" t="s">
        <v>783</v>
      </c>
      <c r="G654" s="45"/>
      <c r="H654" s="300">
        <v>5.9000000000000004</v>
      </c>
      <c r="I654" s="45"/>
      <c r="J654" s="45"/>
      <c r="K654" s="45"/>
      <c r="L654" s="49"/>
      <c r="M654" s="233"/>
      <c r="N654" s="234"/>
      <c r="O654" s="89"/>
      <c r="P654" s="89"/>
      <c r="Q654" s="89"/>
      <c r="R654" s="89"/>
      <c r="S654" s="89"/>
      <c r="T654" s="90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U654" s="21" t="s">
        <v>90</v>
      </c>
    </row>
    <row r="655" s="2" customFormat="1">
      <c r="A655" s="43"/>
      <c r="B655" s="44"/>
      <c r="C655" s="45"/>
      <c r="D655" s="235" t="s">
        <v>718</v>
      </c>
      <c r="E655" s="45"/>
      <c r="F655" s="299" t="s">
        <v>528</v>
      </c>
      <c r="G655" s="45"/>
      <c r="H655" s="300">
        <v>3.4100000000000001</v>
      </c>
      <c r="I655" s="45"/>
      <c r="J655" s="45"/>
      <c r="K655" s="45"/>
      <c r="L655" s="49"/>
      <c r="M655" s="233"/>
      <c r="N655" s="234"/>
      <c r="O655" s="89"/>
      <c r="P655" s="89"/>
      <c r="Q655" s="89"/>
      <c r="R655" s="89"/>
      <c r="S655" s="89"/>
      <c r="T655" s="90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U655" s="21" t="s">
        <v>90</v>
      </c>
    </row>
    <row r="656" s="2" customFormat="1">
      <c r="A656" s="43"/>
      <c r="B656" s="44"/>
      <c r="C656" s="45"/>
      <c r="D656" s="235" t="s">
        <v>718</v>
      </c>
      <c r="E656" s="45"/>
      <c r="F656" s="299" t="s">
        <v>508</v>
      </c>
      <c r="G656" s="45"/>
      <c r="H656" s="300">
        <v>6.9100000000000001</v>
      </c>
      <c r="I656" s="45"/>
      <c r="J656" s="45"/>
      <c r="K656" s="45"/>
      <c r="L656" s="49"/>
      <c r="M656" s="233"/>
      <c r="N656" s="234"/>
      <c r="O656" s="89"/>
      <c r="P656" s="89"/>
      <c r="Q656" s="89"/>
      <c r="R656" s="89"/>
      <c r="S656" s="89"/>
      <c r="T656" s="90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U656" s="21" t="s">
        <v>90</v>
      </c>
    </row>
    <row r="657" s="2" customFormat="1">
      <c r="A657" s="43"/>
      <c r="B657" s="44"/>
      <c r="C657" s="45"/>
      <c r="D657" s="235" t="s">
        <v>718</v>
      </c>
      <c r="E657" s="45"/>
      <c r="F657" s="299" t="s">
        <v>509</v>
      </c>
      <c r="G657" s="45"/>
      <c r="H657" s="300">
        <v>15.890000000000001</v>
      </c>
      <c r="I657" s="45"/>
      <c r="J657" s="45"/>
      <c r="K657" s="45"/>
      <c r="L657" s="49"/>
      <c r="M657" s="233"/>
      <c r="N657" s="234"/>
      <c r="O657" s="89"/>
      <c r="P657" s="89"/>
      <c r="Q657" s="89"/>
      <c r="R657" s="89"/>
      <c r="S657" s="89"/>
      <c r="T657" s="90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U657" s="21" t="s">
        <v>90</v>
      </c>
    </row>
    <row r="658" s="2" customFormat="1">
      <c r="A658" s="43"/>
      <c r="B658" s="44"/>
      <c r="C658" s="45"/>
      <c r="D658" s="235" t="s">
        <v>718</v>
      </c>
      <c r="E658" s="45"/>
      <c r="F658" s="299" t="s">
        <v>529</v>
      </c>
      <c r="G658" s="45"/>
      <c r="H658" s="300">
        <v>10.699999999999999</v>
      </c>
      <c r="I658" s="45"/>
      <c r="J658" s="45"/>
      <c r="K658" s="45"/>
      <c r="L658" s="49"/>
      <c r="M658" s="233"/>
      <c r="N658" s="234"/>
      <c r="O658" s="89"/>
      <c r="P658" s="89"/>
      <c r="Q658" s="89"/>
      <c r="R658" s="89"/>
      <c r="S658" s="89"/>
      <c r="T658" s="90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U658" s="21" t="s">
        <v>90</v>
      </c>
    </row>
    <row r="659" s="2" customFormat="1">
      <c r="A659" s="43"/>
      <c r="B659" s="44"/>
      <c r="C659" s="45"/>
      <c r="D659" s="235" t="s">
        <v>718</v>
      </c>
      <c r="E659" s="45"/>
      <c r="F659" s="299" t="s">
        <v>530</v>
      </c>
      <c r="G659" s="45"/>
      <c r="H659" s="300">
        <v>22.57</v>
      </c>
      <c r="I659" s="45"/>
      <c r="J659" s="45"/>
      <c r="K659" s="45"/>
      <c r="L659" s="49"/>
      <c r="M659" s="233"/>
      <c r="N659" s="234"/>
      <c r="O659" s="89"/>
      <c r="P659" s="89"/>
      <c r="Q659" s="89"/>
      <c r="R659" s="89"/>
      <c r="S659" s="89"/>
      <c r="T659" s="90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U659" s="21" t="s">
        <v>90</v>
      </c>
    </row>
    <row r="660" s="2" customFormat="1">
      <c r="A660" s="43"/>
      <c r="B660" s="44"/>
      <c r="C660" s="45"/>
      <c r="D660" s="235" t="s">
        <v>718</v>
      </c>
      <c r="E660" s="45"/>
      <c r="F660" s="299" t="s">
        <v>531</v>
      </c>
      <c r="G660" s="45"/>
      <c r="H660" s="300">
        <v>15.07</v>
      </c>
      <c r="I660" s="45"/>
      <c r="J660" s="45"/>
      <c r="K660" s="45"/>
      <c r="L660" s="49"/>
      <c r="M660" s="233"/>
      <c r="N660" s="234"/>
      <c r="O660" s="89"/>
      <c r="P660" s="89"/>
      <c r="Q660" s="89"/>
      <c r="R660" s="89"/>
      <c r="S660" s="89"/>
      <c r="T660" s="90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U660" s="21" t="s">
        <v>90</v>
      </c>
    </row>
    <row r="661" s="2" customFormat="1">
      <c r="A661" s="43"/>
      <c r="B661" s="44"/>
      <c r="C661" s="45"/>
      <c r="D661" s="235" t="s">
        <v>718</v>
      </c>
      <c r="E661" s="45"/>
      <c r="F661" s="299" t="s">
        <v>532</v>
      </c>
      <c r="G661" s="45"/>
      <c r="H661" s="300">
        <v>3.3900000000000001</v>
      </c>
      <c r="I661" s="45"/>
      <c r="J661" s="45"/>
      <c r="K661" s="45"/>
      <c r="L661" s="49"/>
      <c r="M661" s="233"/>
      <c r="N661" s="234"/>
      <c r="O661" s="89"/>
      <c r="P661" s="89"/>
      <c r="Q661" s="89"/>
      <c r="R661" s="89"/>
      <c r="S661" s="89"/>
      <c r="T661" s="90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U661" s="21" t="s">
        <v>90</v>
      </c>
    </row>
    <row r="662" s="2" customFormat="1">
      <c r="A662" s="43"/>
      <c r="B662" s="44"/>
      <c r="C662" s="45"/>
      <c r="D662" s="235" t="s">
        <v>718</v>
      </c>
      <c r="E662" s="45"/>
      <c r="F662" s="299" t="s">
        <v>533</v>
      </c>
      <c r="G662" s="45"/>
      <c r="H662" s="300">
        <v>5.2999999999999998</v>
      </c>
      <c r="I662" s="45"/>
      <c r="J662" s="45"/>
      <c r="K662" s="45"/>
      <c r="L662" s="49"/>
      <c r="M662" s="233"/>
      <c r="N662" s="234"/>
      <c r="O662" s="89"/>
      <c r="P662" s="89"/>
      <c r="Q662" s="89"/>
      <c r="R662" s="89"/>
      <c r="S662" s="89"/>
      <c r="T662" s="90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U662" s="21" t="s">
        <v>90</v>
      </c>
    </row>
    <row r="663" s="2" customFormat="1">
      <c r="A663" s="43"/>
      <c r="B663" s="44"/>
      <c r="C663" s="45"/>
      <c r="D663" s="235" t="s">
        <v>718</v>
      </c>
      <c r="E663" s="45"/>
      <c r="F663" s="299" t="s">
        <v>341</v>
      </c>
      <c r="G663" s="45"/>
      <c r="H663" s="300">
        <v>89.140000000000001</v>
      </c>
      <c r="I663" s="45"/>
      <c r="J663" s="45"/>
      <c r="K663" s="45"/>
      <c r="L663" s="49"/>
      <c r="M663" s="233"/>
      <c r="N663" s="234"/>
      <c r="O663" s="89"/>
      <c r="P663" s="89"/>
      <c r="Q663" s="89"/>
      <c r="R663" s="89"/>
      <c r="S663" s="89"/>
      <c r="T663" s="90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U663" s="21" t="s">
        <v>90</v>
      </c>
    </row>
    <row r="664" s="2" customFormat="1" ht="49.05" customHeight="1">
      <c r="A664" s="43"/>
      <c r="B664" s="44"/>
      <c r="C664" s="288" t="s">
        <v>1119</v>
      </c>
      <c r="D664" s="288" t="s">
        <v>664</v>
      </c>
      <c r="E664" s="289" t="s">
        <v>1120</v>
      </c>
      <c r="F664" s="290" t="s">
        <v>1121</v>
      </c>
      <c r="G664" s="291" t="s">
        <v>319</v>
      </c>
      <c r="H664" s="292">
        <v>208.59</v>
      </c>
      <c r="I664" s="293"/>
      <c r="J664" s="294">
        <f>ROUND(I664*H664,2)</f>
        <v>0</v>
      </c>
      <c r="K664" s="290" t="s">
        <v>152</v>
      </c>
      <c r="L664" s="295"/>
      <c r="M664" s="296" t="s">
        <v>78</v>
      </c>
      <c r="N664" s="297" t="s">
        <v>50</v>
      </c>
      <c r="O664" s="89"/>
      <c r="P664" s="226">
        <f>O664*H664</f>
        <v>0</v>
      </c>
      <c r="Q664" s="226">
        <v>0.0054000000000000003</v>
      </c>
      <c r="R664" s="226">
        <f>Q664*H664</f>
        <v>1.1263860000000001</v>
      </c>
      <c r="S664" s="226">
        <v>0</v>
      </c>
      <c r="T664" s="227">
        <f>S664*H664</f>
        <v>0</v>
      </c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R664" s="228" t="s">
        <v>467</v>
      </c>
      <c r="AT664" s="228" t="s">
        <v>664</v>
      </c>
      <c r="AU664" s="228" t="s">
        <v>90</v>
      </c>
      <c r="AY664" s="21" t="s">
        <v>145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21" t="s">
        <v>88</v>
      </c>
      <c r="BK664" s="229">
        <f>ROUND(I664*H664,2)</f>
        <v>0</v>
      </c>
      <c r="BL664" s="21" t="s">
        <v>364</v>
      </c>
      <c r="BM664" s="228" t="s">
        <v>1122</v>
      </c>
    </row>
    <row r="665" s="14" customFormat="1">
      <c r="A665" s="14"/>
      <c r="B665" s="251"/>
      <c r="C665" s="252"/>
      <c r="D665" s="235" t="s">
        <v>273</v>
      </c>
      <c r="E665" s="252"/>
      <c r="F665" s="254" t="s">
        <v>1123</v>
      </c>
      <c r="G665" s="252"/>
      <c r="H665" s="255">
        <v>208.59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1" t="s">
        <v>273</v>
      </c>
      <c r="AU665" s="261" t="s">
        <v>90</v>
      </c>
      <c r="AV665" s="14" t="s">
        <v>90</v>
      </c>
      <c r="AW665" s="14" t="s">
        <v>4</v>
      </c>
      <c r="AX665" s="14" t="s">
        <v>88</v>
      </c>
      <c r="AY665" s="261" t="s">
        <v>145</v>
      </c>
    </row>
    <row r="666" s="2" customFormat="1" ht="49.05" customHeight="1">
      <c r="A666" s="43"/>
      <c r="B666" s="44"/>
      <c r="C666" s="217" t="s">
        <v>1124</v>
      </c>
      <c r="D666" s="217" t="s">
        <v>148</v>
      </c>
      <c r="E666" s="218" t="s">
        <v>1125</v>
      </c>
      <c r="F666" s="219" t="s">
        <v>1126</v>
      </c>
      <c r="G666" s="220" t="s">
        <v>301</v>
      </c>
      <c r="H666" s="221">
        <v>1.2629999999999999</v>
      </c>
      <c r="I666" s="222"/>
      <c r="J666" s="223">
        <f>ROUND(I666*H666,2)</f>
        <v>0</v>
      </c>
      <c r="K666" s="219" t="s">
        <v>152</v>
      </c>
      <c r="L666" s="49"/>
      <c r="M666" s="224" t="s">
        <v>78</v>
      </c>
      <c r="N666" s="225" t="s">
        <v>50</v>
      </c>
      <c r="O666" s="89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R666" s="228" t="s">
        <v>364</v>
      </c>
      <c r="AT666" s="228" t="s">
        <v>148</v>
      </c>
      <c r="AU666" s="228" t="s">
        <v>90</v>
      </c>
      <c r="AY666" s="21" t="s">
        <v>145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21" t="s">
        <v>88</v>
      </c>
      <c r="BK666" s="229">
        <f>ROUND(I666*H666,2)</f>
        <v>0</v>
      </c>
      <c r="BL666" s="21" t="s">
        <v>364</v>
      </c>
      <c r="BM666" s="228" t="s">
        <v>1127</v>
      </c>
    </row>
    <row r="667" s="2" customFormat="1">
      <c r="A667" s="43"/>
      <c r="B667" s="44"/>
      <c r="C667" s="45"/>
      <c r="D667" s="230" t="s">
        <v>155</v>
      </c>
      <c r="E667" s="45"/>
      <c r="F667" s="231" t="s">
        <v>1128</v>
      </c>
      <c r="G667" s="45"/>
      <c r="H667" s="45"/>
      <c r="I667" s="232"/>
      <c r="J667" s="45"/>
      <c r="K667" s="45"/>
      <c r="L667" s="49"/>
      <c r="M667" s="233"/>
      <c r="N667" s="234"/>
      <c r="O667" s="89"/>
      <c r="P667" s="89"/>
      <c r="Q667" s="89"/>
      <c r="R667" s="89"/>
      <c r="S667" s="89"/>
      <c r="T667" s="90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T667" s="21" t="s">
        <v>155</v>
      </c>
      <c r="AU667" s="21" t="s">
        <v>90</v>
      </c>
    </row>
    <row r="668" s="2" customFormat="1" ht="55.5" customHeight="1">
      <c r="A668" s="43"/>
      <c r="B668" s="44"/>
      <c r="C668" s="217" t="s">
        <v>1129</v>
      </c>
      <c r="D668" s="217" t="s">
        <v>148</v>
      </c>
      <c r="E668" s="218" t="s">
        <v>1130</v>
      </c>
      <c r="F668" s="219" t="s">
        <v>1131</v>
      </c>
      <c r="G668" s="220" t="s">
        <v>301</v>
      </c>
      <c r="H668" s="221">
        <v>1.2629999999999999</v>
      </c>
      <c r="I668" s="222"/>
      <c r="J668" s="223">
        <f>ROUND(I668*H668,2)</f>
        <v>0</v>
      </c>
      <c r="K668" s="219" t="s">
        <v>152</v>
      </c>
      <c r="L668" s="49"/>
      <c r="M668" s="224" t="s">
        <v>78</v>
      </c>
      <c r="N668" s="225" t="s">
        <v>50</v>
      </c>
      <c r="O668" s="89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R668" s="228" t="s">
        <v>364</v>
      </c>
      <c r="AT668" s="228" t="s">
        <v>148</v>
      </c>
      <c r="AU668" s="228" t="s">
        <v>90</v>
      </c>
      <c r="AY668" s="21" t="s">
        <v>145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21" t="s">
        <v>88</v>
      </c>
      <c r="BK668" s="229">
        <f>ROUND(I668*H668,2)</f>
        <v>0</v>
      </c>
      <c r="BL668" s="21" t="s">
        <v>364</v>
      </c>
      <c r="BM668" s="228" t="s">
        <v>1132</v>
      </c>
    </row>
    <row r="669" s="2" customFormat="1">
      <c r="A669" s="43"/>
      <c r="B669" s="44"/>
      <c r="C669" s="45"/>
      <c r="D669" s="230" t="s">
        <v>155</v>
      </c>
      <c r="E669" s="45"/>
      <c r="F669" s="231" t="s">
        <v>1133</v>
      </c>
      <c r="G669" s="45"/>
      <c r="H669" s="45"/>
      <c r="I669" s="232"/>
      <c r="J669" s="45"/>
      <c r="K669" s="45"/>
      <c r="L669" s="49"/>
      <c r="M669" s="233"/>
      <c r="N669" s="234"/>
      <c r="O669" s="89"/>
      <c r="P669" s="89"/>
      <c r="Q669" s="89"/>
      <c r="R669" s="89"/>
      <c r="S669" s="89"/>
      <c r="T669" s="90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T669" s="21" t="s">
        <v>155</v>
      </c>
      <c r="AU669" s="21" t="s">
        <v>90</v>
      </c>
    </row>
    <row r="670" s="2" customFormat="1" ht="66.75" customHeight="1">
      <c r="A670" s="43"/>
      <c r="B670" s="44"/>
      <c r="C670" s="217" t="s">
        <v>1134</v>
      </c>
      <c r="D670" s="217" t="s">
        <v>148</v>
      </c>
      <c r="E670" s="218" t="s">
        <v>1135</v>
      </c>
      <c r="F670" s="219" t="s">
        <v>1136</v>
      </c>
      <c r="G670" s="220" t="s">
        <v>301</v>
      </c>
      <c r="H670" s="221">
        <v>1.2629999999999999</v>
      </c>
      <c r="I670" s="222"/>
      <c r="J670" s="223">
        <f>ROUND(I670*H670,2)</f>
        <v>0</v>
      </c>
      <c r="K670" s="219" t="s">
        <v>152</v>
      </c>
      <c r="L670" s="49"/>
      <c r="M670" s="224" t="s">
        <v>78</v>
      </c>
      <c r="N670" s="225" t="s">
        <v>50</v>
      </c>
      <c r="O670" s="89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R670" s="228" t="s">
        <v>364</v>
      </c>
      <c r="AT670" s="228" t="s">
        <v>148</v>
      </c>
      <c r="AU670" s="228" t="s">
        <v>90</v>
      </c>
      <c r="AY670" s="21" t="s">
        <v>145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21" t="s">
        <v>88</v>
      </c>
      <c r="BK670" s="229">
        <f>ROUND(I670*H670,2)</f>
        <v>0</v>
      </c>
      <c r="BL670" s="21" t="s">
        <v>364</v>
      </c>
      <c r="BM670" s="228" t="s">
        <v>1137</v>
      </c>
    </row>
    <row r="671" s="2" customFormat="1">
      <c r="A671" s="43"/>
      <c r="B671" s="44"/>
      <c r="C671" s="45"/>
      <c r="D671" s="230" t="s">
        <v>155</v>
      </c>
      <c r="E671" s="45"/>
      <c r="F671" s="231" t="s">
        <v>1138</v>
      </c>
      <c r="G671" s="45"/>
      <c r="H671" s="45"/>
      <c r="I671" s="232"/>
      <c r="J671" s="45"/>
      <c r="K671" s="45"/>
      <c r="L671" s="49"/>
      <c r="M671" s="233"/>
      <c r="N671" s="234"/>
      <c r="O671" s="89"/>
      <c r="P671" s="89"/>
      <c r="Q671" s="89"/>
      <c r="R671" s="89"/>
      <c r="S671" s="89"/>
      <c r="T671" s="90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T671" s="21" t="s">
        <v>155</v>
      </c>
      <c r="AU671" s="21" t="s">
        <v>90</v>
      </c>
    </row>
    <row r="672" s="12" customFormat="1" ht="22.8" customHeight="1">
      <c r="A672" s="12"/>
      <c r="B672" s="201"/>
      <c r="C672" s="202"/>
      <c r="D672" s="203" t="s">
        <v>79</v>
      </c>
      <c r="E672" s="215" t="s">
        <v>513</v>
      </c>
      <c r="F672" s="215" t="s">
        <v>514</v>
      </c>
      <c r="G672" s="202"/>
      <c r="H672" s="202"/>
      <c r="I672" s="205"/>
      <c r="J672" s="216">
        <f>BK672</f>
        <v>0</v>
      </c>
      <c r="K672" s="202"/>
      <c r="L672" s="207"/>
      <c r="M672" s="208"/>
      <c r="N672" s="209"/>
      <c r="O672" s="209"/>
      <c r="P672" s="210">
        <f>SUM(P673:P766)</f>
        <v>0</v>
      </c>
      <c r="Q672" s="209"/>
      <c r="R672" s="210">
        <f>SUM(R673:R766)</f>
        <v>0.80986360000000013</v>
      </c>
      <c r="S672" s="209"/>
      <c r="T672" s="211">
        <f>SUM(T673:T766)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2" t="s">
        <v>90</v>
      </c>
      <c r="AT672" s="213" t="s">
        <v>79</v>
      </c>
      <c r="AU672" s="213" t="s">
        <v>88</v>
      </c>
      <c r="AY672" s="212" t="s">
        <v>145</v>
      </c>
      <c r="BK672" s="214">
        <f>SUM(BK673:BK766)</f>
        <v>0</v>
      </c>
    </row>
    <row r="673" s="2" customFormat="1" ht="37.8" customHeight="1">
      <c r="A673" s="43"/>
      <c r="B673" s="44"/>
      <c r="C673" s="217" t="s">
        <v>1139</v>
      </c>
      <c r="D673" s="217" t="s">
        <v>148</v>
      </c>
      <c r="E673" s="218" t="s">
        <v>1140</v>
      </c>
      <c r="F673" s="219" t="s">
        <v>1141</v>
      </c>
      <c r="G673" s="220" t="s">
        <v>319</v>
      </c>
      <c r="H673" s="221">
        <v>287.5</v>
      </c>
      <c r="I673" s="222"/>
      <c r="J673" s="223">
        <f>ROUND(I673*H673,2)</f>
        <v>0</v>
      </c>
      <c r="K673" s="219" t="s">
        <v>152</v>
      </c>
      <c r="L673" s="49"/>
      <c r="M673" s="224" t="s">
        <v>78</v>
      </c>
      <c r="N673" s="225" t="s">
        <v>50</v>
      </c>
      <c r="O673" s="89"/>
      <c r="P673" s="226">
        <f>O673*H673</f>
        <v>0</v>
      </c>
      <c r="Q673" s="226">
        <v>0</v>
      </c>
      <c r="R673" s="226">
        <f>Q673*H673</f>
        <v>0</v>
      </c>
      <c r="S673" s="226">
        <v>0</v>
      </c>
      <c r="T673" s="227">
        <f>S673*H673</f>
        <v>0</v>
      </c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R673" s="228" t="s">
        <v>364</v>
      </c>
      <c r="AT673" s="228" t="s">
        <v>148</v>
      </c>
      <c r="AU673" s="228" t="s">
        <v>90</v>
      </c>
      <c r="AY673" s="21" t="s">
        <v>145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1" t="s">
        <v>88</v>
      </c>
      <c r="BK673" s="229">
        <f>ROUND(I673*H673,2)</f>
        <v>0</v>
      </c>
      <c r="BL673" s="21" t="s">
        <v>364</v>
      </c>
      <c r="BM673" s="228" t="s">
        <v>1142</v>
      </c>
    </row>
    <row r="674" s="2" customFormat="1">
      <c r="A674" s="43"/>
      <c r="B674" s="44"/>
      <c r="C674" s="45"/>
      <c r="D674" s="230" t="s">
        <v>155</v>
      </c>
      <c r="E674" s="45"/>
      <c r="F674" s="231" t="s">
        <v>1143</v>
      </c>
      <c r="G674" s="45"/>
      <c r="H674" s="45"/>
      <c r="I674" s="232"/>
      <c r="J674" s="45"/>
      <c r="K674" s="45"/>
      <c r="L674" s="49"/>
      <c r="M674" s="233"/>
      <c r="N674" s="234"/>
      <c r="O674" s="89"/>
      <c r="P674" s="89"/>
      <c r="Q674" s="89"/>
      <c r="R674" s="89"/>
      <c r="S674" s="89"/>
      <c r="T674" s="90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T674" s="21" t="s">
        <v>155</v>
      </c>
      <c r="AU674" s="21" t="s">
        <v>90</v>
      </c>
    </row>
    <row r="675" s="13" customFormat="1">
      <c r="A675" s="13"/>
      <c r="B675" s="241"/>
      <c r="C675" s="242"/>
      <c r="D675" s="235" t="s">
        <v>273</v>
      </c>
      <c r="E675" s="243" t="s">
        <v>78</v>
      </c>
      <c r="F675" s="244" t="s">
        <v>1144</v>
      </c>
      <c r="G675" s="242"/>
      <c r="H675" s="243" t="s">
        <v>78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0" t="s">
        <v>273</v>
      </c>
      <c r="AU675" s="250" t="s">
        <v>90</v>
      </c>
      <c r="AV675" s="13" t="s">
        <v>88</v>
      </c>
      <c r="AW675" s="13" t="s">
        <v>40</v>
      </c>
      <c r="AX675" s="13" t="s">
        <v>80</v>
      </c>
      <c r="AY675" s="250" t="s">
        <v>145</v>
      </c>
    </row>
    <row r="676" s="14" customFormat="1">
      <c r="A676" s="14"/>
      <c r="B676" s="251"/>
      <c r="C676" s="252"/>
      <c r="D676" s="235" t="s">
        <v>273</v>
      </c>
      <c r="E676" s="253" t="s">
        <v>78</v>
      </c>
      <c r="F676" s="254" t="s">
        <v>744</v>
      </c>
      <c r="G676" s="252"/>
      <c r="H676" s="255">
        <v>89.829999999999998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1" t="s">
        <v>273</v>
      </c>
      <c r="AU676" s="261" t="s">
        <v>90</v>
      </c>
      <c r="AV676" s="14" t="s">
        <v>90</v>
      </c>
      <c r="AW676" s="14" t="s">
        <v>40</v>
      </c>
      <c r="AX676" s="14" t="s">
        <v>80</v>
      </c>
      <c r="AY676" s="261" t="s">
        <v>145</v>
      </c>
    </row>
    <row r="677" s="14" customFormat="1">
      <c r="A677" s="14"/>
      <c r="B677" s="251"/>
      <c r="C677" s="252"/>
      <c r="D677" s="235" t="s">
        <v>273</v>
      </c>
      <c r="E677" s="253" t="s">
        <v>78</v>
      </c>
      <c r="F677" s="254" t="s">
        <v>746</v>
      </c>
      <c r="G677" s="252"/>
      <c r="H677" s="255">
        <v>89.140000000000001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1" t="s">
        <v>273</v>
      </c>
      <c r="AU677" s="261" t="s">
        <v>90</v>
      </c>
      <c r="AV677" s="14" t="s">
        <v>90</v>
      </c>
      <c r="AW677" s="14" t="s">
        <v>40</v>
      </c>
      <c r="AX677" s="14" t="s">
        <v>80</v>
      </c>
      <c r="AY677" s="261" t="s">
        <v>145</v>
      </c>
    </row>
    <row r="678" s="14" customFormat="1">
      <c r="A678" s="14"/>
      <c r="B678" s="251"/>
      <c r="C678" s="252"/>
      <c r="D678" s="235" t="s">
        <v>273</v>
      </c>
      <c r="E678" s="253" t="s">
        <v>750</v>
      </c>
      <c r="F678" s="254" t="s">
        <v>1046</v>
      </c>
      <c r="G678" s="252"/>
      <c r="H678" s="255">
        <v>18.699999999999999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1" t="s">
        <v>273</v>
      </c>
      <c r="AU678" s="261" t="s">
        <v>90</v>
      </c>
      <c r="AV678" s="14" t="s">
        <v>90</v>
      </c>
      <c r="AW678" s="14" t="s">
        <v>40</v>
      </c>
      <c r="AX678" s="14" t="s">
        <v>80</v>
      </c>
      <c r="AY678" s="261" t="s">
        <v>145</v>
      </c>
    </row>
    <row r="679" s="13" customFormat="1">
      <c r="A679" s="13"/>
      <c r="B679" s="241"/>
      <c r="C679" s="242"/>
      <c r="D679" s="235" t="s">
        <v>273</v>
      </c>
      <c r="E679" s="243" t="s">
        <v>78</v>
      </c>
      <c r="F679" s="244" t="s">
        <v>1145</v>
      </c>
      <c r="G679" s="242"/>
      <c r="H679" s="243" t="s">
        <v>78</v>
      </c>
      <c r="I679" s="245"/>
      <c r="J679" s="242"/>
      <c r="K679" s="242"/>
      <c r="L679" s="246"/>
      <c r="M679" s="247"/>
      <c r="N679" s="248"/>
      <c r="O679" s="248"/>
      <c r="P679" s="248"/>
      <c r="Q679" s="248"/>
      <c r="R679" s="248"/>
      <c r="S679" s="248"/>
      <c r="T679" s="24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0" t="s">
        <v>273</v>
      </c>
      <c r="AU679" s="250" t="s">
        <v>90</v>
      </c>
      <c r="AV679" s="13" t="s">
        <v>88</v>
      </c>
      <c r="AW679" s="13" t="s">
        <v>40</v>
      </c>
      <c r="AX679" s="13" t="s">
        <v>80</v>
      </c>
      <c r="AY679" s="250" t="s">
        <v>145</v>
      </c>
    </row>
    <row r="680" s="14" customFormat="1">
      <c r="A680" s="14"/>
      <c r="B680" s="251"/>
      <c r="C680" s="252"/>
      <c r="D680" s="235" t="s">
        <v>273</v>
      </c>
      <c r="E680" s="253" t="s">
        <v>78</v>
      </c>
      <c r="F680" s="254" t="s">
        <v>744</v>
      </c>
      <c r="G680" s="252"/>
      <c r="H680" s="255">
        <v>89.829999999999998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1" t="s">
        <v>273</v>
      </c>
      <c r="AU680" s="261" t="s">
        <v>90</v>
      </c>
      <c r="AV680" s="14" t="s">
        <v>90</v>
      </c>
      <c r="AW680" s="14" t="s">
        <v>40</v>
      </c>
      <c r="AX680" s="14" t="s">
        <v>80</v>
      </c>
      <c r="AY680" s="261" t="s">
        <v>145</v>
      </c>
    </row>
    <row r="681" s="15" customFormat="1">
      <c r="A681" s="15"/>
      <c r="B681" s="262"/>
      <c r="C681" s="263"/>
      <c r="D681" s="235" t="s">
        <v>273</v>
      </c>
      <c r="E681" s="264" t="s">
        <v>78</v>
      </c>
      <c r="F681" s="265" t="s">
        <v>277</v>
      </c>
      <c r="G681" s="263"/>
      <c r="H681" s="266">
        <v>287.5</v>
      </c>
      <c r="I681" s="267"/>
      <c r="J681" s="263"/>
      <c r="K681" s="263"/>
      <c r="L681" s="268"/>
      <c r="M681" s="269"/>
      <c r="N681" s="270"/>
      <c r="O681" s="270"/>
      <c r="P681" s="270"/>
      <c r="Q681" s="270"/>
      <c r="R681" s="270"/>
      <c r="S681" s="270"/>
      <c r="T681" s="27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2" t="s">
        <v>273</v>
      </c>
      <c r="AU681" s="272" t="s">
        <v>90</v>
      </c>
      <c r="AV681" s="15" t="s">
        <v>170</v>
      </c>
      <c r="AW681" s="15" t="s">
        <v>40</v>
      </c>
      <c r="AX681" s="15" t="s">
        <v>88</v>
      </c>
      <c r="AY681" s="272" t="s">
        <v>145</v>
      </c>
    </row>
    <row r="682" s="2" customFormat="1">
      <c r="A682" s="43"/>
      <c r="B682" s="44"/>
      <c r="C682" s="45"/>
      <c r="D682" s="235" t="s">
        <v>718</v>
      </c>
      <c r="E682" s="45"/>
      <c r="F682" s="298" t="s">
        <v>789</v>
      </c>
      <c r="G682" s="45"/>
      <c r="H682" s="45"/>
      <c r="I682" s="45"/>
      <c r="J682" s="45"/>
      <c r="K682" s="45"/>
      <c r="L682" s="49"/>
      <c r="M682" s="233"/>
      <c r="N682" s="234"/>
      <c r="O682" s="89"/>
      <c r="P682" s="89"/>
      <c r="Q682" s="89"/>
      <c r="R682" s="89"/>
      <c r="S682" s="89"/>
      <c r="T682" s="90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U682" s="21" t="s">
        <v>90</v>
      </c>
    </row>
    <row r="683" s="2" customFormat="1">
      <c r="A683" s="43"/>
      <c r="B683" s="44"/>
      <c r="C683" s="45"/>
      <c r="D683" s="235" t="s">
        <v>718</v>
      </c>
      <c r="E683" s="45"/>
      <c r="F683" s="299" t="s">
        <v>790</v>
      </c>
      <c r="G683" s="45"/>
      <c r="H683" s="300">
        <v>0</v>
      </c>
      <c r="I683" s="45"/>
      <c r="J683" s="45"/>
      <c r="K683" s="45"/>
      <c r="L683" s="49"/>
      <c r="M683" s="233"/>
      <c r="N683" s="234"/>
      <c r="O683" s="89"/>
      <c r="P683" s="89"/>
      <c r="Q683" s="89"/>
      <c r="R683" s="89"/>
      <c r="S683" s="89"/>
      <c r="T683" s="90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U683" s="21" t="s">
        <v>90</v>
      </c>
    </row>
    <row r="684" s="2" customFormat="1">
      <c r="A684" s="43"/>
      <c r="B684" s="44"/>
      <c r="C684" s="45"/>
      <c r="D684" s="235" t="s">
        <v>718</v>
      </c>
      <c r="E684" s="45"/>
      <c r="F684" s="299" t="s">
        <v>504</v>
      </c>
      <c r="G684" s="45"/>
      <c r="H684" s="300">
        <v>39.560000000000002</v>
      </c>
      <c r="I684" s="45"/>
      <c r="J684" s="45"/>
      <c r="K684" s="45"/>
      <c r="L684" s="49"/>
      <c r="M684" s="233"/>
      <c r="N684" s="234"/>
      <c r="O684" s="89"/>
      <c r="P684" s="89"/>
      <c r="Q684" s="89"/>
      <c r="R684" s="89"/>
      <c r="S684" s="89"/>
      <c r="T684" s="90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U684" s="21" t="s">
        <v>90</v>
      </c>
    </row>
    <row r="685" s="2" customFormat="1">
      <c r="A685" s="43"/>
      <c r="B685" s="44"/>
      <c r="C685" s="45"/>
      <c r="D685" s="235" t="s">
        <v>718</v>
      </c>
      <c r="E685" s="45"/>
      <c r="F685" s="299" t="s">
        <v>527</v>
      </c>
      <c r="G685" s="45"/>
      <c r="H685" s="300">
        <v>50.270000000000003</v>
      </c>
      <c r="I685" s="45"/>
      <c r="J685" s="45"/>
      <c r="K685" s="45"/>
      <c r="L685" s="49"/>
      <c r="M685" s="233"/>
      <c r="N685" s="234"/>
      <c r="O685" s="89"/>
      <c r="P685" s="89"/>
      <c r="Q685" s="89"/>
      <c r="R685" s="89"/>
      <c r="S685" s="89"/>
      <c r="T685" s="90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U685" s="21" t="s">
        <v>90</v>
      </c>
    </row>
    <row r="686" s="2" customFormat="1">
      <c r="A686" s="43"/>
      <c r="B686" s="44"/>
      <c r="C686" s="45"/>
      <c r="D686" s="235" t="s">
        <v>718</v>
      </c>
      <c r="E686" s="45"/>
      <c r="F686" s="299" t="s">
        <v>341</v>
      </c>
      <c r="G686" s="45"/>
      <c r="H686" s="300">
        <v>89.829999999999998</v>
      </c>
      <c r="I686" s="45"/>
      <c r="J686" s="45"/>
      <c r="K686" s="45"/>
      <c r="L686" s="49"/>
      <c r="M686" s="233"/>
      <c r="N686" s="234"/>
      <c r="O686" s="89"/>
      <c r="P686" s="89"/>
      <c r="Q686" s="89"/>
      <c r="R686" s="89"/>
      <c r="S686" s="89"/>
      <c r="T686" s="90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U686" s="21" t="s">
        <v>90</v>
      </c>
    </row>
    <row r="687" s="2" customFormat="1">
      <c r="A687" s="43"/>
      <c r="B687" s="44"/>
      <c r="C687" s="45"/>
      <c r="D687" s="235" t="s">
        <v>718</v>
      </c>
      <c r="E687" s="45"/>
      <c r="F687" s="298" t="s">
        <v>781</v>
      </c>
      <c r="G687" s="45"/>
      <c r="H687" s="45"/>
      <c r="I687" s="45"/>
      <c r="J687" s="45"/>
      <c r="K687" s="45"/>
      <c r="L687" s="49"/>
      <c r="M687" s="233"/>
      <c r="N687" s="234"/>
      <c r="O687" s="89"/>
      <c r="P687" s="89"/>
      <c r="Q687" s="89"/>
      <c r="R687" s="89"/>
      <c r="S687" s="89"/>
      <c r="T687" s="90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U687" s="21" t="s">
        <v>90</v>
      </c>
    </row>
    <row r="688" s="2" customFormat="1">
      <c r="A688" s="43"/>
      <c r="B688" s="44"/>
      <c r="C688" s="45"/>
      <c r="D688" s="235" t="s">
        <v>718</v>
      </c>
      <c r="E688" s="45"/>
      <c r="F688" s="299" t="s">
        <v>782</v>
      </c>
      <c r="G688" s="45"/>
      <c r="H688" s="300">
        <v>0</v>
      </c>
      <c r="I688" s="45"/>
      <c r="J688" s="45"/>
      <c r="K688" s="45"/>
      <c r="L688" s="49"/>
      <c r="M688" s="233"/>
      <c r="N688" s="234"/>
      <c r="O688" s="89"/>
      <c r="P688" s="89"/>
      <c r="Q688" s="89"/>
      <c r="R688" s="89"/>
      <c r="S688" s="89"/>
      <c r="T688" s="90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U688" s="21" t="s">
        <v>90</v>
      </c>
    </row>
    <row r="689" s="2" customFormat="1">
      <c r="A689" s="43"/>
      <c r="B689" s="44"/>
      <c r="C689" s="45"/>
      <c r="D689" s="235" t="s">
        <v>718</v>
      </c>
      <c r="E689" s="45"/>
      <c r="F689" s="299" t="s">
        <v>783</v>
      </c>
      <c r="G689" s="45"/>
      <c r="H689" s="300">
        <v>5.9000000000000004</v>
      </c>
      <c r="I689" s="45"/>
      <c r="J689" s="45"/>
      <c r="K689" s="45"/>
      <c r="L689" s="49"/>
      <c r="M689" s="233"/>
      <c r="N689" s="234"/>
      <c r="O689" s="89"/>
      <c r="P689" s="89"/>
      <c r="Q689" s="89"/>
      <c r="R689" s="89"/>
      <c r="S689" s="89"/>
      <c r="T689" s="90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U689" s="21" t="s">
        <v>90</v>
      </c>
    </row>
    <row r="690" s="2" customFormat="1">
      <c r="A690" s="43"/>
      <c r="B690" s="44"/>
      <c r="C690" s="45"/>
      <c r="D690" s="235" t="s">
        <v>718</v>
      </c>
      <c r="E690" s="45"/>
      <c r="F690" s="299" t="s">
        <v>528</v>
      </c>
      <c r="G690" s="45"/>
      <c r="H690" s="300">
        <v>3.4100000000000001</v>
      </c>
      <c r="I690" s="45"/>
      <c r="J690" s="45"/>
      <c r="K690" s="45"/>
      <c r="L690" s="49"/>
      <c r="M690" s="233"/>
      <c r="N690" s="234"/>
      <c r="O690" s="89"/>
      <c r="P690" s="89"/>
      <c r="Q690" s="89"/>
      <c r="R690" s="89"/>
      <c r="S690" s="89"/>
      <c r="T690" s="90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U690" s="21" t="s">
        <v>90</v>
      </c>
    </row>
    <row r="691" s="2" customFormat="1">
      <c r="A691" s="43"/>
      <c r="B691" s="44"/>
      <c r="C691" s="45"/>
      <c r="D691" s="235" t="s">
        <v>718</v>
      </c>
      <c r="E691" s="45"/>
      <c r="F691" s="299" t="s">
        <v>508</v>
      </c>
      <c r="G691" s="45"/>
      <c r="H691" s="300">
        <v>6.9100000000000001</v>
      </c>
      <c r="I691" s="45"/>
      <c r="J691" s="45"/>
      <c r="K691" s="45"/>
      <c r="L691" s="49"/>
      <c r="M691" s="233"/>
      <c r="N691" s="234"/>
      <c r="O691" s="89"/>
      <c r="P691" s="89"/>
      <c r="Q691" s="89"/>
      <c r="R691" s="89"/>
      <c r="S691" s="89"/>
      <c r="T691" s="90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U691" s="21" t="s">
        <v>90</v>
      </c>
    </row>
    <row r="692" s="2" customFormat="1">
      <c r="A692" s="43"/>
      <c r="B692" s="44"/>
      <c r="C692" s="45"/>
      <c r="D692" s="235" t="s">
        <v>718</v>
      </c>
      <c r="E692" s="45"/>
      <c r="F692" s="299" t="s">
        <v>509</v>
      </c>
      <c r="G692" s="45"/>
      <c r="H692" s="300">
        <v>15.890000000000001</v>
      </c>
      <c r="I692" s="45"/>
      <c r="J692" s="45"/>
      <c r="K692" s="45"/>
      <c r="L692" s="49"/>
      <c r="M692" s="233"/>
      <c r="N692" s="234"/>
      <c r="O692" s="89"/>
      <c r="P692" s="89"/>
      <c r="Q692" s="89"/>
      <c r="R692" s="89"/>
      <c r="S692" s="89"/>
      <c r="T692" s="90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U692" s="21" t="s">
        <v>90</v>
      </c>
    </row>
    <row r="693" s="2" customFormat="1">
      <c r="A693" s="43"/>
      <c r="B693" s="44"/>
      <c r="C693" s="45"/>
      <c r="D693" s="235" t="s">
        <v>718</v>
      </c>
      <c r="E693" s="45"/>
      <c r="F693" s="299" t="s">
        <v>529</v>
      </c>
      <c r="G693" s="45"/>
      <c r="H693" s="300">
        <v>10.699999999999999</v>
      </c>
      <c r="I693" s="45"/>
      <c r="J693" s="45"/>
      <c r="K693" s="45"/>
      <c r="L693" s="49"/>
      <c r="M693" s="233"/>
      <c r="N693" s="234"/>
      <c r="O693" s="89"/>
      <c r="P693" s="89"/>
      <c r="Q693" s="89"/>
      <c r="R693" s="89"/>
      <c r="S693" s="89"/>
      <c r="T693" s="90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U693" s="21" t="s">
        <v>90</v>
      </c>
    </row>
    <row r="694" s="2" customFormat="1">
      <c r="A694" s="43"/>
      <c r="B694" s="44"/>
      <c r="C694" s="45"/>
      <c r="D694" s="235" t="s">
        <v>718</v>
      </c>
      <c r="E694" s="45"/>
      <c r="F694" s="299" t="s">
        <v>530</v>
      </c>
      <c r="G694" s="45"/>
      <c r="H694" s="300">
        <v>22.57</v>
      </c>
      <c r="I694" s="45"/>
      <c r="J694" s="45"/>
      <c r="K694" s="45"/>
      <c r="L694" s="49"/>
      <c r="M694" s="233"/>
      <c r="N694" s="234"/>
      <c r="O694" s="89"/>
      <c r="P694" s="89"/>
      <c r="Q694" s="89"/>
      <c r="R694" s="89"/>
      <c r="S694" s="89"/>
      <c r="T694" s="90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U694" s="21" t="s">
        <v>90</v>
      </c>
    </row>
    <row r="695" s="2" customFormat="1">
      <c r="A695" s="43"/>
      <c r="B695" s="44"/>
      <c r="C695" s="45"/>
      <c r="D695" s="235" t="s">
        <v>718</v>
      </c>
      <c r="E695" s="45"/>
      <c r="F695" s="299" t="s">
        <v>531</v>
      </c>
      <c r="G695" s="45"/>
      <c r="H695" s="300">
        <v>15.07</v>
      </c>
      <c r="I695" s="45"/>
      <c r="J695" s="45"/>
      <c r="K695" s="45"/>
      <c r="L695" s="49"/>
      <c r="M695" s="233"/>
      <c r="N695" s="234"/>
      <c r="O695" s="89"/>
      <c r="P695" s="89"/>
      <c r="Q695" s="89"/>
      <c r="R695" s="89"/>
      <c r="S695" s="89"/>
      <c r="T695" s="90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U695" s="21" t="s">
        <v>90</v>
      </c>
    </row>
    <row r="696" s="2" customFormat="1">
      <c r="A696" s="43"/>
      <c r="B696" s="44"/>
      <c r="C696" s="45"/>
      <c r="D696" s="235" t="s">
        <v>718</v>
      </c>
      <c r="E696" s="45"/>
      <c r="F696" s="299" t="s">
        <v>532</v>
      </c>
      <c r="G696" s="45"/>
      <c r="H696" s="300">
        <v>3.3900000000000001</v>
      </c>
      <c r="I696" s="45"/>
      <c r="J696" s="45"/>
      <c r="K696" s="45"/>
      <c r="L696" s="49"/>
      <c r="M696" s="233"/>
      <c r="N696" s="234"/>
      <c r="O696" s="89"/>
      <c r="P696" s="89"/>
      <c r="Q696" s="89"/>
      <c r="R696" s="89"/>
      <c r="S696" s="89"/>
      <c r="T696" s="90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U696" s="21" t="s">
        <v>90</v>
      </c>
    </row>
    <row r="697" s="2" customFormat="1">
      <c r="A697" s="43"/>
      <c r="B697" s="44"/>
      <c r="C697" s="45"/>
      <c r="D697" s="235" t="s">
        <v>718</v>
      </c>
      <c r="E697" s="45"/>
      <c r="F697" s="299" t="s">
        <v>533</v>
      </c>
      <c r="G697" s="45"/>
      <c r="H697" s="300">
        <v>5.2999999999999998</v>
      </c>
      <c r="I697" s="45"/>
      <c r="J697" s="45"/>
      <c r="K697" s="45"/>
      <c r="L697" s="49"/>
      <c r="M697" s="233"/>
      <c r="N697" s="234"/>
      <c r="O697" s="89"/>
      <c r="P697" s="89"/>
      <c r="Q697" s="89"/>
      <c r="R697" s="89"/>
      <c r="S697" s="89"/>
      <c r="T697" s="90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U697" s="21" t="s">
        <v>90</v>
      </c>
    </row>
    <row r="698" s="2" customFormat="1">
      <c r="A698" s="43"/>
      <c r="B698" s="44"/>
      <c r="C698" s="45"/>
      <c r="D698" s="235" t="s">
        <v>718</v>
      </c>
      <c r="E698" s="45"/>
      <c r="F698" s="299" t="s">
        <v>341</v>
      </c>
      <c r="G698" s="45"/>
      <c r="H698" s="300">
        <v>89.140000000000001</v>
      </c>
      <c r="I698" s="45"/>
      <c r="J698" s="45"/>
      <c r="K698" s="45"/>
      <c r="L698" s="49"/>
      <c r="M698" s="233"/>
      <c r="N698" s="234"/>
      <c r="O698" s="89"/>
      <c r="P698" s="89"/>
      <c r="Q698" s="89"/>
      <c r="R698" s="89"/>
      <c r="S698" s="89"/>
      <c r="T698" s="90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U698" s="21" t="s">
        <v>90</v>
      </c>
    </row>
    <row r="699" s="2" customFormat="1">
      <c r="A699" s="43"/>
      <c r="B699" s="44"/>
      <c r="C699" s="45"/>
      <c r="D699" s="235" t="s">
        <v>718</v>
      </c>
      <c r="E699" s="45"/>
      <c r="F699" s="298" t="s">
        <v>1045</v>
      </c>
      <c r="G699" s="45"/>
      <c r="H699" s="45"/>
      <c r="I699" s="45"/>
      <c r="J699" s="45"/>
      <c r="K699" s="45"/>
      <c r="L699" s="49"/>
      <c r="M699" s="233"/>
      <c r="N699" s="234"/>
      <c r="O699" s="89"/>
      <c r="P699" s="89"/>
      <c r="Q699" s="89"/>
      <c r="R699" s="89"/>
      <c r="S699" s="89"/>
      <c r="T699" s="90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U699" s="21" t="s">
        <v>90</v>
      </c>
    </row>
    <row r="700" s="2" customFormat="1">
      <c r="A700" s="43"/>
      <c r="B700" s="44"/>
      <c r="C700" s="45"/>
      <c r="D700" s="235" t="s">
        <v>718</v>
      </c>
      <c r="E700" s="45"/>
      <c r="F700" s="299" t="s">
        <v>1046</v>
      </c>
      <c r="G700" s="45"/>
      <c r="H700" s="300">
        <v>18.699999999999999</v>
      </c>
      <c r="I700" s="45"/>
      <c r="J700" s="45"/>
      <c r="K700" s="45"/>
      <c r="L700" s="49"/>
      <c r="M700" s="233"/>
      <c r="N700" s="234"/>
      <c r="O700" s="89"/>
      <c r="P700" s="89"/>
      <c r="Q700" s="89"/>
      <c r="R700" s="89"/>
      <c r="S700" s="89"/>
      <c r="T700" s="90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U700" s="21" t="s">
        <v>90</v>
      </c>
    </row>
    <row r="701" s="2" customFormat="1" ht="55.5" customHeight="1">
      <c r="A701" s="43"/>
      <c r="B701" s="44"/>
      <c r="C701" s="288" t="s">
        <v>1146</v>
      </c>
      <c r="D701" s="288" t="s">
        <v>664</v>
      </c>
      <c r="E701" s="289" t="s">
        <v>1147</v>
      </c>
      <c r="F701" s="290" t="s">
        <v>1148</v>
      </c>
      <c r="G701" s="291" t="s">
        <v>319</v>
      </c>
      <c r="H701" s="292">
        <v>187.91900000000001</v>
      </c>
      <c r="I701" s="293"/>
      <c r="J701" s="294">
        <f>ROUND(I701*H701,2)</f>
        <v>0</v>
      </c>
      <c r="K701" s="290" t="s">
        <v>1149</v>
      </c>
      <c r="L701" s="295"/>
      <c r="M701" s="296" t="s">
        <v>78</v>
      </c>
      <c r="N701" s="297" t="s">
        <v>50</v>
      </c>
      <c r="O701" s="89"/>
      <c r="P701" s="226">
        <f>O701*H701</f>
        <v>0</v>
      </c>
      <c r="Q701" s="226">
        <v>0.00040000000000000002</v>
      </c>
      <c r="R701" s="226">
        <f>Q701*H701</f>
        <v>0.075167600000000015</v>
      </c>
      <c r="S701" s="226">
        <v>0</v>
      </c>
      <c r="T701" s="227">
        <f>S701*H701</f>
        <v>0</v>
      </c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R701" s="228" t="s">
        <v>467</v>
      </c>
      <c r="AT701" s="228" t="s">
        <v>664</v>
      </c>
      <c r="AU701" s="228" t="s">
        <v>90</v>
      </c>
      <c r="AY701" s="21" t="s">
        <v>145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21" t="s">
        <v>88</v>
      </c>
      <c r="BK701" s="229">
        <f>ROUND(I701*H701,2)</f>
        <v>0</v>
      </c>
      <c r="BL701" s="21" t="s">
        <v>364</v>
      </c>
      <c r="BM701" s="228" t="s">
        <v>1150</v>
      </c>
    </row>
    <row r="702" s="2" customFormat="1">
      <c r="A702" s="43"/>
      <c r="B702" s="44"/>
      <c r="C702" s="45"/>
      <c r="D702" s="235" t="s">
        <v>157</v>
      </c>
      <c r="E702" s="45"/>
      <c r="F702" s="236" t="s">
        <v>1151</v>
      </c>
      <c r="G702" s="45"/>
      <c r="H702" s="45"/>
      <c r="I702" s="232"/>
      <c r="J702" s="45"/>
      <c r="K702" s="45"/>
      <c r="L702" s="49"/>
      <c r="M702" s="233"/>
      <c r="N702" s="234"/>
      <c r="O702" s="89"/>
      <c r="P702" s="89"/>
      <c r="Q702" s="89"/>
      <c r="R702" s="89"/>
      <c r="S702" s="89"/>
      <c r="T702" s="90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T702" s="21" t="s">
        <v>157</v>
      </c>
      <c r="AU702" s="21" t="s">
        <v>90</v>
      </c>
    </row>
    <row r="703" s="13" customFormat="1">
      <c r="A703" s="13"/>
      <c r="B703" s="241"/>
      <c r="C703" s="242"/>
      <c r="D703" s="235" t="s">
        <v>273</v>
      </c>
      <c r="E703" s="243" t="s">
        <v>78</v>
      </c>
      <c r="F703" s="244" t="s">
        <v>1144</v>
      </c>
      <c r="G703" s="242"/>
      <c r="H703" s="243" t="s">
        <v>78</v>
      </c>
      <c r="I703" s="245"/>
      <c r="J703" s="242"/>
      <c r="K703" s="242"/>
      <c r="L703" s="246"/>
      <c r="M703" s="247"/>
      <c r="N703" s="248"/>
      <c r="O703" s="248"/>
      <c r="P703" s="248"/>
      <c r="Q703" s="248"/>
      <c r="R703" s="248"/>
      <c r="S703" s="248"/>
      <c r="T703" s="24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0" t="s">
        <v>273</v>
      </c>
      <c r="AU703" s="250" t="s">
        <v>90</v>
      </c>
      <c r="AV703" s="13" t="s">
        <v>88</v>
      </c>
      <c r="AW703" s="13" t="s">
        <v>40</v>
      </c>
      <c r="AX703" s="13" t="s">
        <v>80</v>
      </c>
      <c r="AY703" s="250" t="s">
        <v>145</v>
      </c>
    </row>
    <row r="704" s="14" customFormat="1">
      <c r="A704" s="14"/>
      <c r="B704" s="251"/>
      <c r="C704" s="252"/>
      <c r="D704" s="235" t="s">
        <v>273</v>
      </c>
      <c r="E704" s="253" t="s">
        <v>78</v>
      </c>
      <c r="F704" s="254" t="s">
        <v>744</v>
      </c>
      <c r="G704" s="252"/>
      <c r="H704" s="255">
        <v>89.829999999999998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273</v>
      </c>
      <c r="AU704" s="261" t="s">
        <v>90</v>
      </c>
      <c r="AV704" s="14" t="s">
        <v>90</v>
      </c>
      <c r="AW704" s="14" t="s">
        <v>40</v>
      </c>
      <c r="AX704" s="14" t="s">
        <v>80</v>
      </c>
      <c r="AY704" s="261" t="s">
        <v>145</v>
      </c>
    </row>
    <row r="705" s="14" customFormat="1">
      <c r="A705" s="14"/>
      <c r="B705" s="251"/>
      <c r="C705" s="252"/>
      <c r="D705" s="235" t="s">
        <v>273</v>
      </c>
      <c r="E705" s="253" t="s">
        <v>78</v>
      </c>
      <c r="F705" s="254" t="s">
        <v>746</v>
      </c>
      <c r="G705" s="252"/>
      <c r="H705" s="255">
        <v>89.140000000000001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1" t="s">
        <v>273</v>
      </c>
      <c r="AU705" s="261" t="s">
        <v>90</v>
      </c>
      <c r="AV705" s="14" t="s">
        <v>90</v>
      </c>
      <c r="AW705" s="14" t="s">
        <v>40</v>
      </c>
      <c r="AX705" s="14" t="s">
        <v>80</v>
      </c>
      <c r="AY705" s="261" t="s">
        <v>145</v>
      </c>
    </row>
    <row r="706" s="15" customFormat="1">
      <c r="A706" s="15"/>
      <c r="B706" s="262"/>
      <c r="C706" s="263"/>
      <c r="D706" s="235" t="s">
        <v>273</v>
      </c>
      <c r="E706" s="264" t="s">
        <v>78</v>
      </c>
      <c r="F706" s="265" t="s">
        <v>277</v>
      </c>
      <c r="G706" s="263"/>
      <c r="H706" s="266">
        <v>178.97</v>
      </c>
      <c r="I706" s="267"/>
      <c r="J706" s="263"/>
      <c r="K706" s="263"/>
      <c r="L706" s="268"/>
      <c r="M706" s="269"/>
      <c r="N706" s="270"/>
      <c r="O706" s="270"/>
      <c r="P706" s="270"/>
      <c r="Q706" s="270"/>
      <c r="R706" s="270"/>
      <c r="S706" s="270"/>
      <c r="T706" s="27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2" t="s">
        <v>273</v>
      </c>
      <c r="AU706" s="272" t="s">
        <v>90</v>
      </c>
      <c r="AV706" s="15" t="s">
        <v>170</v>
      </c>
      <c r="AW706" s="15" t="s">
        <v>40</v>
      </c>
      <c r="AX706" s="15" t="s">
        <v>88</v>
      </c>
      <c r="AY706" s="272" t="s">
        <v>145</v>
      </c>
    </row>
    <row r="707" s="2" customFormat="1">
      <c r="A707" s="43"/>
      <c r="B707" s="44"/>
      <c r="C707" s="45"/>
      <c r="D707" s="235" t="s">
        <v>718</v>
      </c>
      <c r="E707" s="45"/>
      <c r="F707" s="298" t="s">
        <v>789</v>
      </c>
      <c r="G707" s="45"/>
      <c r="H707" s="45"/>
      <c r="I707" s="45"/>
      <c r="J707" s="45"/>
      <c r="K707" s="45"/>
      <c r="L707" s="49"/>
      <c r="M707" s="233"/>
      <c r="N707" s="234"/>
      <c r="O707" s="89"/>
      <c r="P707" s="89"/>
      <c r="Q707" s="89"/>
      <c r="R707" s="89"/>
      <c r="S707" s="89"/>
      <c r="T707" s="90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U707" s="21" t="s">
        <v>90</v>
      </c>
    </row>
    <row r="708" s="2" customFormat="1">
      <c r="A708" s="43"/>
      <c r="B708" s="44"/>
      <c r="C708" s="45"/>
      <c r="D708" s="235" t="s">
        <v>718</v>
      </c>
      <c r="E708" s="45"/>
      <c r="F708" s="299" t="s">
        <v>790</v>
      </c>
      <c r="G708" s="45"/>
      <c r="H708" s="300">
        <v>0</v>
      </c>
      <c r="I708" s="45"/>
      <c r="J708" s="45"/>
      <c r="K708" s="45"/>
      <c r="L708" s="49"/>
      <c r="M708" s="233"/>
      <c r="N708" s="234"/>
      <c r="O708" s="89"/>
      <c r="P708" s="89"/>
      <c r="Q708" s="89"/>
      <c r="R708" s="89"/>
      <c r="S708" s="89"/>
      <c r="T708" s="90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U708" s="21" t="s">
        <v>90</v>
      </c>
    </row>
    <row r="709" s="2" customFormat="1">
      <c r="A709" s="43"/>
      <c r="B709" s="44"/>
      <c r="C709" s="45"/>
      <c r="D709" s="235" t="s">
        <v>718</v>
      </c>
      <c r="E709" s="45"/>
      <c r="F709" s="299" t="s">
        <v>504</v>
      </c>
      <c r="G709" s="45"/>
      <c r="H709" s="300">
        <v>39.560000000000002</v>
      </c>
      <c r="I709" s="45"/>
      <c r="J709" s="45"/>
      <c r="K709" s="45"/>
      <c r="L709" s="49"/>
      <c r="M709" s="233"/>
      <c r="N709" s="234"/>
      <c r="O709" s="89"/>
      <c r="P709" s="89"/>
      <c r="Q709" s="89"/>
      <c r="R709" s="89"/>
      <c r="S709" s="89"/>
      <c r="T709" s="90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U709" s="21" t="s">
        <v>90</v>
      </c>
    </row>
    <row r="710" s="2" customFormat="1">
      <c r="A710" s="43"/>
      <c r="B710" s="44"/>
      <c r="C710" s="45"/>
      <c r="D710" s="235" t="s">
        <v>718</v>
      </c>
      <c r="E710" s="45"/>
      <c r="F710" s="299" t="s">
        <v>527</v>
      </c>
      <c r="G710" s="45"/>
      <c r="H710" s="300">
        <v>50.270000000000003</v>
      </c>
      <c r="I710" s="45"/>
      <c r="J710" s="45"/>
      <c r="K710" s="45"/>
      <c r="L710" s="49"/>
      <c r="M710" s="233"/>
      <c r="N710" s="234"/>
      <c r="O710" s="89"/>
      <c r="P710" s="89"/>
      <c r="Q710" s="89"/>
      <c r="R710" s="89"/>
      <c r="S710" s="89"/>
      <c r="T710" s="90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U710" s="21" t="s">
        <v>90</v>
      </c>
    </row>
    <row r="711" s="2" customFormat="1">
      <c r="A711" s="43"/>
      <c r="B711" s="44"/>
      <c r="C711" s="45"/>
      <c r="D711" s="235" t="s">
        <v>718</v>
      </c>
      <c r="E711" s="45"/>
      <c r="F711" s="299" t="s">
        <v>341</v>
      </c>
      <c r="G711" s="45"/>
      <c r="H711" s="300">
        <v>89.829999999999998</v>
      </c>
      <c r="I711" s="45"/>
      <c r="J711" s="45"/>
      <c r="K711" s="45"/>
      <c r="L711" s="49"/>
      <c r="M711" s="233"/>
      <c r="N711" s="234"/>
      <c r="O711" s="89"/>
      <c r="P711" s="89"/>
      <c r="Q711" s="89"/>
      <c r="R711" s="89"/>
      <c r="S711" s="89"/>
      <c r="T711" s="90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U711" s="21" t="s">
        <v>90</v>
      </c>
    </row>
    <row r="712" s="2" customFormat="1">
      <c r="A712" s="43"/>
      <c r="B712" s="44"/>
      <c r="C712" s="45"/>
      <c r="D712" s="235" t="s">
        <v>718</v>
      </c>
      <c r="E712" s="45"/>
      <c r="F712" s="298" t="s">
        <v>781</v>
      </c>
      <c r="G712" s="45"/>
      <c r="H712" s="45"/>
      <c r="I712" s="45"/>
      <c r="J712" s="45"/>
      <c r="K712" s="45"/>
      <c r="L712" s="49"/>
      <c r="M712" s="233"/>
      <c r="N712" s="234"/>
      <c r="O712" s="89"/>
      <c r="P712" s="89"/>
      <c r="Q712" s="89"/>
      <c r="R712" s="89"/>
      <c r="S712" s="89"/>
      <c r="T712" s="90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U712" s="21" t="s">
        <v>90</v>
      </c>
    </row>
    <row r="713" s="2" customFormat="1">
      <c r="A713" s="43"/>
      <c r="B713" s="44"/>
      <c r="C713" s="45"/>
      <c r="D713" s="235" t="s">
        <v>718</v>
      </c>
      <c r="E713" s="45"/>
      <c r="F713" s="299" t="s">
        <v>782</v>
      </c>
      <c r="G713" s="45"/>
      <c r="H713" s="300">
        <v>0</v>
      </c>
      <c r="I713" s="45"/>
      <c r="J713" s="45"/>
      <c r="K713" s="45"/>
      <c r="L713" s="49"/>
      <c r="M713" s="233"/>
      <c r="N713" s="234"/>
      <c r="O713" s="89"/>
      <c r="P713" s="89"/>
      <c r="Q713" s="89"/>
      <c r="R713" s="89"/>
      <c r="S713" s="89"/>
      <c r="T713" s="90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U713" s="21" t="s">
        <v>90</v>
      </c>
    </row>
    <row r="714" s="2" customFormat="1">
      <c r="A714" s="43"/>
      <c r="B714" s="44"/>
      <c r="C714" s="45"/>
      <c r="D714" s="235" t="s">
        <v>718</v>
      </c>
      <c r="E714" s="45"/>
      <c r="F714" s="299" t="s">
        <v>783</v>
      </c>
      <c r="G714" s="45"/>
      <c r="H714" s="300">
        <v>5.9000000000000004</v>
      </c>
      <c r="I714" s="45"/>
      <c r="J714" s="45"/>
      <c r="K714" s="45"/>
      <c r="L714" s="49"/>
      <c r="M714" s="233"/>
      <c r="N714" s="234"/>
      <c r="O714" s="89"/>
      <c r="P714" s="89"/>
      <c r="Q714" s="89"/>
      <c r="R714" s="89"/>
      <c r="S714" s="89"/>
      <c r="T714" s="90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U714" s="21" t="s">
        <v>90</v>
      </c>
    </row>
    <row r="715" s="2" customFormat="1">
      <c r="A715" s="43"/>
      <c r="B715" s="44"/>
      <c r="C715" s="45"/>
      <c r="D715" s="235" t="s">
        <v>718</v>
      </c>
      <c r="E715" s="45"/>
      <c r="F715" s="299" t="s">
        <v>528</v>
      </c>
      <c r="G715" s="45"/>
      <c r="H715" s="300">
        <v>3.4100000000000001</v>
      </c>
      <c r="I715" s="45"/>
      <c r="J715" s="45"/>
      <c r="K715" s="45"/>
      <c r="L715" s="49"/>
      <c r="M715" s="233"/>
      <c r="N715" s="234"/>
      <c r="O715" s="89"/>
      <c r="P715" s="89"/>
      <c r="Q715" s="89"/>
      <c r="R715" s="89"/>
      <c r="S715" s="89"/>
      <c r="T715" s="90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U715" s="21" t="s">
        <v>90</v>
      </c>
    </row>
    <row r="716" s="2" customFormat="1">
      <c r="A716" s="43"/>
      <c r="B716" s="44"/>
      <c r="C716" s="45"/>
      <c r="D716" s="235" t="s">
        <v>718</v>
      </c>
      <c r="E716" s="45"/>
      <c r="F716" s="299" t="s">
        <v>508</v>
      </c>
      <c r="G716" s="45"/>
      <c r="H716" s="300">
        <v>6.9100000000000001</v>
      </c>
      <c r="I716" s="45"/>
      <c r="J716" s="45"/>
      <c r="K716" s="45"/>
      <c r="L716" s="49"/>
      <c r="M716" s="233"/>
      <c r="N716" s="234"/>
      <c r="O716" s="89"/>
      <c r="P716" s="89"/>
      <c r="Q716" s="89"/>
      <c r="R716" s="89"/>
      <c r="S716" s="89"/>
      <c r="T716" s="90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U716" s="21" t="s">
        <v>90</v>
      </c>
    </row>
    <row r="717" s="2" customFormat="1">
      <c r="A717" s="43"/>
      <c r="B717" s="44"/>
      <c r="C717" s="45"/>
      <c r="D717" s="235" t="s">
        <v>718</v>
      </c>
      <c r="E717" s="45"/>
      <c r="F717" s="299" t="s">
        <v>509</v>
      </c>
      <c r="G717" s="45"/>
      <c r="H717" s="300">
        <v>15.890000000000001</v>
      </c>
      <c r="I717" s="45"/>
      <c r="J717" s="45"/>
      <c r="K717" s="45"/>
      <c r="L717" s="49"/>
      <c r="M717" s="233"/>
      <c r="N717" s="234"/>
      <c r="O717" s="89"/>
      <c r="P717" s="89"/>
      <c r="Q717" s="89"/>
      <c r="R717" s="89"/>
      <c r="S717" s="89"/>
      <c r="T717" s="90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U717" s="21" t="s">
        <v>90</v>
      </c>
    </row>
    <row r="718" s="2" customFormat="1">
      <c r="A718" s="43"/>
      <c r="B718" s="44"/>
      <c r="C718" s="45"/>
      <c r="D718" s="235" t="s">
        <v>718</v>
      </c>
      <c r="E718" s="45"/>
      <c r="F718" s="299" t="s">
        <v>529</v>
      </c>
      <c r="G718" s="45"/>
      <c r="H718" s="300">
        <v>10.699999999999999</v>
      </c>
      <c r="I718" s="45"/>
      <c r="J718" s="45"/>
      <c r="K718" s="45"/>
      <c r="L718" s="49"/>
      <c r="M718" s="233"/>
      <c r="N718" s="234"/>
      <c r="O718" s="89"/>
      <c r="P718" s="89"/>
      <c r="Q718" s="89"/>
      <c r="R718" s="89"/>
      <c r="S718" s="89"/>
      <c r="T718" s="90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U718" s="21" t="s">
        <v>90</v>
      </c>
    </row>
    <row r="719" s="2" customFormat="1">
      <c r="A719" s="43"/>
      <c r="B719" s="44"/>
      <c r="C719" s="45"/>
      <c r="D719" s="235" t="s">
        <v>718</v>
      </c>
      <c r="E719" s="45"/>
      <c r="F719" s="299" t="s">
        <v>530</v>
      </c>
      <c r="G719" s="45"/>
      <c r="H719" s="300">
        <v>22.57</v>
      </c>
      <c r="I719" s="45"/>
      <c r="J719" s="45"/>
      <c r="K719" s="45"/>
      <c r="L719" s="49"/>
      <c r="M719" s="233"/>
      <c r="N719" s="234"/>
      <c r="O719" s="89"/>
      <c r="P719" s="89"/>
      <c r="Q719" s="89"/>
      <c r="R719" s="89"/>
      <c r="S719" s="89"/>
      <c r="T719" s="90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U719" s="21" t="s">
        <v>90</v>
      </c>
    </row>
    <row r="720" s="2" customFormat="1">
      <c r="A720" s="43"/>
      <c r="B720" s="44"/>
      <c r="C720" s="45"/>
      <c r="D720" s="235" t="s">
        <v>718</v>
      </c>
      <c r="E720" s="45"/>
      <c r="F720" s="299" t="s">
        <v>531</v>
      </c>
      <c r="G720" s="45"/>
      <c r="H720" s="300">
        <v>15.07</v>
      </c>
      <c r="I720" s="45"/>
      <c r="J720" s="45"/>
      <c r="K720" s="45"/>
      <c r="L720" s="49"/>
      <c r="M720" s="233"/>
      <c r="N720" s="234"/>
      <c r="O720" s="89"/>
      <c r="P720" s="89"/>
      <c r="Q720" s="89"/>
      <c r="R720" s="89"/>
      <c r="S720" s="89"/>
      <c r="T720" s="90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U720" s="21" t="s">
        <v>90</v>
      </c>
    </row>
    <row r="721" s="2" customFormat="1">
      <c r="A721" s="43"/>
      <c r="B721" s="44"/>
      <c r="C721" s="45"/>
      <c r="D721" s="235" t="s">
        <v>718</v>
      </c>
      <c r="E721" s="45"/>
      <c r="F721" s="299" t="s">
        <v>532</v>
      </c>
      <c r="G721" s="45"/>
      <c r="H721" s="300">
        <v>3.3900000000000001</v>
      </c>
      <c r="I721" s="45"/>
      <c r="J721" s="45"/>
      <c r="K721" s="45"/>
      <c r="L721" s="49"/>
      <c r="M721" s="233"/>
      <c r="N721" s="234"/>
      <c r="O721" s="89"/>
      <c r="P721" s="89"/>
      <c r="Q721" s="89"/>
      <c r="R721" s="89"/>
      <c r="S721" s="89"/>
      <c r="T721" s="90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U721" s="21" t="s">
        <v>90</v>
      </c>
    </row>
    <row r="722" s="2" customFormat="1">
      <c r="A722" s="43"/>
      <c r="B722" s="44"/>
      <c r="C722" s="45"/>
      <c r="D722" s="235" t="s">
        <v>718</v>
      </c>
      <c r="E722" s="45"/>
      <c r="F722" s="299" t="s">
        <v>533</v>
      </c>
      <c r="G722" s="45"/>
      <c r="H722" s="300">
        <v>5.2999999999999998</v>
      </c>
      <c r="I722" s="45"/>
      <c r="J722" s="45"/>
      <c r="K722" s="45"/>
      <c r="L722" s="49"/>
      <c r="M722" s="233"/>
      <c r="N722" s="234"/>
      <c r="O722" s="89"/>
      <c r="P722" s="89"/>
      <c r="Q722" s="89"/>
      <c r="R722" s="89"/>
      <c r="S722" s="89"/>
      <c r="T722" s="90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U722" s="21" t="s">
        <v>90</v>
      </c>
    </row>
    <row r="723" s="2" customFormat="1">
      <c r="A723" s="43"/>
      <c r="B723" s="44"/>
      <c r="C723" s="45"/>
      <c r="D723" s="235" t="s">
        <v>718</v>
      </c>
      <c r="E723" s="45"/>
      <c r="F723" s="299" t="s">
        <v>341</v>
      </c>
      <c r="G723" s="45"/>
      <c r="H723" s="300">
        <v>89.140000000000001</v>
      </c>
      <c r="I723" s="45"/>
      <c r="J723" s="45"/>
      <c r="K723" s="45"/>
      <c r="L723" s="49"/>
      <c r="M723" s="233"/>
      <c r="N723" s="234"/>
      <c r="O723" s="89"/>
      <c r="P723" s="89"/>
      <c r="Q723" s="89"/>
      <c r="R723" s="89"/>
      <c r="S723" s="89"/>
      <c r="T723" s="90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U723" s="21" t="s">
        <v>90</v>
      </c>
    </row>
    <row r="724" s="14" customFormat="1">
      <c r="A724" s="14"/>
      <c r="B724" s="251"/>
      <c r="C724" s="252"/>
      <c r="D724" s="235" t="s">
        <v>273</v>
      </c>
      <c r="E724" s="252"/>
      <c r="F724" s="254" t="s">
        <v>1152</v>
      </c>
      <c r="G724" s="252"/>
      <c r="H724" s="255">
        <v>187.91900000000001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1" t="s">
        <v>273</v>
      </c>
      <c r="AU724" s="261" t="s">
        <v>90</v>
      </c>
      <c r="AV724" s="14" t="s">
        <v>90</v>
      </c>
      <c r="AW724" s="14" t="s">
        <v>4</v>
      </c>
      <c r="AX724" s="14" t="s">
        <v>88</v>
      </c>
      <c r="AY724" s="261" t="s">
        <v>145</v>
      </c>
    </row>
    <row r="725" s="2" customFormat="1" ht="24.15" customHeight="1">
      <c r="A725" s="43"/>
      <c r="B725" s="44"/>
      <c r="C725" s="288" t="s">
        <v>1153</v>
      </c>
      <c r="D725" s="288" t="s">
        <v>664</v>
      </c>
      <c r="E725" s="289" t="s">
        <v>1154</v>
      </c>
      <c r="F725" s="290" t="s">
        <v>1155</v>
      </c>
      <c r="G725" s="291" t="s">
        <v>319</v>
      </c>
      <c r="H725" s="292">
        <v>18.699999999999999</v>
      </c>
      <c r="I725" s="293"/>
      <c r="J725" s="294">
        <f>ROUND(I725*H725,2)</f>
        <v>0</v>
      </c>
      <c r="K725" s="290" t="s">
        <v>152</v>
      </c>
      <c r="L725" s="295"/>
      <c r="M725" s="296" t="s">
        <v>78</v>
      </c>
      <c r="N725" s="297" t="s">
        <v>50</v>
      </c>
      <c r="O725" s="89"/>
      <c r="P725" s="226">
        <f>O725*H725</f>
        <v>0</v>
      </c>
      <c r="Q725" s="226">
        <v>0.0018</v>
      </c>
      <c r="R725" s="226">
        <f>Q725*H725</f>
        <v>0.033659999999999995</v>
      </c>
      <c r="S725" s="226">
        <v>0</v>
      </c>
      <c r="T725" s="227">
        <f>S725*H725</f>
        <v>0</v>
      </c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R725" s="228" t="s">
        <v>467</v>
      </c>
      <c r="AT725" s="228" t="s">
        <v>664</v>
      </c>
      <c r="AU725" s="228" t="s">
        <v>90</v>
      </c>
      <c r="AY725" s="21" t="s">
        <v>145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21" t="s">
        <v>88</v>
      </c>
      <c r="BK725" s="229">
        <f>ROUND(I725*H725,2)</f>
        <v>0</v>
      </c>
      <c r="BL725" s="21" t="s">
        <v>364</v>
      </c>
      <c r="BM725" s="228" t="s">
        <v>1156</v>
      </c>
    </row>
    <row r="726" s="14" customFormat="1">
      <c r="A726" s="14"/>
      <c r="B726" s="251"/>
      <c r="C726" s="252"/>
      <c r="D726" s="235" t="s">
        <v>273</v>
      </c>
      <c r="E726" s="253" t="s">
        <v>78</v>
      </c>
      <c r="F726" s="254" t="s">
        <v>750</v>
      </c>
      <c r="G726" s="252"/>
      <c r="H726" s="255">
        <v>18.699999999999999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273</v>
      </c>
      <c r="AU726" s="261" t="s">
        <v>90</v>
      </c>
      <c r="AV726" s="14" t="s">
        <v>90</v>
      </c>
      <c r="AW726" s="14" t="s">
        <v>40</v>
      </c>
      <c r="AX726" s="14" t="s">
        <v>88</v>
      </c>
      <c r="AY726" s="261" t="s">
        <v>145</v>
      </c>
    </row>
    <row r="727" s="2" customFormat="1">
      <c r="A727" s="43"/>
      <c r="B727" s="44"/>
      <c r="C727" s="45"/>
      <c r="D727" s="235" t="s">
        <v>718</v>
      </c>
      <c r="E727" s="45"/>
      <c r="F727" s="298" t="s">
        <v>1045</v>
      </c>
      <c r="G727" s="45"/>
      <c r="H727" s="45"/>
      <c r="I727" s="45"/>
      <c r="J727" s="45"/>
      <c r="K727" s="45"/>
      <c r="L727" s="49"/>
      <c r="M727" s="233"/>
      <c r="N727" s="234"/>
      <c r="O727" s="89"/>
      <c r="P727" s="89"/>
      <c r="Q727" s="89"/>
      <c r="R727" s="89"/>
      <c r="S727" s="89"/>
      <c r="T727" s="90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U727" s="21" t="s">
        <v>90</v>
      </c>
    </row>
    <row r="728" s="2" customFormat="1">
      <c r="A728" s="43"/>
      <c r="B728" s="44"/>
      <c r="C728" s="45"/>
      <c r="D728" s="235" t="s">
        <v>718</v>
      </c>
      <c r="E728" s="45"/>
      <c r="F728" s="299" t="s">
        <v>1046</v>
      </c>
      <c r="G728" s="45"/>
      <c r="H728" s="300">
        <v>18.699999999999999</v>
      </c>
      <c r="I728" s="45"/>
      <c r="J728" s="45"/>
      <c r="K728" s="45"/>
      <c r="L728" s="49"/>
      <c r="M728" s="233"/>
      <c r="N728" s="234"/>
      <c r="O728" s="89"/>
      <c r="P728" s="89"/>
      <c r="Q728" s="89"/>
      <c r="R728" s="89"/>
      <c r="S728" s="89"/>
      <c r="T728" s="90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U728" s="21" t="s">
        <v>90</v>
      </c>
    </row>
    <row r="729" s="2" customFormat="1" ht="24.15" customHeight="1">
      <c r="A729" s="43"/>
      <c r="B729" s="44"/>
      <c r="C729" s="288" t="s">
        <v>1157</v>
      </c>
      <c r="D729" s="288" t="s">
        <v>664</v>
      </c>
      <c r="E729" s="289" t="s">
        <v>1158</v>
      </c>
      <c r="F729" s="290" t="s">
        <v>1159</v>
      </c>
      <c r="G729" s="291" t="s">
        <v>270</v>
      </c>
      <c r="H729" s="292">
        <v>24.704000000000001</v>
      </c>
      <c r="I729" s="293"/>
      <c r="J729" s="294">
        <f>ROUND(I729*H729,2)</f>
        <v>0</v>
      </c>
      <c r="K729" s="290" t="s">
        <v>152</v>
      </c>
      <c r="L729" s="295"/>
      <c r="M729" s="296" t="s">
        <v>78</v>
      </c>
      <c r="N729" s="297" t="s">
        <v>50</v>
      </c>
      <c r="O729" s="89"/>
      <c r="P729" s="226">
        <f>O729*H729</f>
        <v>0</v>
      </c>
      <c r="Q729" s="226">
        <v>0.025000000000000001</v>
      </c>
      <c r="R729" s="226">
        <f>Q729*H729</f>
        <v>0.61760000000000004</v>
      </c>
      <c r="S729" s="226">
        <v>0</v>
      </c>
      <c r="T729" s="227">
        <f>S729*H729</f>
        <v>0</v>
      </c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R729" s="228" t="s">
        <v>467</v>
      </c>
      <c r="AT729" s="228" t="s">
        <v>664</v>
      </c>
      <c r="AU729" s="228" t="s">
        <v>90</v>
      </c>
      <c r="AY729" s="21" t="s">
        <v>145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21" t="s">
        <v>88</v>
      </c>
      <c r="BK729" s="229">
        <f>ROUND(I729*H729,2)</f>
        <v>0</v>
      </c>
      <c r="BL729" s="21" t="s">
        <v>364</v>
      </c>
      <c r="BM729" s="228" t="s">
        <v>1160</v>
      </c>
    </row>
    <row r="730" s="14" customFormat="1">
      <c r="A730" s="14"/>
      <c r="B730" s="251"/>
      <c r="C730" s="252"/>
      <c r="D730" s="235" t="s">
        <v>273</v>
      </c>
      <c r="E730" s="253" t="s">
        <v>78</v>
      </c>
      <c r="F730" s="254" t="s">
        <v>1161</v>
      </c>
      <c r="G730" s="252"/>
      <c r="H730" s="255">
        <v>22.457999999999998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1" t="s">
        <v>273</v>
      </c>
      <c r="AU730" s="261" t="s">
        <v>90</v>
      </c>
      <c r="AV730" s="14" t="s">
        <v>90</v>
      </c>
      <c r="AW730" s="14" t="s">
        <v>40</v>
      </c>
      <c r="AX730" s="14" t="s">
        <v>88</v>
      </c>
      <c r="AY730" s="261" t="s">
        <v>145</v>
      </c>
    </row>
    <row r="731" s="2" customFormat="1">
      <c r="A731" s="43"/>
      <c r="B731" s="44"/>
      <c r="C731" s="45"/>
      <c r="D731" s="235" t="s">
        <v>718</v>
      </c>
      <c r="E731" s="45"/>
      <c r="F731" s="298" t="s">
        <v>789</v>
      </c>
      <c r="G731" s="45"/>
      <c r="H731" s="45"/>
      <c r="I731" s="45"/>
      <c r="J731" s="45"/>
      <c r="K731" s="45"/>
      <c r="L731" s="49"/>
      <c r="M731" s="233"/>
      <c r="N731" s="234"/>
      <c r="O731" s="89"/>
      <c r="P731" s="89"/>
      <c r="Q731" s="89"/>
      <c r="R731" s="89"/>
      <c r="S731" s="89"/>
      <c r="T731" s="90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U731" s="21" t="s">
        <v>90</v>
      </c>
    </row>
    <row r="732" s="2" customFormat="1">
      <c r="A732" s="43"/>
      <c r="B732" s="44"/>
      <c r="C732" s="45"/>
      <c r="D732" s="235" t="s">
        <v>718</v>
      </c>
      <c r="E732" s="45"/>
      <c r="F732" s="299" t="s">
        <v>790</v>
      </c>
      <c r="G732" s="45"/>
      <c r="H732" s="300">
        <v>0</v>
      </c>
      <c r="I732" s="45"/>
      <c r="J732" s="45"/>
      <c r="K732" s="45"/>
      <c r="L732" s="49"/>
      <c r="M732" s="233"/>
      <c r="N732" s="234"/>
      <c r="O732" s="89"/>
      <c r="P732" s="89"/>
      <c r="Q732" s="89"/>
      <c r="R732" s="89"/>
      <c r="S732" s="89"/>
      <c r="T732" s="90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U732" s="21" t="s">
        <v>90</v>
      </c>
    </row>
    <row r="733" s="2" customFormat="1">
      <c r="A733" s="43"/>
      <c r="B733" s="44"/>
      <c r="C733" s="45"/>
      <c r="D733" s="235" t="s">
        <v>718</v>
      </c>
      <c r="E733" s="45"/>
      <c r="F733" s="299" t="s">
        <v>504</v>
      </c>
      <c r="G733" s="45"/>
      <c r="H733" s="300">
        <v>39.560000000000002</v>
      </c>
      <c r="I733" s="45"/>
      <c r="J733" s="45"/>
      <c r="K733" s="45"/>
      <c r="L733" s="49"/>
      <c r="M733" s="233"/>
      <c r="N733" s="234"/>
      <c r="O733" s="89"/>
      <c r="P733" s="89"/>
      <c r="Q733" s="89"/>
      <c r="R733" s="89"/>
      <c r="S733" s="89"/>
      <c r="T733" s="90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U733" s="21" t="s">
        <v>90</v>
      </c>
    </row>
    <row r="734" s="2" customFormat="1">
      <c r="A734" s="43"/>
      <c r="B734" s="44"/>
      <c r="C734" s="45"/>
      <c r="D734" s="235" t="s">
        <v>718</v>
      </c>
      <c r="E734" s="45"/>
      <c r="F734" s="299" t="s">
        <v>527</v>
      </c>
      <c r="G734" s="45"/>
      <c r="H734" s="300">
        <v>50.270000000000003</v>
      </c>
      <c r="I734" s="45"/>
      <c r="J734" s="45"/>
      <c r="K734" s="45"/>
      <c r="L734" s="49"/>
      <c r="M734" s="233"/>
      <c r="N734" s="234"/>
      <c r="O734" s="89"/>
      <c r="P734" s="89"/>
      <c r="Q734" s="89"/>
      <c r="R734" s="89"/>
      <c r="S734" s="89"/>
      <c r="T734" s="90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U734" s="21" t="s">
        <v>90</v>
      </c>
    </row>
    <row r="735" s="2" customFormat="1">
      <c r="A735" s="43"/>
      <c r="B735" s="44"/>
      <c r="C735" s="45"/>
      <c r="D735" s="235" t="s">
        <v>718</v>
      </c>
      <c r="E735" s="45"/>
      <c r="F735" s="299" t="s">
        <v>341</v>
      </c>
      <c r="G735" s="45"/>
      <c r="H735" s="300">
        <v>89.829999999999998</v>
      </c>
      <c r="I735" s="45"/>
      <c r="J735" s="45"/>
      <c r="K735" s="45"/>
      <c r="L735" s="49"/>
      <c r="M735" s="233"/>
      <c r="N735" s="234"/>
      <c r="O735" s="89"/>
      <c r="P735" s="89"/>
      <c r="Q735" s="89"/>
      <c r="R735" s="89"/>
      <c r="S735" s="89"/>
      <c r="T735" s="90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U735" s="21" t="s">
        <v>90</v>
      </c>
    </row>
    <row r="736" s="14" customFormat="1">
      <c r="A736" s="14"/>
      <c r="B736" s="251"/>
      <c r="C736" s="252"/>
      <c r="D736" s="235" t="s">
        <v>273</v>
      </c>
      <c r="E736" s="252"/>
      <c r="F736" s="254" t="s">
        <v>1162</v>
      </c>
      <c r="G736" s="252"/>
      <c r="H736" s="255">
        <v>24.704000000000001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1" t="s">
        <v>273</v>
      </c>
      <c r="AU736" s="261" t="s">
        <v>90</v>
      </c>
      <c r="AV736" s="14" t="s">
        <v>90</v>
      </c>
      <c r="AW736" s="14" t="s">
        <v>4</v>
      </c>
      <c r="AX736" s="14" t="s">
        <v>88</v>
      </c>
      <c r="AY736" s="261" t="s">
        <v>145</v>
      </c>
    </row>
    <row r="737" s="2" customFormat="1" ht="37.8" customHeight="1">
      <c r="A737" s="43"/>
      <c r="B737" s="44"/>
      <c r="C737" s="217" t="s">
        <v>1163</v>
      </c>
      <c r="D737" s="217" t="s">
        <v>148</v>
      </c>
      <c r="E737" s="218" t="s">
        <v>1164</v>
      </c>
      <c r="F737" s="219" t="s">
        <v>1165</v>
      </c>
      <c r="G737" s="220" t="s">
        <v>319</v>
      </c>
      <c r="H737" s="221">
        <v>178.97</v>
      </c>
      <c r="I737" s="222"/>
      <c r="J737" s="223">
        <f>ROUND(I737*H737,2)</f>
        <v>0</v>
      </c>
      <c r="K737" s="219" t="s">
        <v>152</v>
      </c>
      <c r="L737" s="49"/>
      <c r="M737" s="224" t="s">
        <v>78</v>
      </c>
      <c r="N737" s="225" t="s">
        <v>50</v>
      </c>
      <c r="O737" s="89"/>
      <c r="P737" s="226">
        <f>O737*H737</f>
        <v>0</v>
      </c>
      <c r="Q737" s="226">
        <v>0</v>
      </c>
      <c r="R737" s="226">
        <f>Q737*H737</f>
        <v>0</v>
      </c>
      <c r="S737" s="226">
        <v>0</v>
      </c>
      <c r="T737" s="227">
        <f>S737*H737</f>
        <v>0</v>
      </c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R737" s="228" t="s">
        <v>364</v>
      </c>
      <c r="AT737" s="228" t="s">
        <v>148</v>
      </c>
      <c r="AU737" s="228" t="s">
        <v>90</v>
      </c>
      <c r="AY737" s="21" t="s">
        <v>145</v>
      </c>
      <c r="BE737" s="229">
        <f>IF(N737="základní",J737,0)</f>
        <v>0</v>
      </c>
      <c r="BF737" s="229">
        <f>IF(N737="snížená",J737,0)</f>
        <v>0</v>
      </c>
      <c r="BG737" s="229">
        <f>IF(N737="zákl. přenesená",J737,0)</f>
        <v>0</v>
      </c>
      <c r="BH737" s="229">
        <f>IF(N737="sníž. přenesená",J737,0)</f>
        <v>0</v>
      </c>
      <c r="BI737" s="229">
        <f>IF(N737="nulová",J737,0)</f>
        <v>0</v>
      </c>
      <c r="BJ737" s="21" t="s">
        <v>88</v>
      </c>
      <c r="BK737" s="229">
        <f>ROUND(I737*H737,2)</f>
        <v>0</v>
      </c>
      <c r="BL737" s="21" t="s">
        <v>364</v>
      </c>
      <c r="BM737" s="228" t="s">
        <v>1166</v>
      </c>
    </row>
    <row r="738" s="2" customFormat="1">
      <c r="A738" s="43"/>
      <c r="B738" s="44"/>
      <c r="C738" s="45"/>
      <c r="D738" s="230" t="s">
        <v>155</v>
      </c>
      <c r="E738" s="45"/>
      <c r="F738" s="231" t="s">
        <v>1167</v>
      </c>
      <c r="G738" s="45"/>
      <c r="H738" s="45"/>
      <c r="I738" s="232"/>
      <c r="J738" s="45"/>
      <c r="K738" s="45"/>
      <c r="L738" s="49"/>
      <c r="M738" s="233"/>
      <c r="N738" s="234"/>
      <c r="O738" s="89"/>
      <c r="P738" s="89"/>
      <c r="Q738" s="89"/>
      <c r="R738" s="89"/>
      <c r="S738" s="89"/>
      <c r="T738" s="90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T738" s="21" t="s">
        <v>155</v>
      </c>
      <c r="AU738" s="21" t="s">
        <v>90</v>
      </c>
    </row>
    <row r="739" s="14" customFormat="1">
      <c r="A739" s="14"/>
      <c r="B739" s="251"/>
      <c r="C739" s="252"/>
      <c r="D739" s="235" t="s">
        <v>273</v>
      </c>
      <c r="E739" s="253" t="s">
        <v>78</v>
      </c>
      <c r="F739" s="254" t="s">
        <v>744</v>
      </c>
      <c r="G739" s="252"/>
      <c r="H739" s="255">
        <v>89.829999999999998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1" t="s">
        <v>273</v>
      </c>
      <c r="AU739" s="261" t="s">
        <v>90</v>
      </c>
      <c r="AV739" s="14" t="s">
        <v>90</v>
      </c>
      <c r="AW739" s="14" t="s">
        <v>40</v>
      </c>
      <c r="AX739" s="14" t="s">
        <v>80</v>
      </c>
      <c r="AY739" s="261" t="s">
        <v>145</v>
      </c>
    </row>
    <row r="740" s="14" customFormat="1">
      <c r="A740" s="14"/>
      <c r="B740" s="251"/>
      <c r="C740" s="252"/>
      <c r="D740" s="235" t="s">
        <v>273</v>
      </c>
      <c r="E740" s="253" t="s">
        <v>78</v>
      </c>
      <c r="F740" s="254" t="s">
        <v>746</v>
      </c>
      <c r="G740" s="252"/>
      <c r="H740" s="255">
        <v>89.140000000000001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1" t="s">
        <v>273</v>
      </c>
      <c r="AU740" s="261" t="s">
        <v>90</v>
      </c>
      <c r="AV740" s="14" t="s">
        <v>90</v>
      </c>
      <c r="AW740" s="14" t="s">
        <v>40</v>
      </c>
      <c r="AX740" s="14" t="s">
        <v>80</v>
      </c>
      <c r="AY740" s="261" t="s">
        <v>145</v>
      </c>
    </row>
    <row r="741" s="15" customFormat="1">
      <c r="A741" s="15"/>
      <c r="B741" s="262"/>
      <c r="C741" s="263"/>
      <c r="D741" s="235" t="s">
        <v>273</v>
      </c>
      <c r="E741" s="264" t="s">
        <v>78</v>
      </c>
      <c r="F741" s="265" t="s">
        <v>277</v>
      </c>
      <c r="G741" s="263"/>
      <c r="H741" s="266">
        <v>178.97</v>
      </c>
      <c r="I741" s="267"/>
      <c r="J741" s="263"/>
      <c r="K741" s="263"/>
      <c r="L741" s="268"/>
      <c r="M741" s="269"/>
      <c r="N741" s="270"/>
      <c r="O741" s="270"/>
      <c r="P741" s="270"/>
      <c r="Q741" s="270"/>
      <c r="R741" s="270"/>
      <c r="S741" s="270"/>
      <c r="T741" s="27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2" t="s">
        <v>273</v>
      </c>
      <c r="AU741" s="272" t="s">
        <v>90</v>
      </c>
      <c r="AV741" s="15" t="s">
        <v>170</v>
      </c>
      <c r="AW741" s="15" t="s">
        <v>40</v>
      </c>
      <c r="AX741" s="15" t="s">
        <v>88</v>
      </c>
      <c r="AY741" s="272" t="s">
        <v>145</v>
      </c>
    </row>
    <row r="742" s="2" customFormat="1">
      <c r="A742" s="43"/>
      <c r="B742" s="44"/>
      <c r="C742" s="45"/>
      <c r="D742" s="235" t="s">
        <v>718</v>
      </c>
      <c r="E742" s="45"/>
      <c r="F742" s="298" t="s">
        <v>789</v>
      </c>
      <c r="G742" s="45"/>
      <c r="H742" s="45"/>
      <c r="I742" s="45"/>
      <c r="J742" s="45"/>
      <c r="K742" s="45"/>
      <c r="L742" s="49"/>
      <c r="M742" s="233"/>
      <c r="N742" s="234"/>
      <c r="O742" s="89"/>
      <c r="P742" s="89"/>
      <c r="Q742" s="89"/>
      <c r="R742" s="89"/>
      <c r="S742" s="89"/>
      <c r="T742" s="90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U742" s="21" t="s">
        <v>90</v>
      </c>
    </row>
    <row r="743" s="2" customFormat="1">
      <c r="A743" s="43"/>
      <c r="B743" s="44"/>
      <c r="C743" s="45"/>
      <c r="D743" s="235" t="s">
        <v>718</v>
      </c>
      <c r="E743" s="45"/>
      <c r="F743" s="299" t="s">
        <v>790</v>
      </c>
      <c r="G743" s="45"/>
      <c r="H743" s="300">
        <v>0</v>
      </c>
      <c r="I743" s="45"/>
      <c r="J743" s="45"/>
      <c r="K743" s="45"/>
      <c r="L743" s="49"/>
      <c r="M743" s="233"/>
      <c r="N743" s="234"/>
      <c r="O743" s="89"/>
      <c r="P743" s="89"/>
      <c r="Q743" s="89"/>
      <c r="R743" s="89"/>
      <c r="S743" s="89"/>
      <c r="T743" s="90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U743" s="21" t="s">
        <v>90</v>
      </c>
    </row>
    <row r="744" s="2" customFormat="1">
      <c r="A744" s="43"/>
      <c r="B744" s="44"/>
      <c r="C744" s="45"/>
      <c r="D744" s="235" t="s">
        <v>718</v>
      </c>
      <c r="E744" s="45"/>
      <c r="F744" s="299" t="s">
        <v>504</v>
      </c>
      <c r="G744" s="45"/>
      <c r="H744" s="300">
        <v>39.560000000000002</v>
      </c>
      <c r="I744" s="45"/>
      <c r="J744" s="45"/>
      <c r="K744" s="45"/>
      <c r="L744" s="49"/>
      <c r="M744" s="233"/>
      <c r="N744" s="234"/>
      <c r="O744" s="89"/>
      <c r="P744" s="89"/>
      <c r="Q744" s="89"/>
      <c r="R744" s="89"/>
      <c r="S744" s="89"/>
      <c r="T744" s="90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U744" s="21" t="s">
        <v>90</v>
      </c>
    </row>
    <row r="745" s="2" customFormat="1">
      <c r="A745" s="43"/>
      <c r="B745" s="44"/>
      <c r="C745" s="45"/>
      <c r="D745" s="235" t="s">
        <v>718</v>
      </c>
      <c r="E745" s="45"/>
      <c r="F745" s="299" t="s">
        <v>527</v>
      </c>
      <c r="G745" s="45"/>
      <c r="H745" s="300">
        <v>50.270000000000003</v>
      </c>
      <c r="I745" s="45"/>
      <c r="J745" s="45"/>
      <c r="K745" s="45"/>
      <c r="L745" s="49"/>
      <c r="M745" s="233"/>
      <c r="N745" s="234"/>
      <c r="O745" s="89"/>
      <c r="P745" s="89"/>
      <c r="Q745" s="89"/>
      <c r="R745" s="89"/>
      <c r="S745" s="89"/>
      <c r="T745" s="90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U745" s="21" t="s">
        <v>90</v>
      </c>
    </row>
    <row r="746" s="2" customFormat="1">
      <c r="A746" s="43"/>
      <c r="B746" s="44"/>
      <c r="C746" s="45"/>
      <c r="D746" s="235" t="s">
        <v>718</v>
      </c>
      <c r="E746" s="45"/>
      <c r="F746" s="299" t="s">
        <v>341</v>
      </c>
      <c r="G746" s="45"/>
      <c r="H746" s="300">
        <v>89.829999999999998</v>
      </c>
      <c r="I746" s="45"/>
      <c r="J746" s="45"/>
      <c r="K746" s="45"/>
      <c r="L746" s="49"/>
      <c r="M746" s="233"/>
      <c r="N746" s="234"/>
      <c r="O746" s="89"/>
      <c r="P746" s="89"/>
      <c r="Q746" s="89"/>
      <c r="R746" s="89"/>
      <c r="S746" s="89"/>
      <c r="T746" s="90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U746" s="21" t="s">
        <v>90</v>
      </c>
    </row>
    <row r="747" s="2" customFormat="1">
      <c r="A747" s="43"/>
      <c r="B747" s="44"/>
      <c r="C747" s="45"/>
      <c r="D747" s="235" t="s">
        <v>718</v>
      </c>
      <c r="E747" s="45"/>
      <c r="F747" s="298" t="s">
        <v>781</v>
      </c>
      <c r="G747" s="45"/>
      <c r="H747" s="45"/>
      <c r="I747" s="45"/>
      <c r="J747" s="45"/>
      <c r="K747" s="45"/>
      <c r="L747" s="49"/>
      <c r="M747" s="233"/>
      <c r="N747" s="234"/>
      <c r="O747" s="89"/>
      <c r="P747" s="89"/>
      <c r="Q747" s="89"/>
      <c r="R747" s="89"/>
      <c r="S747" s="89"/>
      <c r="T747" s="90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U747" s="21" t="s">
        <v>90</v>
      </c>
    </row>
    <row r="748" s="2" customFormat="1">
      <c r="A748" s="43"/>
      <c r="B748" s="44"/>
      <c r="C748" s="45"/>
      <c r="D748" s="235" t="s">
        <v>718</v>
      </c>
      <c r="E748" s="45"/>
      <c r="F748" s="299" t="s">
        <v>782</v>
      </c>
      <c r="G748" s="45"/>
      <c r="H748" s="300">
        <v>0</v>
      </c>
      <c r="I748" s="45"/>
      <c r="J748" s="45"/>
      <c r="K748" s="45"/>
      <c r="L748" s="49"/>
      <c r="M748" s="233"/>
      <c r="N748" s="234"/>
      <c r="O748" s="89"/>
      <c r="P748" s="89"/>
      <c r="Q748" s="89"/>
      <c r="R748" s="89"/>
      <c r="S748" s="89"/>
      <c r="T748" s="90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U748" s="21" t="s">
        <v>90</v>
      </c>
    </row>
    <row r="749" s="2" customFormat="1">
      <c r="A749" s="43"/>
      <c r="B749" s="44"/>
      <c r="C749" s="45"/>
      <c r="D749" s="235" t="s">
        <v>718</v>
      </c>
      <c r="E749" s="45"/>
      <c r="F749" s="299" t="s">
        <v>783</v>
      </c>
      <c r="G749" s="45"/>
      <c r="H749" s="300">
        <v>5.9000000000000004</v>
      </c>
      <c r="I749" s="45"/>
      <c r="J749" s="45"/>
      <c r="K749" s="45"/>
      <c r="L749" s="49"/>
      <c r="M749" s="233"/>
      <c r="N749" s="234"/>
      <c r="O749" s="89"/>
      <c r="P749" s="89"/>
      <c r="Q749" s="89"/>
      <c r="R749" s="89"/>
      <c r="S749" s="89"/>
      <c r="T749" s="90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U749" s="21" t="s">
        <v>90</v>
      </c>
    </row>
    <row r="750" s="2" customFormat="1">
      <c r="A750" s="43"/>
      <c r="B750" s="44"/>
      <c r="C750" s="45"/>
      <c r="D750" s="235" t="s">
        <v>718</v>
      </c>
      <c r="E750" s="45"/>
      <c r="F750" s="299" t="s">
        <v>528</v>
      </c>
      <c r="G750" s="45"/>
      <c r="H750" s="300">
        <v>3.4100000000000001</v>
      </c>
      <c r="I750" s="45"/>
      <c r="J750" s="45"/>
      <c r="K750" s="45"/>
      <c r="L750" s="49"/>
      <c r="M750" s="233"/>
      <c r="N750" s="234"/>
      <c r="O750" s="89"/>
      <c r="P750" s="89"/>
      <c r="Q750" s="89"/>
      <c r="R750" s="89"/>
      <c r="S750" s="89"/>
      <c r="T750" s="90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U750" s="21" t="s">
        <v>90</v>
      </c>
    </row>
    <row r="751" s="2" customFormat="1">
      <c r="A751" s="43"/>
      <c r="B751" s="44"/>
      <c r="C751" s="45"/>
      <c r="D751" s="235" t="s">
        <v>718</v>
      </c>
      <c r="E751" s="45"/>
      <c r="F751" s="299" t="s">
        <v>508</v>
      </c>
      <c r="G751" s="45"/>
      <c r="H751" s="300">
        <v>6.9100000000000001</v>
      </c>
      <c r="I751" s="45"/>
      <c r="J751" s="45"/>
      <c r="K751" s="45"/>
      <c r="L751" s="49"/>
      <c r="M751" s="233"/>
      <c r="N751" s="234"/>
      <c r="O751" s="89"/>
      <c r="P751" s="89"/>
      <c r="Q751" s="89"/>
      <c r="R751" s="89"/>
      <c r="S751" s="89"/>
      <c r="T751" s="90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U751" s="21" t="s">
        <v>90</v>
      </c>
    </row>
    <row r="752" s="2" customFormat="1">
      <c r="A752" s="43"/>
      <c r="B752" s="44"/>
      <c r="C752" s="45"/>
      <c r="D752" s="235" t="s">
        <v>718</v>
      </c>
      <c r="E752" s="45"/>
      <c r="F752" s="299" t="s">
        <v>509</v>
      </c>
      <c r="G752" s="45"/>
      <c r="H752" s="300">
        <v>15.890000000000001</v>
      </c>
      <c r="I752" s="45"/>
      <c r="J752" s="45"/>
      <c r="K752" s="45"/>
      <c r="L752" s="49"/>
      <c r="M752" s="233"/>
      <c r="N752" s="234"/>
      <c r="O752" s="89"/>
      <c r="P752" s="89"/>
      <c r="Q752" s="89"/>
      <c r="R752" s="89"/>
      <c r="S752" s="89"/>
      <c r="T752" s="90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U752" s="21" t="s">
        <v>90</v>
      </c>
    </row>
    <row r="753" s="2" customFormat="1">
      <c r="A753" s="43"/>
      <c r="B753" s="44"/>
      <c r="C753" s="45"/>
      <c r="D753" s="235" t="s">
        <v>718</v>
      </c>
      <c r="E753" s="45"/>
      <c r="F753" s="299" t="s">
        <v>529</v>
      </c>
      <c r="G753" s="45"/>
      <c r="H753" s="300">
        <v>10.699999999999999</v>
      </c>
      <c r="I753" s="45"/>
      <c r="J753" s="45"/>
      <c r="K753" s="45"/>
      <c r="L753" s="49"/>
      <c r="M753" s="233"/>
      <c r="N753" s="234"/>
      <c r="O753" s="89"/>
      <c r="P753" s="89"/>
      <c r="Q753" s="89"/>
      <c r="R753" s="89"/>
      <c r="S753" s="89"/>
      <c r="T753" s="90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U753" s="21" t="s">
        <v>90</v>
      </c>
    </row>
    <row r="754" s="2" customFormat="1">
      <c r="A754" s="43"/>
      <c r="B754" s="44"/>
      <c r="C754" s="45"/>
      <c r="D754" s="235" t="s">
        <v>718</v>
      </c>
      <c r="E754" s="45"/>
      <c r="F754" s="299" t="s">
        <v>530</v>
      </c>
      <c r="G754" s="45"/>
      <c r="H754" s="300">
        <v>22.57</v>
      </c>
      <c r="I754" s="45"/>
      <c r="J754" s="45"/>
      <c r="K754" s="45"/>
      <c r="L754" s="49"/>
      <c r="M754" s="233"/>
      <c r="N754" s="234"/>
      <c r="O754" s="89"/>
      <c r="P754" s="89"/>
      <c r="Q754" s="89"/>
      <c r="R754" s="89"/>
      <c r="S754" s="89"/>
      <c r="T754" s="90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U754" s="21" t="s">
        <v>90</v>
      </c>
    </row>
    <row r="755" s="2" customFormat="1">
      <c r="A755" s="43"/>
      <c r="B755" s="44"/>
      <c r="C755" s="45"/>
      <c r="D755" s="235" t="s">
        <v>718</v>
      </c>
      <c r="E755" s="45"/>
      <c r="F755" s="299" t="s">
        <v>531</v>
      </c>
      <c r="G755" s="45"/>
      <c r="H755" s="300">
        <v>15.07</v>
      </c>
      <c r="I755" s="45"/>
      <c r="J755" s="45"/>
      <c r="K755" s="45"/>
      <c r="L755" s="49"/>
      <c r="M755" s="233"/>
      <c r="N755" s="234"/>
      <c r="O755" s="89"/>
      <c r="P755" s="89"/>
      <c r="Q755" s="89"/>
      <c r="R755" s="89"/>
      <c r="S755" s="89"/>
      <c r="T755" s="90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U755" s="21" t="s">
        <v>90</v>
      </c>
    </row>
    <row r="756" s="2" customFormat="1">
      <c r="A756" s="43"/>
      <c r="B756" s="44"/>
      <c r="C756" s="45"/>
      <c r="D756" s="235" t="s">
        <v>718</v>
      </c>
      <c r="E756" s="45"/>
      <c r="F756" s="299" t="s">
        <v>532</v>
      </c>
      <c r="G756" s="45"/>
      <c r="H756" s="300">
        <v>3.3900000000000001</v>
      </c>
      <c r="I756" s="45"/>
      <c r="J756" s="45"/>
      <c r="K756" s="45"/>
      <c r="L756" s="49"/>
      <c r="M756" s="233"/>
      <c r="N756" s="234"/>
      <c r="O756" s="89"/>
      <c r="P756" s="89"/>
      <c r="Q756" s="89"/>
      <c r="R756" s="89"/>
      <c r="S756" s="89"/>
      <c r="T756" s="90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U756" s="21" t="s">
        <v>90</v>
      </c>
    </row>
    <row r="757" s="2" customFormat="1">
      <c r="A757" s="43"/>
      <c r="B757" s="44"/>
      <c r="C757" s="45"/>
      <c r="D757" s="235" t="s">
        <v>718</v>
      </c>
      <c r="E757" s="45"/>
      <c r="F757" s="299" t="s">
        <v>533</v>
      </c>
      <c r="G757" s="45"/>
      <c r="H757" s="300">
        <v>5.2999999999999998</v>
      </c>
      <c r="I757" s="45"/>
      <c r="J757" s="45"/>
      <c r="K757" s="45"/>
      <c r="L757" s="49"/>
      <c r="M757" s="233"/>
      <c r="N757" s="234"/>
      <c r="O757" s="89"/>
      <c r="P757" s="89"/>
      <c r="Q757" s="89"/>
      <c r="R757" s="89"/>
      <c r="S757" s="89"/>
      <c r="T757" s="90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U757" s="21" t="s">
        <v>90</v>
      </c>
    </row>
    <row r="758" s="2" customFormat="1">
      <c r="A758" s="43"/>
      <c r="B758" s="44"/>
      <c r="C758" s="45"/>
      <c r="D758" s="235" t="s">
        <v>718</v>
      </c>
      <c r="E758" s="45"/>
      <c r="F758" s="299" t="s">
        <v>341</v>
      </c>
      <c r="G758" s="45"/>
      <c r="H758" s="300">
        <v>89.140000000000001</v>
      </c>
      <c r="I758" s="45"/>
      <c r="J758" s="45"/>
      <c r="K758" s="45"/>
      <c r="L758" s="49"/>
      <c r="M758" s="233"/>
      <c r="N758" s="234"/>
      <c r="O758" s="89"/>
      <c r="P758" s="89"/>
      <c r="Q758" s="89"/>
      <c r="R758" s="89"/>
      <c r="S758" s="89"/>
      <c r="T758" s="90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U758" s="21" t="s">
        <v>90</v>
      </c>
    </row>
    <row r="759" s="2" customFormat="1" ht="16.5" customHeight="1">
      <c r="A759" s="43"/>
      <c r="B759" s="44"/>
      <c r="C759" s="288" t="s">
        <v>1168</v>
      </c>
      <c r="D759" s="288" t="s">
        <v>664</v>
      </c>
      <c r="E759" s="289" t="s">
        <v>1169</v>
      </c>
      <c r="F759" s="290" t="s">
        <v>1170</v>
      </c>
      <c r="G759" s="291" t="s">
        <v>319</v>
      </c>
      <c r="H759" s="292">
        <v>208.59</v>
      </c>
      <c r="I759" s="293"/>
      <c r="J759" s="294">
        <f>ROUND(I759*H759,2)</f>
        <v>0</v>
      </c>
      <c r="K759" s="290" t="s">
        <v>152</v>
      </c>
      <c r="L759" s="295"/>
      <c r="M759" s="296" t="s">
        <v>78</v>
      </c>
      <c r="N759" s="297" t="s">
        <v>50</v>
      </c>
      <c r="O759" s="89"/>
      <c r="P759" s="226">
        <f>O759*H759</f>
        <v>0</v>
      </c>
      <c r="Q759" s="226">
        <v>0.00040000000000000002</v>
      </c>
      <c r="R759" s="226">
        <f>Q759*H759</f>
        <v>0.08343600000000001</v>
      </c>
      <c r="S759" s="226">
        <v>0</v>
      </c>
      <c r="T759" s="227">
        <f>S759*H759</f>
        <v>0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R759" s="228" t="s">
        <v>467</v>
      </c>
      <c r="AT759" s="228" t="s">
        <v>664</v>
      </c>
      <c r="AU759" s="228" t="s">
        <v>90</v>
      </c>
      <c r="AY759" s="21" t="s">
        <v>145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1" t="s">
        <v>88</v>
      </c>
      <c r="BK759" s="229">
        <f>ROUND(I759*H759,2)</f>
        <v>0</v>
      </c>
      <c r="BL759" s="21" t="s">
        <v>364</v>
      </c>
      <c r="BM759" s="228" t="s">
        <v>1171</v>
      </c>
    </row>
    <row r="760" s="14" customFormat="1">
      <c r="A760" s="14"/>
      <c r="B760" s="251"/>
      <c r="C760" s="252"/>
      <c r="D760" s="235" t="s">
        <v>273</v>
      </c>
      <c r="E760" s="252"/>
      <c r="F760" s="254" t="s">
        <v>1123</v>
      </c>
      <c r="G760" s="252"/>
      <c r="H760" s="255">
        <v>208.59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1" t="s">
        <v>273</v>
      </c>
      <c r="AU760" s="261" t="s">
        <v>90</v>
      </c>
      <c r="AV760" s="14" t="s">
        <v>90</v>
      </c>
      <c r="AW760" s="14" t="s">
        <v>4</v>
      </c>
      <c r="AX760" s="14" t="s">
        <v>88</v>
      </c>
      <c r="AY760" s="261" t="s">
        <v>145</v>
      </c>
    </row>
    <row r="761" s="2" customFormat="1" ht="49.05" customHeight="1">
      <c r="A761" s="43"/>
      <c r="B761" s="44"/>
      <c r="C761" s="217" t="s">
        <v>1172</v>
      </c>
      <c r="D761" s="217" t="s">
        <v>148</v>
      </c>
      <c r="E761" s="218" t="s">
        <v>1173</v>
      </c>
      <c r="F761" s="219" t="s">
        <v>1174</v>
      </c>
      <c r="G761" s="220" t="s">
        <v>301</v>
      </c>
      <c r="H761" s="221">
        <v>0.81000000000000005</v>
      </c>
      <c r="I761" s="222"/>
      <c r="J761" s="223">
        <f>ROUND(I761*H761,2)</f>
        <v>0</v>
      </c>
      <c r="K761" s="219" t="s">
        <v>152</v>
      </c>
      <c r="L761" s="49"/>
      <c r="M761" s="224" t="s">
        <v>78</v>
      </c>
      <c r="N761" s="225" t="s">
        <v>50</v>
      </c>
      <c r="O761" s="89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R761" s="228" t="s">
        <v>364</v>
      </c>
      <c r="AT761" s="228" t="s">
        <v>148</v>
      </c>
      <c r="AU761" s="228" t="s">
        <v>90</v>
      </c>
      <c r="AY761" s="21" t="s">
        <v>145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21" t="s">
        <v>88</v>
      </c>
      <c r="BK761" s="229">
        <f>ROUND(I761*H761,2)</f>
        <v>0</v>
      </c>
      <c r="BL761" s="21" t="s">
        <v>364</v>
      </c>
      <c r="BM761" s="228" t="s">
        <v>1175</v>
      </c>
    </row>
    <row r="762" s="2" customFormat="1">
      <c r="A762" s="43"/>
      <c r="B762" s="44"/>
      <c r="C762" s="45"/>
      <c r="D762" s="230" t="s">
        <v>155</v>
      </c>
      <c r="E762" s="45"/>
      <c r="F762" s="231" t="s">
        <v>1176</v>
      </c>
      <c r="G762" s="45"/>
      <c r="H762" s="45"/>
      <c r="I762" s="232"/>
      <c r="J762" s="45"/>
      <c r="K762" s="45"/>
      <c r="L762" s="49"/>
      <c r="M762" s="233"/>
      <c r="N762" s="234"/>
      <c r="O762" s="89"/>
      <c r="P762" s="89"/>
      <c r="Q762" s="89"/>
      <c r="R762" s="89"/>
      <c r="S762" s="89"/>
      <c r="T762" s="90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T762" s="21" t="s">
        <v>155</v>
      </c>
      <c r="AU762" s="21" t="s">
        <v>90</v>
      </c>
    </row>
    <row r="763" s="2" customFormat="1" ht="49.05" customHeight="1">
      <c r="A763" s="43"/>
      <c r="B763" s="44"/>
      <c r="C763" s="217" t="s">
        <v>1177</v>
      </c>
      <c r="D763" s="217" t="s">
        <v>148</v>
      </c>
      <c r="E763" s="218" t="s">
        <v>1178</v>
      </c>
      <c r="F763" s="219" t="s">
        <v>1179</v>
      </c>
      <c r="G763" s="220" t="s">
        <v>301</v>
      </c>
      <c r="H763" s="221">
        <v>0.81000000000000005</v>
      </c>
      <c r="I763" s="222"/>
      <c r="J763" s="223">
        <f>ROUND(I763*H763,2)</f>
        <v>0</v>
      </c>
      <c r="K763" s="219" t="s">
        <v>152</v>
      </c>
      <c r="L763" s="49"/>
      <c r="M763" s="224" t="s">
        <v>78</v>
      </c>
      <c r="N763" s="225" t="s">
        <v>50</v>
      </c>
      <c r="O763" s="89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R763" s="228" t="s">
        <v>364</v>
      </c>
      <c r="AT763" s="228" t="s">
        <v>148</v>
      </c>
      <c r="AU763" s="228" t="s">
        <v>90</v>
      </c>
      <c r="AY763" s="21" t="s">
        <v>145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21" t="s">
        <v>88</v>
      </c>
      <c r="BK763" s="229">
        <f>ROUND(I763*H763,2)</f>
        <v>0</v>
      </c>
      <c r="BL763" s="21" t="s">
        <v>364</v>
      </c>
      <c r="BM763" s="228" t="s">
        <v>1180</v>
      </c>
    </row>
    <row r="764" s="2" customFormat="1">
      <c r="A764" s="43"/>
      <c r="B764" s="44"/>
      <c r="C764" s="45"/>
      <c r="D764" s="230" t="s">
        <v>155</v>
      </c>
      <c r="E764" s="45"/>
      <c r="F764" s="231" t="s">
        <v>1181</v>
      </c>
      <c r="G764" s="45"/>
      <c r="H764" s="45"/>
      <c r="I764" s="232"/>
      <c r="J764" s="45"/>
      <c r="K764" s="45"/>
      <c r="L764" s="49"/>
      <c r="M764" s="233"/>
      <c r="N764" s="234"/>
      <c r="O764" s="89"/>
      <c r="P764" s="89"/>
      <c r="Q764" s="89"/>
      <c r="R764" s="89"/>
      <c r="S764" s="89"/>
      <c r="T764" s="90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T764" s="21" t="s">
        <v>155</v>
      </c>
      <c r="AU764" s="21" t="s">
        <v>90</v>
      </c>
    </row>
    <row r="765" s="2" customFormat="1" ht="62.7" customHeight="1">
      <c r="A765" s="43"/>
      <c r="B765" s="44"/>
      <c r="C765" s="217" t="s">
        <v>1182</v>
      </c>
      <c r="D765" s="217" t="s">
        <v>148</v>
      </c>
      <c r="E765" s="218" t="s">
        <v>1183</v>
      </c>
      <c r="F765" s="219" t="s">
        <v>1184</v>
      </c>
      <c r="G765" s="220" t="s">
        <v>301</v>
      </c>
      <c r="H765" s="221">
        <v>0.81000000000000005</v>
      </c>
      <c r="I765" s="222"/>
      <c r="J765" s="223">
        <f>ROUND(I765*H765,2)</f>
        <v>0</v>
      </c>
      <c r="K765" s="219" t="s">
        <v>152</v>
      </c>
      <c r="L765" s="49"/>
      <c r="M765" s="224" t="s">
        <v>78</v>
      </c>
      <c r="N765" s="225" t="s">
        <v>50</v>
      </c>
      <c r="O765" s="89"/>
      <c r="P765" s="226">
        <f>O765*H765</f>
        <v>0</v>
      </c>
      <c r="Q765" s="226">
        <v>0</v>
      </c>
      <c r="R765" s="226">
        <f>Q765*H765</f>
        <v>0</v>
      </c>
      <c r="S765" s="226">
        <v>0</v>
      </c>
      <c r="T765" s="227">
        <f>S765*H765</f>
        <v>0</v>
      </c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R765" s="228" t="s">
        <v>364</v>
      </c>
      <c r="AT765" s="228" t="s">
        <v>148</v>
      </c>
      <c r="AU765" s="228" t="s">
        <v>90</v>
      </c>
      <c r="AY765" s="21" t="s">
        <v>145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21" t="s">
        <v>88</v>
      </c>
      <c r="BK765" s="229">
        <f>ROUND(I765*H765,2)</f>
        <v>0</v>
      </c>
      <c r="BL765" s="21" t="s">
        <v>364</v>
      </c>
      <c r="BM765" s="228" t="s">
        <v>1185</v>
      </c>
    </row>
    <row r="766" s="2" customFormat="1">
      <c r="A766" s="43"/>
      <c r="B766" s="44"/>
      <c r="C766" s="45"/>
      <c r="D766" s="230" t="s">
        <v>155</v>
      </c>
      <c r="E766" s="45"/>
      <c r="F766" s="231" t="s">
        <v>1186</v>
      </c>
      <c r="G766" s="45"/>
      <c r="H766" s="45"/>
      <c r="I766" s="232"/>
      <c r="J766" s="45"/>
      <c r="K766" s="45"/>
      <c r="L766" s="49"/>
      <c r="M766" s="233"/>
      <c r="N766" s="234"/>
      <c r="O766" s="89"/>
      <c r="P766" s="89"/>
      <c r="Q766" s="89"/>
      <c r="R766" s="89"/>
      <c r="S766" s="89"/>
      <c r="T766" s="90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T766" s="21" t="s">
        <v>155</v>
      </c>
      <c r="AU766" s="21" t="s">
        <v>90</v>
      </c>
    </row>
    <row r="767" s="12" customFormat="1" ht="22.8" customHeight="1">
      <c r="A767" s="12"/>
      <c r="B767" s="201"/>
      <c r="C767" s="202"/>
      <c r="D767" s="203" t="s">
        <v>79</v>
      </c>
      <c r="E767" s="215" t="s">
        <v>520</v>
      </c>
      <c r="F767" s="215" t="s">
        <v>521</v>
      </c>
      <c r="G767" s="202"/>
      <c r="H767" s="202"/>
      <c r="I767" s="205"/>
      <c r="J767" s="216">
        <f>BK767</f>
        <v>0</v>
      </c>
      <c r="K767" s="202"/>
      <c r="L767" s="207"/>
      <c r="M767" s="208"/>
      <c r="N767" s="209"/>
      <c r="O767" s="209"/>
      <c r="P767" s="210">
        <f>SUM(P768:P873)</f>
        <v>0</v>
      </c>
      <c r="Q767" s="209"/>
      <c r="R767" s="210">
        <f>SUM(R768:R873)</f>
        <v>6.4297140013999989</v>
      </c>
      <c r="S767" s="209"/>
      <c r="T767" s="211">
        <f>SUM(T768:T873)</f>
        <v>0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12" t="s">
        <v>90</v>
      </c>
      <c r="AT767" s="213" t="s">
        <v>79</v>
      </c>
      <c r="AU767" s="213" t="s">
        <v>88</v>
      </c>
      <c r="AY767" s="212" t="s">
        <v>145</v>
      </c>
      <c r="BK767" s="214">
        <f>SUM(BK768:BK873)</f>
        <v>0</v>
      </c>
    </row>
    <row r="768" s="2" customFormat="1" ht="55.5" customHeight="1">
      <c r="A768" s="43"/>
      <c r="B768" s="44"/>
      <c r="C768" s="217" t="s">
        <v>1187</v>
      </c>
      <c r="D768" s="217" t="s">
        <v>148</v>
      </c>
      <c r="E768" s="218" t="s">
        <v>1188</v>
      </c>
      <c r="F768" s="219" t="s">
        <v>1189</v>
      </c>
      <c r="G768" s="220" t="s">
        <v>319</v>
      </c>
      <c r="H768" s="221">
        <v>12.492000000000001</v>
      </c>
      <c r="I768" s="222"/>
      <c r="J768" s="223">
        <f>ROUND(I768*H768,2)</f>
        <v>0</v>
      </c>
      <c r="K768" s="219" t="s">
        <v>152</v>
      </c>
      <c r="L768" s="49"/>
      <c r="M768" s="224" t="s">
        <v>78</v>
      </c>
      <c r="N768" s="225" t="s">
        <v>50</v>
      </c>
      <c r="O768" s="89"/>
      <c r="P768" s="226">
        <f>O768*H768</f>
        <v>0</v>
      </c>
      <c r="Q768" s="226">
        <v>0.043229999999999998</v>
      </c>
      <c r="R768" s="226">
        <f>Q768*H768</f>
        <v>0.54002916000000001</v>
      </c>
      <c r="S768" s="226">
        <v>0</v>
      </c>
      <c r="T768" s="227">
        <f>S768*H768</f>
        <v>0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R768" s="228" t="s">
        <v>364</v>
      </c>
      <c r="AT768" s="228" t="s">
        <v>148</v>
      </c>
      <c r="AU768" s="228" t="s">
        <v>90</v>
      </c>
      <c r="AY768" s="21" t="s">
        <v>145</v>
      </c>
      <c r="BE768" s="229">
        <f>IF(N768="základní",J768,0)</f>
        <v>0</v>
      </c>
      <c r="BF768" s="229">
        <f>IF(N768="snížená",J768,0)</f>
        <v>0</v>
      </c>
      <c r="BG768" s="229">
        <f>IF(N768="zákl. přenesená",J768,0)</f>
        <v>0</v>
      </c>
      <c r="BH768" s="229">
        <f>IF(N768="sníž. přenesená",J768,0)</f>
        <v>0</v>
      </c>
      <c r="BI768" s="229">
        <f>IF(N768="nulová",J768,0)</f>
        <v>0</v>
      </c>
      <c r="BJ768" s="21" t="s">
        <v>88</v>
      </c>
      <c r="BK768" s="229">
        <f>ROUND(I768*H768,2)</f>
        <v>0</v>
      </c>
      <c r="BL768" s="21" t="s">
        <v>364</v>
      </c>
      <c r="BM768" s="228" t="s">
        <v>1190</v>
      </c>
    </row>
    <row r="769" s="2" customFormat="1">
      <c r="A769" s="43"/>
      <c r="B769" s="44"/>
      <c r="C769" s="45"/>
      <c r="D769" s="230" t="s">
        <v>155</v>
      </c>
      <c r="E769" s="45"/>
      <c r="F769" s="231" t="s">
        <v>1191</v>
      </c>
      <c r="G769" s="45"/>
      <c r="H769" s="45"/>
      <c r="I769" s="232"/>
      <c r="J769" s="45"/>
      <c r="K769" s="45"/>
      <c r="L769" s="49"/>
      <c r="M769" s="233"/>
      <c r="N769" s="234"/>
      <c r="O769" s="89"/>
      <c r="P769" s="89"/>
      <c r="Q769" s="89"/>
      <c r="R769" s="89"/>
      <c r="S769" s="89"/>
      <c r="T769" s="90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T769" s="21" t="s">
        <v>155</v>
      </c>
      <c r="AU769" s="21" t="s">
        <v>90</v>
      </c>
    </row>
    <row r="770" s="14" customFormat="1">
      <c r="A770" s="14"/>
      <c r="B770" s="251"/>
      <c r="C770" s="252"/>
      <c r="D770" s="235" t="s">
        <v>273</v>
      </c>
      <c r="E770" s="253" t="s">
        <v>78</v>
      </c>
      <c r="F770" s="254" t="s">
        <v>1192</v>
      </c>
      <c r="G770" s="252"/>
      <c r="H770" s="255">
        <v>12.492000000000001</v>
      </c>
      <c r="I770" s="256"/>
      <c r="J770" s="252"/>
      <c r="K770" s="252"/>
      <c r="L770" s="257"/>
      <c r="M770" s="258"/>
      <c r="N770" s="259"/>
      <c r="O770" s="259"/>
      <c r="P770" s="259"/>
      <c r="Q770" s="259"/>
      <c r="R770" s="259"/>
      <c r="S770" s="259"/>
      <c r="T770" s="26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1" t="s">
        <v>273</v>
      </c>
      <c r="AU770" s="261" t="s">
        <v>90</v>
      </c>
      <c r="AV770" s="14" t="s">
        <v>90</v>
      </c>
      <c r="AW770" s="14" t="s">
        <v>40</v>
      </c>
      <c r="AX770" s="14" t="s">
        <v>80</v>
      </c>
      <c r="AY770" s="261" t="s">
        <v>145</v>
      </c>
    </row>
    <row r="771" s="15" customFormat="1">
      <c r="A771" s="15"/>
      <c r="B771" s="262"/>
      <c r="C771" s="263"/>
      <c r="D771" s="235" t="s">
        <v>273</v>
      </c>
      <c r="E771" s="264" t="s">
        <v>78</v>
      </c>
      <c r="F771" s="265" t="s">
        <v>277</v>
      </c>
      <c r="G771" s="263"/>
      <c r="H771" s="266">
        <v>12.492000000000001</v>
      </c>
      <c r="I771" s="267"/>
      <c r="J771" s="263"/>
      <c r="K771" s="263"/>
      <c r="L771" s="268"/>
      <c r="M771" s="269"/>
      <c r="N771" s="270"/>
      <c r="O771" s="270"/>
      <c r="P771" s="270"/>
      <c r="Q771" s="270"/>
      <c r="R771" s="270"/>
      <c r="S771" s="270"/>
      <c r="T771" s="27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2" t="s">
        <v>273</v>
      </c>
      <c r="AU771" s="272" t="s">
        <v>90</v>
      </c>
      <c r="AV771" s="15" t="s">
        <v>170</v>
      </c>
      <c r="AW771" s="15" t="s">
        <v>40</v>
      </c>
      <c r="AX771" s="15" t="s">
        <v>88</v>
      </c>
      <c r="AY771" s="272" t="s">
        <v>145</v>
      </c>
    </row>
    <row r="772" s="2" customFormat="1" ht="44.25" customHeight="1">
      <c r="A772" s="43"/>
      <c r="B772" s="44"/>
      <c r="C772" s="217" t="s">
        <v>1193</v>
      </c>
      <c r="D772" s="217" t="s">
        <v>148</v>
      </c>
      <c r="E772" s="218" t="s">
        <v>1194</v>
      </c>
      <c r="F772" s="219" t="s">
        <v>1195</v>
      </c>
      <c r="G772" s="220" t="s">
        <v>319</v>
      </c>
      <c r="H772" s="221">
        <v>12.492000000000001</v>
      </c>
      <c r="I772" s="222"/>
      <c r="J772" s="223">
        <f>ROUND(I772*H772,2)</f>
        <v>0</v>
      </c>
      <c r="K772" s="219" t="s">
        <v>152</v>
      </c>
      <c r="L772" s="49"/>
      <c r="M772" s="224" t="s">
        <v>78</v>
      </c>
      <c r="N772" s="225" t="s">
        <v>50</v>
      </c>
      <c r="O772" s="89"/>
      <c r="P772" s="226">
        <f>O772*H772</f>
        <v>0</v>
      </c>
      <c r="Q772" s="226">
        <v>0.00020000000000000001</v>
      </c>
      <c r="R772" s="226">
        <f>Q772*H772</f>
        <v>0.0024984000000000004</v>
      </c>
      <c r="S772" s="226">
        <v>0</v>
      </c>
      <c r="T772" s="227">
        <f>S772*H772</f>
        <v>0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R772" s="228" t="s">
        <v>364</v>
      </c>
      <c r="AT772" s="228" t="s">
        <v>148</v>
      </c>
      <c r="AU772" s="228" t="s">
        <v>90</v>
      </c>
      <c r="AY772" s="21" t="s">
        <v>145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21" t="s">
        <v>88</v>
      </c>
      <c r="BK772" s="229">
        <f>ROUND(I772*H772,2)</f>
        <v>0</v>
      </c>
      <c r="BL772" s="21" t="s">
        <v>364</v>
      </c>
      <c r="BM772" s="228" t="s">
        <v>1196</v>
      </c>
    </row>
    <row r="773" s="2" customFormat="1">
      <c r="A773" s="43"/>
      <c r="B773" s="44"/>
      <c r="C773" s="45"/>
      <c r="D773" s="230" t="s">
        <v>155</v>
      </c>
      <c r="E773" s="45"/>
      <c r="F773" s="231" t="s">
        <v>1197</v>
      </c>
      <c r="G773" s="45"/>
      <c r="H773" s="45"/>
      <c r="I773" s="232"/>
      <c r="J773" s="45"/>
      <c r="K773" s="45"/>
      <c r="L773" s="49"/>
      <c r="M773" s="233"/>
      <c r="N773" s="234"/>
      <c r="O773" s="89"/>
      <c r="P773" s="89"/>
      <c r="Q773" s="89"/>
      <c r="R773" s="89"/>
      <c r="S773" s="89"/>
      <c r="T773" s="90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T773" s="21" t="s">
        <v>155</v>
      </c>
      <c r="AU773" s="21" t="s">
        <v>90</v>
      </c>
    </row>
    <row r="774" s="14" customFormat="1">
      <c r="A774" s="14"/>
      <c r="B774" s="251"/>
      <c r="C774" s="252"/>
      <c r="D774" s="235" t="s">
        <v>273</v>
      </c>
      <c r="E774" s="253" t="s">
        <v>78</v>
      </c>
      <c r="F774" s="254" t="s">
        <v>1192</v>
      </c>
      <c r="G774" s="252"/>
      <c r="H774" s="255">
        <v>12.492000000000001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1" t="s">
        <v>273</v>
      </c>
      <c r="AU774" s="261" t="s">
        <v>90</v>
      </c>
      <c r="AV774" s="14" t="s">
        <v>90</v>
      </c>
      <c r="AW774" s="14" t="s">
        <v>40</v>
      </c>
      <c r="AX774" s="14" t="s">
        <v>80</v>
      </c>
      <c r="AY774" s="261" t="s">
        <v>145</v>
      </c>
    </row>
    <row r="775" s="15" customFormat="1">
      <c r="A775" s="15"/>
      <c r="B775" s="262"/>
      <c r="C775" s="263"/>
      <c r="D775" s="235" t="s">
        <v>273</v>
      </c>
      <c r="E775" s="264" t="s">
        <v>78</v>
      </c>
      <c r="F775" s="265" t="s">
        <v>277</v>
      </c>
      <c r="G775" s="263"/>
      <c r="H775" s="266">
        <v>12.492000000000001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2" t="s">
        <v>273</v>
      </c>
      <c r="AU775" s="272" t="s">
        <v>90</v>
      </c>
      <c r="AV775" s="15" t="s">
        <v>170</v>
      </c>
      <c r="AW775" s="15" t="s">
        <v>40</v>
      </c>
      <c r="AX775" s="15" t="s">
        <v>88</v>
      </c>
      <c r="AY775" s="272" t="s">
        <v>145</v>
      </c>
    </row>
    <row r="776" s="2" customFormat="1" ht="44.25" customHeight="1">
      <c r="A776" s="43"/>
      <c r="B776" s="44"/>
      <c r="C776" s="217" t="s">
        <v>1198</v>
      </c>
      <c r="D776" s="217" t="s">
        <v>148</v>
      </c>
      <c r="E776" s="218" t="s">
        <v>1199</v>
      </c>
      <c r="F776" s="219" t="s">
        <v>1200</v>
      </c>
      <c r="G776" s="220" t="s">
        <v>319</v>
      </c>
      <c r="H776" s="221">
        <v>12.492000000000001</v>
      </c>
      <c r="I776" s="222"/>
      <c r="J776" s="223">
        <f>ROUND(I776*H776,2)</f>
        <v>0</v>
      </c>
      <c r="K776" s="219" t="s">
        <v>152</v>
      </c>
      <c r="L776" s="49"/>
      <c r="M776" s="224" t="s">
        <v>78</v>
      </c>
      <c r="N776" s="225" t="s">
        <v>50</v>
      </c>
      <c r="O776" s="89"/>
      <c r="P776" s="226">
        <f>O776*H776</f>
        <v>0</v>
      </c>
      <c r="Q776" s="226">
        <v>0</v>
      </c>
      <c r="R776" s="226">
        <f>Q776*H776</f>
        <v>0</v>
      </c>
      <c r="S776" s="226">
        <v>0</v>
      </c>
      <c r="T776" s="227">
        <f>S776*H776</f>
        <v>0</v>
      </c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R776" s="228" t="s">
        <v>364</v>
      </c>
      <c r="AT776" s="228" t="s">
        <v>148</v>
      </c>
      <c r="AU776" s="228" t="s">
        <v>90</v>
      </c>
      <c r="AY776" s="21" t="s">
        <v>145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21" t="s">
        <v>88</v>
      </c>
      <c r="BK776" s="229">
        <f>ROUND(I776*H776,2)</f>
        <v>0</v>
      </c>
      <c r="BL776" s="21" t="s">
        <v>364</v>
      </c>
      <c r="BM776" s="228" t="s">
        <v>1201</v>
      </c>
    </row>
    <row r="777" s="2" customFormat="1">
      <c r="A777" s="43"/>
      <c r="B777" s="44"/>
      <c r="C777" s="45"/>
      <c r="D777" s="230" t="s">
        <v>155</v>
      </c>
      <c r="E777" s="45"/>
      <c r="F777" s="231" t="s">
        <v>1202</v>
      </c>
      <c r="G777" s="45"/>
      <c r="H777" s="45"/>
      <c r="I777" s="232"/>
      <c r="J777" s="45"/>
      <c r="K777" s="45"/>
      <c r="L777" s="49"/>
      <c r="M777" s="233"/>
      <c r="N777" s="234"/>
      <c r="O777" s="89"/>
      <c r="P777" s="89"/>
      <c r="Q777" s="89"/>
      <c r="R777" s="89"/>
      <c r="S777" s="89"/>
      <c r="T777" s="90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T777" s="21" t="s">
        <v>155</v>
      </c>
      <c r="AU777" s="21" t="s">
        <v>90</v>
      </c>
    </row>
    <row r="778" s="14" customFormat="1">
      <c r="A778" s="14"/>
      <c r="B778" s="251"/>
      <c r="C778" s="252"/>
      <c r="D778" s="235" t="s">
        <v>273</v>
      </c>
      <c r="E778" s="253" t="s">
        <v>78</v>
      </c>
      <c r="F778" s="254" t="s">
        <v>1192</v>
      </c>
      <c r="G778" s="252"/>
      <c r="H778" s="255">
        <v>12.492000000000001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1" t="s">
        <v>273</v>
      </c>
      <c r="AU778" s="261" t="s">
        <v>90</v>
      </c>
      <c r="AV778" s="14" t="s">
        <v>90</v>
      </c>
      <c r="AW778" s="14" t="s">
        <v>40</v>
      </c>
      <c r="AX778" s="14" t="s">
        <v>80</v>
      </c>
      <c r="AY778" s="261" t="s">
        <v>145</v>
      </c>
    </row>
    <row r="779" s="15" customFormat="1">
      <c r="A779" s="15"/>
      <c r="B779" s="262"/>
      <c r="C779" s="263"/>
      <c r="D779" s="235" t="s">
        <v>273</v>
      </c>
      <c r="E779" s="264" t="s">
        <v>78</v>
      </c>
      <c r="F779" s="265" t="s">
        <v>277</v>
      </c>
      <c r="G779" s="263"/>
      <c r="H779" s="266">
        <v>12.492000000000001</v>
      </c>
      <c r="I779" s="267"/>
      <c r="J779" s="263"/>
      <c r="K779" s="263"/>
      <c r="L779" s="268"/>
      <c r="M779" s="269"/>
      <c r="N779" s="270"/>
      <c r="O779" s="270"/>
      <c r="P779" s="270"/>
      <c r="Q779" s="270"/>
      <c r="R779" s="270"/>
      <c r="S779" s="270"/>
      <c r="T779" s="271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2" t="s">
        <v>273</v>
      </c>
      <c r="AU779" s="272" t="s">
        <v>90</v>
      </c>
      <c r="AV779" s="15" t="s">
        <v>170</v>
      </c>
      <c r="AW779" s="15" t="s">
        <v>40</v>
      </c>
      <c r="AX779" s="15" t="s">
        <v>88</v>
      </c>
      <c r="AY779" s="272" t="s">
        <v>145</v>
      </c>
    </row>
    <row r="780" s="2" customFormat="1" ht="24.15" customHeight="1">
      <c r="A780" s="43"/>
      <c r="B780" s="44"/>
      <c r="C780" s="288" t="s">
        <v>1203</v>
      </c>
      <c r="D780" s="288" t="s">
        <v>664</v>
      </c>
      <c r="E780" s="289" t="s">
        <v>1204</v>
      </c>
      <c r="F780" s="290" t="s">
        <v>1205</v>
      </c>
      <c r="G780" s="291" t="s">
        <v>319</v>
      </c>
      <c r="H780" s="292">
        <v>12.742000000000001</v>
      </c>
      <c r="I780" s="293"/>
      <c r="J780" s="294">
        <f>ROUND(I780*H780,2)</f>
        <v>0</v>
      </c>
      <c r="K780" s="290" t="s">
        <v>152</v>
      </c>
      <c r="L780" s="295"/>
      <c r="M780" s="296" t="s">
        <v>78</v>
      </c>
      <c r="N780" s="297" t="s">
        <v>50</v>
      </c>
      <c r="O780" s="89"/>
      <c r="P780" s="226">
        <f>O780*H780</f>
        <v>0</v>
      </c>
      <c r="Q780" s="226">
        <v>0.0044999999999999997</v>
      </c>
      <c r="R780" s="226">
        <f>Q780*H780</f>
        <v>0.057339000000000001</v>
      </c>
      <c r="S780" s="226">
        <v>0</v>
      </c>
      <c r="T780" s="227">
        <f>S780*H780</f>
        <v>0</v>
      </c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R780" s="228" t="s">
        <v>467</v>
      </c>
      <c r="AT780" s="228" t="s">
        <v>664</v>
      </c>
      <c r="AU780" s="228" t="s">
        <v>90</v>
      </c>
      <c r="AY780" s="21" t="s">
        <v>145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1" t="s">
        <v>88</v>
      </c>
      <c r="BK780" s="229">
        <f>ROUND(I780*H780,2)</f>
        <v>0</v>
      </c>
      <c r="BL780" s="21" t="s">
        <v>364</v>
      </c>
      <c r="BM780" s="228" t="s">
        <v>1206</v>
      </c>
    </row>
    <row r="781" s="14" customFormat="1">
      <c r="A781" s="14"/>
      <c r="B781" s="251"/>
      <c r="C781" s="252"/>
      <c r="D781" s="235" t="s">
        <v>273</v>
      </c>
      <c r="E781" s="252"/>
      <c r="F781" s="254" t="s">
        <v>1207</v>
      </c>
      <c r="G781" s="252"/>
      <c r="H781" s="255">
        <v>12.742000000000001</v>
      </c>
      <c r="I781" s="256"/>
      <c r="J781" s="252"/>
      <c r="K781" s="252"/>
      <c r="L781" s="257"/>
      <c r="M781" s="258"/>
      <c r="N781" s="259"/>
      <c r="O781" s="259"/>
      <c r="P781" s="259"/>
      <c r="Q781" s="259"/>
      <c r="R781" s="259"/>
      <c r="S781" s="259"/>
      <c r="T781" s="26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1" t="s">
        <v>273</v>
      </c>
      <c r="AU781" s="261" t="s">
        <v>90</v>
      </c>
      <c r="AV781" s="14" t="s">
        <v>90</v>
      </c>
      <c r="AW781" s="14" t="s">
        <v>4</v>
      </c>
      <c r="AX781" s="14" t="s">
        <v>88</v>
      </c>
      <c r="AY781" s="261" t="s">
        <v>145</v>
      </c>
    </row>
    <row r="782" s="2" customFormat="1" ht="24.15" customHeight="1">
      <c r="A782" s="43"/>
      <c r="B782" s="44"/>
      <c r="C782" s="217" t="s">
        <v>1208</v>
      </c>
      <c r="D782" s="217" t="s">
        <v>148</v>
      </c>
      <c r="E782" s="218" t="s">
        <v>1209</v>
      </c>
      <c r="F782" s="219" t="s">
        <v>1210</v>
      </c>
      <c r="G782" s="220" t="s">
        <v>319</v>
      </c>
      <c r="H782" s="221">
        <v>2.718</v>
      </c>
      <c r="I782" s="222"/>
      <c r="J782" s="223">
        <f>ROUND(I782*H782,2)</f>
        <v>0</v>
      </c>
      <c r="K782" s="219" t="s">
        <v>152</v>
      </c>
      <c r="L782" s="49"/>
      <c r="M782" s="224" t="s">
        <v>78</v>
      </c>
      <c r="N782" s="225" t="s">
        <v>50</v>
      </c>
      <c r="O782" s="89"/>
      <c r="P782" s="226">
        <f>O782*H782</f>
        <v>0</v>
      </c>
      <c r="Q782" s="226">
        <v>0</v>
      </c>
      <c r="R782" s="226">
        <f>Q782*H782</f>
        <v>0</v>
      </c>
      <c r="S782" s="226">
        <v>0</v>
      </c>
      <c r="T782" s="227">
        <f>S782*H782</f>
        <v>0</v>
      </c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R782" s="228" t="s">
        <v>364</v>
      </c>
      <c r="AT782" s="228" t="s">
        <v>148</v>
      </c>
      <c r="AU782" s="228" t="s">
        <v>90</v>
      </c>
      <c r="AY782" s="21" t="s">
        <v>145</v>
      </c>
      <c r="BE782" s="229">
        <f>IF(N782="základní",J782,0)</f>
        <v>0</v>
      </c>
      <c r="BF782" s="229">
        <f>IF(N782="snížená",J782,0)</f>
        <v>0</v>
      </c>
      <c r="BG782" s="229">
        <f>IF(N782="zákl. přenesená",J782,0)</f>
        <v>0</v>
      </c>
      <c r="BH782" s="229">
        <f>IF(N782="sníž. přenesená",J782,0)</f>
        <v>0</v>
      </c>
      <c r="BI782" s="229">
        <f>IF(N782="nulová",J782,0)</f>
        <v>0</v>
      </c>
      <c r="BJ782" s="21" t="s">
        <v>88</v>
      </c>
      <c r="BK782" s="229">
        <f>ROUND(I782*H782,2)</f>
        <v>0</v>
      </c>
      <c r="BL782" s="21" t="s">
        <v>364</v>
      </c>
      <c r="BM782" s="228" t="s">
        <v>1211</v>
      </c>
    </row>
    <row r="783" s="2" customFormat="1">
      <c r="A783" s="43"/>
      <c r="B783" s="44"/>
      <c r="C783" s="45"/>
      <c r="D783" s="230" t="s">
        <v>155</v>
      </c>
      <c r="E783" s="45"/>
      <c r="F783" s="231" t="s">
        <v>1212</v>
      </c>
      <c r="G783" s="45"/>
      <c r="H783" s="45"/>
      <c r="I783" s="232"/>
      <c r="J783" s="45"/>
      <c r="K783" s="45"/>
      <c r="L783" s="49"/>
      <c r="M783" s="233"/>
      <c r="N783" s="234"/>
      <c r="O783" s="89"/>
      <c r="P783" s="89"/>
      <c r="Q783" s="89"/>
      <c r="R783" s="89"/>
      <c r="S783" s="89"/>
      <c r="T783" s="90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T783" s="21" t="s">
        <v>155</v>
      </c>
      <c r="AU783" s="21" t="s">
        <v>90</v>
      </c>
    </row>
    <row r="784" s="14" customFormat="1">
      <c r="A784" s="14"/>
      <c r="B784" s="251"/>
      <c r="C784" s="252"/>
      <c r="D784" s="235" t="s">
        <v>273</v>
      </c>
      <c r="E784" s="253" t="s">
        <v>78</v>
      </c>
      <c r="F784" s="254" t="s">
        <v>1213</v>
      </c>
      <c r="G784" s="252"/>
      <c r="H784" s="255">
        <v>2.718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1" t="s">
        <v>273</v>
      </c>
      <c r="AU784" s="261" t="s">
        <v>90</v>
      </c>
      <c r="AV784" s="14" t="s">
        <v>90</v>
      </c>
      <c r="AW784" s="14" t="s">
        <v>40</v>
      </c>
      <c r="AX784" s="14" t="s">
        <v>80</v>
      </c>
      <c r="AY784" s="261" t="s">
        <v>145</v>
      </c>
    </row>
    <row r="785" s="15" customFormat="1">
      <c r="A785" s="15"/>
      <c r="B785" s="262"/>
      <c r="C785" s="263"/>
      <c r="D785" s="235" t="s">
        <v>273</v>
      </c>
      <c r="E785" s="264" t="s">
        <v>78</v>
      </c>
      <c r="F785" s="265" t="s">
        <v>277</v>
      </c>
      <c r="G785" s="263"/>
      <c r="H785" s="266">
        <v>2.718</v>
      </c>
      <c r="I785" s="267"/>
      <c r="J785" s="263"/>
      <c r="K785" s="263"/>
      <c r="L785" s="268"/>
      <c r="M785" s="269"/>
      <c r="N785" s="270"/>
      <c r="O785" s="270"/>
      <c r="P785" s="270"/>
      <c r="Q785" s="270"/>
      <c r="R785" s="270"/>
      <c r="S785" s="270"/>
      <c r="T785" s="271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2" t="s">
        <v>273</v>
      </c>
      <c r="AU785" s="272" t="s">
        <v>90</v>
      </c>
      <c r="AV785" s="15" t="s">
        <v>170</v>
      </c>
      <c r="AW785" s="15" t="s">
        <v>40</v>
      </c>
      <c r="AX785" s="15" t="s">
        <v>88</v>
      </c>
      <c r="AY785" s="272" t="s">
        <v>145</v>
      </c>
    </row>
    <row r="786" s="2" customFormat="1" ht="62.7" customHeight="1">
      <c r="A786" s="43"/>
      <c r="B786" s="44"/>
      <c r="C786" s="217" t="s">
        <v>1214</v>
      </c>
      <c r="D786" s="217" t="s">
        <v>148</v>
      </c>
      <c r="E786" s="218" t="s">
        <v>1215</v>
      </c>
      <c r="F786" s="219" t="s">
        <v>1216</v>
      </c>
      <c r="G786" s="220" t="s">
        <v>319</v>
      </c>
      <c r="H786" s="221">
        <v>1.464</v>
      </c>
      <c r="I786" s="222"/>
      <c r="J786" s="223">
        <f>ROUND(I786*H786,2)</f>
        <v>0</v>
      </c>
      <c r="K786" s="219" t="s">
        <v>152</v>
      </c>
      <c r="L786" s="49"/>
      <c r="M786" s="224" t="s">
        <v>78</v>
      </c>
      <c r="N786" s="225" t="s">
        <v>50</v>
      </c>
      <c r="O786" s="89"/>
      <c r="P786" s="226">
        <f>O786*H786</f>
        <v>0</v>
      </c>
      <c r="Q786" s="226">
        <v>0.013550400000000001</v>
      </c>
      <c r="R786" s="226">
        <f>Q786*H786</f>
        <v>0.019837785600000001</v>
      </c>
      <c r="S786" s="226">
        <v>0</v>
      </c>
      <c r="T786" s="227">
        <f>S786*H786</f>
        <v>0</v>
      </c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R786" s="228" t="s">
        <v>364</v>
      </c>
      <c r="AT786" s="228" t="s">
        <v>148</v>
      </c>
      <c r="AU786" s="228" t="s">
        <v>90</v>
      </c>
      <c r="AY786" s="21" t="s">
        <v>145</v>
      </c>
      <c r="BE786" s="229">
        <f>IF(N786="základní",J786,0)</f>
        <v>0</v>
      </c>
      <c r="BF786" s="229">
        <f>IF(N786="snížená",J786,0)</f>
        <v>0</v>
      </c>
      <c r="BG786" s="229">
        <f>IF(N786="zákl. přenesená",J786,0)</f>
        <v>0</v>
      </c>
      <c r="BH786" s="229">
        <f>IF(N786="sníž. přenesená",J786,0)</f>
        <v>0</v>
      </c>
      <c r="BI786" s="229">
        <f>IF(N786="nulová",J786,0)</f>
        <v>0</v>
      </c>
      <c r="BJ786" s="21" t="s">
        <v>88</v>
      </c>
      <c r="BK786" s="229">
        <f>ROUND(I786*H786,2)</f>
        <v>0</v>
      </c>
      <c r="BL786" s="21" t="s">
        <v>364</v>
      </c>
      <c r="BM786" s="228" t="s">
        <v>1217</v>
      </c>
    </row>
    <row r="787" s="2" customFormat="1">
      <c r="A787" s="43"/>
      <c r="B787" s="44"/>
      <c r="C787" s="45"/>
      <c r="D787" s="230" t="s">
        <v>155</v>
      </c>
      <c r="E787" s="45"/>
      <c r="F787" s="231" t="s">
        <v>1218</v>
      </c>
      <c r="G787" s="45"/>
      <c r="H787" s="45"/>
      <c r="I787" s="232"/>
      <c r="J787" s="45"/>
      <c r="K787" s="45"/>
      <c r="L787" s="49"/>
      <c r="M787" s="233"/>
      <c r="N787" s="234"/>
      <c r="O787" s="89"/>
      <c r="P787" s="89"/>
      <c r="Q787" s="89"/>
      <c r="R787" s="89"/>
      <c r="S787" s="89"/>
      <c r="T787" s="90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T787" s="21" t="s">
        <v>155</v>
      </c>
      <c r="AU787" s="21" t="s">
        <v>90</v>
      </c>
    </row>
    <row r="788" s="14" customFormat="1">
      <c r="A788" s="14"/>
      <c r="B788" s="251"/>
      <c r="C788" s="252"/>
      <c r="D788" s="235" t="s">
        <v>273</v>
      </c>
      <c r="E788" s="253" t="s">
        <v>78</v>
      </c>
      <c r="F788" s="254" t="s">
        <v>1219</v>
      </c>
      <c r="G788" s="252"/>
      <c r="H788" s="255">
        <v>1.464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1" t="s">
        <v>273</v>
      </c>
      <c r="AU788" s="261" t="s">
        <v>90</v>
      </c>
      <c r="AV788" s="14" t="s">
        <v>90</v>
      </c>
      <c r="AW788" s="14" t="s">
        <v>40</v>
      </c>
      <c r="AX788" s="14" t="s">
        <v>88</v>
      </c>
      <c r="AY788" s="261" t="s">
        <v>145</v>
      </c>
    </row>
    <row r="789" s="2" customFormat="1" ht="33" customHeight="1">
      <c r="A789" s="43"/>
      <c r="B789" s="44"/>
      <c r="C789" s="217" t="s">
        <v>1220</v>
      </c>
      <c r="D789" s="217" t="s">
        <v>148</v>
      </c>
      <c r="E789" s="218" t="s">
        <v>1221</v>
      </c>
      <c r="F789" s="219" t="s">
        <v>1222</v>
      </c>
      <c r="G789" s="220" t="s">
        <v>319</v>
      </c>
      <c r="H789" s="221">
        <v>1.464</v>
      </c>
      <c r="I789" s="222"/>
      <c r="J789" s="223">
        <f>ROUND(I789*H789,2)</f>
        <v>0</v>
      </c>
      <c r="K789" s="219" t="s">
        <v>152</v>
      </c>
      <c r="L789" s="49"/>
      <c r="M789" s="224" t="s">
        <v>78</v>
      </c>
      <c r="N789" s="225" t="s">
        <v>50</v>
      </c>
      <c r="O789" s="89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R789" s="228" t="s">
        <v>364</v>
      </c>
      <c r="AT789" s="228" t="s">
        <v>148</v>
      </c>
      <c r="AU789" s="228" t="s">
        <v>90</v>
      </c>
      <c r="AY789" s="21" t="s">
        <v>145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1" t="s">
        <v>88</v>
      </c>
      <c r="BK789" s="229">
        <f>ROUND(I789*H789,2)</f>
        <v>0</v>
      </c>
      <c r="BL789" s="21" t="s">
        <v>364</v>
      </c>
      <c r="BM789" s="228" t="s">
        <v>1223</v>
      </c>
    </row>
    <row r="790" s="2" customFormat="1">
      <c r="A790" s="43"/>
      <c r="B790" s="44"/>
      <c r="C790" s="45"/>
      <c r="D790" s="230" t="s">
        <v>155</v>
      </c>
      <c r="E790" s="45"/>
      <c r="F790" s="231" t="s">
        <v>1224</v>
      </c>
      <c r="G790" s="45"/>
      <c r="H790" s="45"/>
      <c r="I790" s="232"/>
      <c r="J790" s="45"/>
      <c r="K790" s="45"/>
      <c r="L790" s="49"/>
      <c r="M790" s="233"/>
      <c r="N790" s="234"/>
      <c r="O790" s="89"/>
      <c r="P790" s="89"/>
      <c r="Q790" s="89"/>
      <c r="R790" s="89"/>
      <c r="S790" s="89"/>
      <c r="T790" s="90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T790" s="21" t="s">
        <v>155</v>
      </c>
      <c r="AU790" s="21" t="s">
        <v>90</v>
      </c>
    </row>
    <row r="791" s="14" customFormat="1">
      <c r="A791" s="14"/>
      <c r="B791" s="251"/>
      <c r="C791" s="252"/>
      <c r="D791" s="235" t="s">
        <v>273</v>
      </c>
      <c r="E791" s="253" t="s">
        <v>78</v>
      </c>
      <c r="F791" s="254" t="s">
        <v>1219</v>
      </c>
      <c r="G791" s="252"/>
      <c r="H791" s="255">
        <v>1.464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1" t="s">
        <v>273</v>
      </c>
      <c r="AU791" s="261" t="s">
        <v>90</v>
      </c>
      <c r="AV791" s="14" t="s">
        <v>90</v>
      </c>
      <c r="AW791" s="14" t="s">
        <v>40</v>
      </c>
      <c r="AX791" s="14" t="s">
        <v>88</v>
      </c>
      <c r="AY791" s="261" t="s">
        <v>145</v>
      </c>
    </row>
    <row r="792" s="2" customFormat="1" ht="90" customHeight="1">
      <c r="A792" s="43"/>
      <c r="B792" s="44"/>
      <c r="C792" s="217" t="s">
        <v>1225</v>
      </c>
      <c r="D792" s="217" t="s">
        <v>148</v>
      </c>
      <c r="E792" s="218" t="s">
        <v>1226</v>
      </c>
      <c r="F792" s="219" t="s">
        <v>1227</v>
      </c>
      <c r="G792" s="220" t="s">
        <v>319</v>
      </c>
      <c r="H792" s="221">
        <v>173.06999999999999</v>
      </c>
      <c r="I792" s="222"/>
      <c r="J792" s="223">
        <f>ROUND(I792*H792,2)</f>
        <v>0</v>
      </c>
      <c r="K792" s="219" t="s">
        <v>152</v>
      </c>
      <c r="L792" s="49"/>
      <c r="M792" s="224" t="s">
        <v>78</v>
      </c>
      <c r="N792" s="225" t="s">
        <v>50</v>
      </c>
      <c r="O792" s="89"/>
      <c r="P792" s="226">
        <f>O792*H792</f>
        <v>0</v>
      </c>
      <c r="Q792" s="226">
        <v>0.018471939999999999</v>
      </c>
      <c r="R792" s="226">
        <f>Q792*H792</f>
        <v>3.1969386557999999</v>
      </c>
      <c r="S792" s="226">
        <v>0</v>
      </c>
      <c r="T792" s="227">
        <f>S792*H792</f>
        <v>0</v>
      </c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R792" s="228" t="s">
        <v>364</v>
      </c>
      <c r="AT792" s="228" t="s">
        <v>148</v>
      </c>
      <c r="AU792" s="228" t="s">
        <v>90</v>
      </c>
      <c r="AY792" s="21" t="s">
        <v>145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1" t="s">
        <v>88</v>
      </c>
      <c r="BK792" s="229">
        <f>ROUND(I792*H792,2)</f>
        <v>0</v>
      </c>
      <c r="BL792" s="21" t="s">
        <v>364</v>
      </c>
      <c r="BM792" s="228" t="s">
        <v>1228</v>
      </c>
    </row>
    <row r="793" s="2" customFormat="1">
      <c r="A793" s="43"/>
      <c r="B793" s="44"/>
      <c r="C793" s="45"/>
      <c r="D793" s="230" t="s">
        <v>155</v>
      </c>
      <c r="E793" s="45"/>
      <c r="F793" s="231" t="s">
        <v>1229</v>
      </c>
      <c r="G793" s="45"/>
      <c r="H793" s="45"/>
      <c r="I793" s="232"/>
      <c r="J793" s="45"/>
      <c r="K793" s="45"/>
      <c r="L793" s="49"/>
      <c r="M793" s="233"/>
      <c r="N793" s="234"/>
      <c r="O793" s="89"/>
      <c r="P793" s="89"/>
      <c r="Q793" s="89"/>
      <c r="R793" s="89"/>
      <c r="S793" s="89"/>
      <c r="T793" s="90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T793" s="21" t="s">
        <v>155</v>
      </c>
      <c r="AU793" s="21" t="s">
        <v>90</v>
      </c>
    </row>
    <row r="794" s="14" customFormat="1">
      <c r="A794" s="14"/>
      <c r="B794" s="251"/>
      <c r="C794" s="252"/>
      <c r="D794" s="235" t="s">
        <v>273</v>
      </c>
      <c r="E794" s="253" t="s">
        <v>78</v>
      </c>
      <c r="F794" s="254" t="s">
        <v>504</v>
      </c>
      <c r="G794" s="252"/>
      <c r="H794" s="255">
        <v>39.560000000000002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1" t="s">
        <v>273</v>
      </c>
      <c r="AU794" s="261" t="s">
        <v>90</v>
      </c>
      <c r="AV794" s="14" t="s">
        <v>90</v>
      </c>
      <c r="AW794" s="14" t="s">
        <v>40</v>
      </c>
      <c r="AX794" s="14" t="s">
        <v>80</v>
      </c>
      <c r="AY794" s="261" t="s">
        <v>145</v>
      </c>
    </row>
    <row r="795" s="14" customFormat="1">
      <c r="A795" s="14"/>
      <c r="B795" s="251"/>
      <c r="C795" s="252"/>
      <c r="D795" s="235" t="s">
        <v>273</v>
      </c>
      <c r="E795" s="253" t="s">
        <v>78</v>
      </c>
      <c r="F795" s="254" t="s">
        <v>527</v>
      </c>
      <c r="G795" s="252"/>
      <c r="H795" s="255">
        <v>50.270000000000003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1" t="s">
        <v>273</v>
      </c>
      <c r="AU795" s="261" t="s">
        <v>90</v>
      </c>
      <c r="AV795" s="14" t="s">
        <v>90</v>
      </c>
      <c r="AW795" s="14" t="s">
        <v>40</v>
      </c>
      <c r="AX795" s="14" t="s">
        <v>80</v>
      </c>
      <c r="AY795" s="261" t="s">
        <v>145</v>
      </c>
    </row>
    <row r="796" s="14" customFormat="1">
      <c r="A796" s="14"/>
      <c r="B796" s="251"/>
      <c r="C796" s="252"/>
      <c r="D796" s="235" t="s">
        <v>273</v>
      </c>
      <c r="E796" s="253" t="s">
        <v>78</v>
      </c>
      <c r="F796" s="254" t="s">
        <v>528</v>
      </c>
      <c r="G796" s="252"/>
      <c r="H796" s="255">
        <v>3.4100000000000001</v>
      </c>
      <c r="I796" s="256"/>
      <c r="J796" s="252"/>
      <c r="K796" s="252"/>
      <c r="L796" s="257"/>
      <c r="M796" s="258"/>
      <c r="N796" s="259"/>
      <c r="O796" s="259"/>
      <c r="P796" s="259"/>
      <c r="Q796" s="259"/>
      <c r="R796" s="259"/>
      <c r="S796" s="259"/>
      <c r="T796" s="26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1" t="s">
        <v>273</v>
      </c>
      <c r="AU796" s="261" t="s">
        <v>90</v>
      </c>
      <c r="AV796" s="14" t="s">
        <v>90</v>
      </c>
      <c r="AW796" s="14" t="s">
        <v>40</v>
      </c>
      <c r="AX796" s="14" t="s">
        <v>80</v>
      </c>
      <c r="AY796" s="261" t="s">
        <v>145</v>
      </c>
    </row>
    <row r="797" s="14" customFormat="1">
      <c r="A797" s="14"/>
      <c r="B797" s="251"/>
      <c r="C797" s="252"/>
      <c r="D797" s="235" t="s">
        <v>273</v>
      </c>
      <c r="E797" s="253" t="s">
        <v>78</v>
      </c>
      <c r="F797" s="254" t="s">
        <v>508</v>
      </c>
      <c r="G797" s="252"/>
      <c r="H797" s="255">
        <v>6.9100000000000001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1" t="s">
        <v>273</v>
      </c>
      <c r="AU797" s="261" t="s">
        <v>90</v>
      </c>
      <c r="AV797" s="14" t="s">
        <v>90</v>
      </c>
      <c r="AW797" s="14" t="s">
        <v>40</v>
      </c>
      <c r="AX797" s="14" t="s">
        <v>80</v>
      </c>
      <c r="AY797" s="261" t="s">
        <v>145</v>
      </c>
    </row>
    <row r="798" s="14" customFormat="1">
      <c r="A798" s="14"/>
      <c r="B798" s="251"/>
      <c r="C798" s="252"/>
      <c r="D798" s="235" t="s">
        <v>273</v>
      </c>
      <c r="E798" s="253" t="s">
        <v>78</v>
      </c>
      <c r="F798" s="254" t="s">
        <v>509</v>
      </c>
      <c r="G798" s="252"/>
      <c r="H798" s="255">
        <v>15.890000000000001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1" t="s">
        <v>273</v>
      </c>
      <c r="AU798" s="261" t="s">
        <v>90</v>
      </c>
      <c r="AV798" s="14" t="s">
        <v>90</v>
      </c>
      <c r="AW798" s="14" t="s">
        <v>40</v>
      </c>
      <c r="AX798" s="14" t="s">
        <v>80</v>
      </c>
      <c r="AY798" s="261" t="s">
        <v>145</v>
      </c>
    </row>
    <row r="799" s="14" customFormat="1">
      <c r="A799" s="14"/>
      <c r="B799" s="251"/>
      <c r="C799" s="252"/>
      <c r="D799" s="235" t="s">
        <v>273</v>
      </c>
      <c r="E799" s="253" t="s">
        <v>78</v>
      </c>
      <c r="F799" s="254" t="s">
        <v>529</v>
      </c>
      <c r="G799" s="252"/>
      <c r="H799" s="255">
        <v>10.699999999999999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1" t="s">
        <v>273</v>
      </c>
      <c r="AU799" s="261" t="s">
        <v>90</v>
      </c>
      <c r="AV799" s="14" t="s">
        <v>90</v>
      </c>
      <c r="AW799" s="14" t="s">
        <v>40</v>
      </c>
      <c r="AX799" s="14" t="s">
        <v>80</v>
      </c>
      <c r="AY799" s="261" t="s">
        <v>145</v>
      </c>
    </row>
    <row r="800" s="14" customFormat="1">
      <c r="A800" s="14"/>
      <c r="B800" s="251"/>
      <c r="C800" s="252"/>
      <c r="D800" s="235" t="s">
        <v>273</v>
      </c>
      <c r="E800" s="253" t="s">
        <v>78</v>
      </c>
      <c r="F800" s="254" t="s">
        <v>530</v>
      </c>
      <c r="G800" s="252"/>
      <c r="H800" s="255">
        <v>22.57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1" t="s">
        <v>273</v>
      </c>
      <c r="AU800" s="261" t="s">
        <v>90</v>
      </c>
      <c r="AV800" s="14" t="s">
        <v>90</v>
      </c>
      <c r="AW800" s="14" t="s">
        <v>40</v>
      </c>
      <c r="AX800" s="14" t="s">
        <v>80</v>
      </c>
      <c r="AY800" s="261" t="s">
        <v>145</v>
      </c>
    </row>
    <row r="801" s="14" customFormat="1">
      <c r="A801" s="14"/>
      <c r="B801" s="251"/>
      <c r="C801" s="252"/>
      <c r="D801" s="235" t="s">
        <v>273</v>
      </c>
      <c r="E801" s="253" t="s">
        <v>78</v>
      </c>
      <c r="F801" s="254" t="s">
        <v>531</v>
      </c>
      <c r="G801" s="252"/>
      <c r="H801" s="255">
        <v>15.07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1" t="s">
        <v>273</v>
      </c>
      <c r="AU801" s="261" t="s">
        <v>90</v>
      </c>
      <c r="AV801" s="14" t="s">
        <v>90</v>
      </c>
      <c r="AW801" s="14" t="s">
        <v>40</v>
      </c>
      <c r="AX801" s="14" t="s">
        <v>80</v>
      </c>
      <c r="AY801" s="261" t="s">
        <v>145</v>
      </c>
    </row>
    <row r="802" s="14" customFormat="1">
      <c r="A802" s="14"/>
      <c r="B802" s="251"/>
      <c r="C802" s="252"/>
      <c r="D802" s="235" t="s">
        <v>273</v>
      </c>
      <c r="E802" s="253" t="s">
        <v>78</v>
      </c>
      <c r="F802" s="254" t="s">
        <v>532</v>
      </c>
      <c r="G802" s="252"/>
      <c r="H802" s="255">
        <v>3.3900000000000001</v>
      </c>
      <c r="I802" s="256"/>
      <c r="J802" s="252"/>
      <c r="K802" s="252"/>
      <c r="L802" s="257"/>
      <c r="M802" s="258"/>
      <c r="N802" s="259"/>
      <c r="O802" s="259"/>
      <c r="P802" s="259"/>
      <c r="Q802" s="259"/>
      <c r="R802" s="259"/>
      <c r="S802" s="259"/>
      <c r="T802" s="26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1" t="s">
        <v>273</v>
      </c>
      <c r="AU802" s="261" t="s">
        <v>90</v>
      </c>
      <c r="AV802" s="14" t="s">
        <v>90</v>
      </c>
      <c r="AW802" s="14" t="s">
        <v>40</v>
      </c>
      <c r="AX802" s="14" t="s">
        <v>80</v>
      </c>
      <c r="AY802" s="261" t="s">
        <v>145</v>
      </c>
    </row>
    <row r="803" s="14" customFormat="1">
      <c r="A803" s="14"/>
      <c r="B803" s="251"/>
      <c r="C803" s="252"/>
      <c r="D803" s="235" t="s">
        <v>273</v>
      </c>
      <c r="E803" s="253" t="s">
        <v>78</v>
      </c>
      <c r="F803" s="254" t="s">
        <v>533</v>
      </c>
      <c r="G803" s="252"/>
      <c r="H803" s="255">
        <v>5.2999999999999998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1" t="s">
        <v>273</v>
      </c>
      <c r="AU803" s="261" t="s">
        <v>90</v>
      </c>
      <c r="AV803" s="14" t="s">
        <v>90</v>
      </c>
      <c r="AW803" s="14" t="s">
        <v>40</v>
      </c>
      <c r="AX803" s="14" t="s">
        <v>80</v>
      </c>
      <c r="AY803" s="261" t="s">
        <v>145</v>
      </c>
    </row>
    <row r="804" s="15" customFormat="1">
      <c r="A804" s="15"/>
      <c r="B804" s="262"/>
      <c r="C804" s="263"/>
      <c r="D804" s="235" t="s">
        <v>273</v>
      </c>
      <c r="E804" s="264" t="s">
        <v>534</v>
      </c>
      <c r="F804" s="265" t="s">
        <v>277</v>
      </c>
      <c r="G804" s="263"/>
      <c r="H804" s="266">
        <v>173.06999999999999</v>
      </c>
      <c r="I804" s="267"/>
      <c r="J804" s="263"/>
      <c r="K804" s="263"/>
      <c r="L804" s="268"/>
      <c r="M804" s="269"/>
      <c r="N804" s="270"/>
      <c r="O804" s="270"/>
      <c r="P804" s="270"/>
      <c r="Q804" s="270"/>
      <c r="R804" s="270"/>
      <c r="S804" s="270"/>
      <c r="T804" s="271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2" t="s">
        <v>273</v>
      </c>
      <c r="AU804" s="272" t="s">
        <v>90</v>
      </c>
      <c r="AV804" s="15" t="s">
        <v>170</v>
      </c>
      <c r="AW804" s="15" t="s">
        <v>40</v>
      </c>
      <c r="AX804" s="15" t="s">
        <v>88</v>
      </c>
      <c r="AY804" s="272" t="s">
        <v>145</v>
      </c>
    </row>
    <row r="805" s="2" customFormat="1" ht="37.8" customHeight="1">
      <c r="A805" s="43"/>
      <c r="B805" s="44"/>
      <c r="C805" s="217" t="s">
        <v>1230</v>
      </c>
      <c r="D805" s="217" t="s">
        <v>148</v>
      </c>
      <c r="E805" s="218" t="s">
        <v>1231</v>
      </c>
      <c r="F805" s="219" t="s">
        <v>1232</v>
      </c>
      <c r="G805" s="220" t="s">
        <v>319</v>
      </c>
      <c r="H805" s="221">
        <v>89.140000000000001</v>
      </c>
      <c r="I805" s="222"/>
      <c r="J805" s="223">
        <f>ROUND(I805*H805,2)</f>
        <v>0</v>
      </c>
      <c r="K805" s="219" t="s">
        <v>152</v>
      </c>
      <c r="L805" s="49"/>
      <c r="M805" s="224" t="s">
        <v>78</v>
      </c>
      <c r="N805" s="225" t="s">
        <v>50</v>
      </c>
      <c r="O805" s="89"/>
      <c r="P805" s="226">
        <f>O805*H805</f>
        <v>0</v>
      </c>
      <c r="Q805" s="226">
        <v>0.0050000000000000001</v>
      </c>
      <c r="R805" s="226">
        <f>Q805*H805</f>
        <v>0.44569999999999999</v>
      </c>
      <c r="S805" s="226">
        <v>0</v>
      </c>
      <c r="T805" s="227">
        <f>S805*H805</f>
        <v>0</v>
      </c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R805" s="228" t="s">
        <v>364</v>
      </c>
      <c r="AT805" s="228" t="s">
        <v>148</v>
      </c>
      <c r="AU805" s="228" t="s">
        <v>90</v>
      </c>
      <c r="AY805" s="21" t="s">
        <v>145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21" t="s">
        <v>88</v>
      </c>
      <c r="BK805" s="229">
        <f>ROUND(I805*H805,2)</f>
        <v>0</v>
      </c>
      <c r="BL805" s="21" t="s">
        <v>364</v>
      </c>
      <c r="BM805" s="228" t="s">
        <v>1233</v>
      </c>
    </row>
    <row r="806" s="2" customFormat="1">
      <c r="A806" s="43"/>
      <c r="B806" s="44"/>
      <c r="C806" s="45"/>
      <c r="D806" s="230" t="s">
        <v>155</v>
      </c>
      <c r="E806" s="45"/>
      <c r="F806" s="231" t="s">
        <v>1234</v>
      </c>
      <c r="G806" s="45"/>
      <c r="H806" s="45"/>
      <c r="I806" s="232"/>
      <c r="J806" s="45"/>
      <c r="K806" s="45"/>
      <c r="L806" s="49"/>
      <c r="M806" s="233"/>
      <c r="N806" s="234"/>
      <c r="O806" s="89"/>
      <c r="P806" s="89"/>
      <c r="Q806" s="89"/>
      <c r="R806" s="89"/>
      <c r="S806" s="89"/>
      <c r="T806" s="90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T806" s="21" t="s">
        <v>155</v>
      </c>
      <c r="AU806" s="21" t="s">
        <v>90</v>
      </c>
    </row>
    <row r="807" s="13" customFormat="1">
      <c r="A807" s="13"/>
      <c r="B807" s="241"/>
      <c r="C807" s="242"/>
      <c r="D807" s="235" t="s">
        <v>273</v>
      </c>
      <c r="E807" s="243" t="s">
        <v>78</v>
      </c>
      <c r="F807" s="244" t="s">
        <v>1235</v>
      </c>
      <c r="G807" s="242"/>
      <c r="H807" s="243" t="s">
        <v>78</v>
      </c>
      <c r="I807" s="245"/>
      <c r="J807" s="242"/>
      <c r="K807" s="242"/>
      <c r="L807" s="246"/>
      <c r="M807" s="247"/>
      <c r="N807" s="248"/>
      <c r="O807" s="248"/>
      <c r="P807" s="248"/>
      <c r="Q807" s="248"/>
      <c r="R807" s="248"/>
      <c r="S807" s="248"/>
      <c r="T807" s="24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0" t="s">
        <v>273</v>
      </c>
      <c r="AU807" s="250" t="s">
        <v>90</v>
      </c>
      <c r="AV807" s="13" t="s">
        <v>88</v>
      </c>
      <c r="AW807" s="13" t="s">
        <v>40</v>
      </c>
      <c r="AX807" s="13" t="s">
        <v>80</v>
      </c>
      <c r="AY807" s="250" t="s">
        <v>145</v>
      </c>
    </row>
    <row r="808" s="14" customFormat="1">
      <c r="A808" s="14"/>
      <c r="B808" s="251"/>
      <c r="C808" s="252"/>
      <c r="D808" s="235" t="s">
        <v>273</v>
      </c>
      <c r="E808" s="253" t="s">
        <v>78</v>
      </c>
      <c r="F808" s="254" t="s">
        <v>746</v>
      </c>
      <c r="G808" s="252"/>
      <c r="H808" s="255">
        <v>89.140000000000001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1" t="s">
        <v>273</v>
      </c>
      <c r="AU808" s="261" t="s">
        <v>90</v>
      </c>
      <c r="AV808" s="14" t="s">
        <v>90</v>
      </c>
      <c r="AW808" s="14" t="s">
        <v>40</v>
      </c>
      <c r="AX808" s="14" t="s">
        <v>80</v>
      </c>
      <c r="AY808" s="261" t="s">
        <v>145</v>
      </c>
    </row>
    <row r="809" s="15" customFormat="1">
      <c r="A809" s="15"/>
      <c r="B809" s="262"/>
      <c r="C809" s="263"/>
      <c r="D809" s="235" t="s">
        <v>273</v>
      </c>
      <c r="E809" s="264" t="s">
        <v>78</v>
      </c>
      <c r="F809" s="265" t="s">
        <v>277</v>
      </c>
      <c r="G809" s="263"/>
      <c r="H809" s="266">
        <v>89.140000000000001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2" t="s">
        <v>273</v>
      </c>
      <c r="AU809" s="272" t="s">
        <v>90</v>
      </c>
      <c r="AV809" s="15" t="s">
        <v>170</v>
      </c>
      <c r="AW809" s="15" t="s">
        <v>40</v>
      </c>
      <c r="AX809" s="15" t="s">
        <v>88</v>
      </c>
      <c r="AY809" s="272" t="s">
        <v>145</v>
      </c>
    </row>
    <row r="810" s="2" customFormat="1">
      <c r="A810" s="43"/>
      <c r="B810" s="44"/>
      <c r="C810" s="45"/>
      <c r="D810" s="235" t="s">
        <v>718</v>
      </c>
      <c r="E810" s="45"/>
      <c r="F810" s="298" t="s">
        <v>781</v>
      </c>
      <c r="G810" s="45"/>
      <c r="H810" s="45"/>
      <c r="I810" s="45"/>
      <c r="J810" s="45"/>
      <c r="K810" s="45"/>
      <c r="L810" s="49"/>
      <c r="M810" s="233"/>
      <c r="N810" s="234"/>
      <c r="O810" s="89"/>
      <c r="P810" s="89"/>
      <c r="Q810" s="89"/>
      <c r="R810" s="89"/>
      <c r="S810" s="89"/>
      <c r="T810" s="90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U810" s="21" t="s">
        <v>90</v>
      </c>
    </row>
    <row r="811" s="2" customFormat="1">
      <c r="A811" s="43"/>
      <c r="B811" s="44"/>
      <c r="C811" s="45"/>
      <c r="D811" s="235" t="s">
        <v>718</v>
      </c>
      <c r="E811" s="45"/>
      <c r="F811" s="299" t="s">
        <v>782</v>
      </c>
      <c r="G811" s="45"/>
      <c r="H811" s="300">
        <v>0</v>
      </c>
      <c r="I811" s="45"/>
      <c r="J811" s="45"/>
      <c r="K811" s="45"/>
      <c r="L811" s="49"/>
      <c r="M811" s="233"/>
      <c r="N811" s="234"/>
      <c r="O811" s="89"/>
      <c r="P811" s="89"/>
      <c r="Q811" s="89"/>
      <c r="R811" s="89"/>
      <c r="S811" s="89"/>
      <c r="T811" s="90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U811" s="21" t="s">
        <v>90</v>
      </c>
    </row>
    <row r="812" s="2" customFormat="1">
      <c r="A812" s="43"/>
      <c r="B812" s="44"/>
      <c r="C812" s="45"/>
      <c r="D812" s="235" t="s">
        <v>718</v>
      </c>
      <c r="E812" s="45"/>
      <c r="F812" s="299" t="s">
        <v>783</v>
      </c>
      <c r="G812" s="45"/>
      <c r="H812" s="300">
        <v>5.9000000000000004</v>
      </c>
      <c r="I812" s="45"/>
      <c r="J812" s="45"/>
      <c r="K812" s="45"/>
      <c r="L812" s="49"/>
      <c r="M812" s="233"/>
      <c r="N812" s="234"/>
      <c r="O812" s="89"/>
      <c r="P812" s="89"/>
      <c r="Q812" s="89"/>
      <c r="R812" s="89"/>
      <c r="S812" s="89"/>
      <c r="T812" s="90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U812" s="21" t="s">
        <v>90</v>
      </c>
    </row>
    <row r="813" s="2" customFormat="1">
      <c r="A813" s="43"/>
      <c r="B813" s="44"/>
      <c r="C813" s="45"/>
      <c r="D813" s="235" t="s">
        <v>718</v>
      </c>
      <c r="E813" s="45"/>
      <c r="F813" s="299" t="s">
        <v>528</v>
      </c>
      <c r="G813" s="45"/>
      <c r="H813" s="300">
        <v>3.4100000000000001</v>
      </c>
      <c r="I813" s="45"/>
      <c r="J813" s="45"/>
      <c r="K813" s="45"/>
      <c r="L813" s="49"/>
      <c r="M813" s="233"/>
      <c r="N813" s="234"/>
      <c r="O813" s="89"/>
      <c r="P813" s="89"/>
      <c r="Q813" s="89"/>
      <c r="R813" s="89"/>
      <c r="S813" s="89"/>
      <c r="T813" s="90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U813" s="21" t="s">
        <v>90</v>
      </c>
    </row>
    <row r="814" s="2" customFormat="1">
      <c r="A814" s="43"/>
      <c r="B814" s="44"/>
      <c r="C814" s="45"/>
      <c r="D814" s="235" t="s">
        <v>718</v>
      </c>
      <c r="E814" s="45"/>
      <c r="F814" s="299" t="s">
        <v>508</v>
      </c>
      <c r="G814" s="45"/>
      <c r="H814" s="300">
        <v>6.9100000000000001</v>
      </c>
      <c r="I814" s="45"/>
      <c r="J814" s="45"/>
      <c r="K814" s="45"/>
      <c r="L814" s="49"/>
      <c r="M814" s="233"/>
      <c r="N814" s="234"/>
      <c r="O814" s="89"/>
      <c r="P814" s="89"/>
      <c r="Q814" s="89"/>
      <c r="R814" s="89"/>
      <c r="S814" s="89"/>
      <c r="T814" s="90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U814" s="21" t="s">
        <v>90</v>
      </c>
    </row>
    <row r="815" s="2" customFormat="1">
      <c r="A815" s="43"/>
      <c r="B815" s="44"/>
      <c r="C815" s="45"/>
      <c r="D815" s="235" t="s">
        <v>718</v>
      </c>
      <c r="E815" s="45"/>
      <c r="F815" s="299" t="s">
        <v>509</v>
      </c>
      <c r="G815" s="45"/>
      <c r="H815" s="300">
        <v>15.890000000000001</v>
      </c>
      <c r="I815" s="45"/>
      <c r="J815" s="45"/>
      <c r="K815" s="45"/>
      <c r="L815" s="49"/>
      <c r="M815" s="233"/>
      <c r="N815" s="234"/>
      <c r="O815" s="89"/>
      <c r="P815" s="89"/>
      <c r="Q815" s="89"/>
      <c r="R815" s="89"/>
      <c r="S815" s="89"/>
      <c r="T815" s="90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U815" s="21" t="s">
        <v>90</v>
      </c>
    </row>
    <row r="816" s="2" customFormat="1">
      <c r="A816" s="43"/>
      <c r="B816" s="44"/>
      <c r="C816" s="45"/>
      <c r="D816" s="235" t="s">
        <v>718</v>
      </c>
      <c r="E816" s="45"/>
      <c r="F816" s="299" t="s">
        <v>529</v>
      </c>
      <c r="G816" s="45"/>
      <c r="H816" s="300">
        <v>10.699999999999999</v>
      </c>
      <c r="I816" s="45"/>
      <c r="J816" s="45"/>
      <c r="K816" s="45"/>
      <c r="L816" s="49"/>
      <c r="M816" s="233"/>
      <c r="N816" s="234"/>
      <c r="O816" s="89"/>
      <c r="P816" s="89"/>
      <c r="Q816" s="89"/>
      <c r="R816" s="89"/>
      <c r="S816" s="89"/>
      <c r="T816" s="90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U816" s="21" t="s">
        <v>90</v>
      </c>
    </row>
    <row r="817" s="2" customFormat="1">
      <c r="A817" s="43"/>
      <c r="B817" s="44"/>
      <c r="C817" s="45"/>
      <c r="D817" s="235" t="s">
        <v>718</v>
      </c>
      <c r="E817" s="45"/>
      <c r="F817" s="299" t="s">
        <v>530</v>
      </c>
      <c r="G817" s="45"/>
      <c r="H817" s="300">
        <v>22.57</v>
      </c>
      <c r="I817" s="45"/>
      <c r="J817" s="45"/>
      <c r="K817" s="45"/>
      <c r="L817" s="49"/>
      <c r="M817" s="233"/>
      <c r="N817" s="234"/>
      <c r="O817" s="89"/>
      <c r="P817" s="89"/>
      <c r="Q817" s="89"/>
      <c r="R817" s="89"/>
      <c r="S817" s="89"/>
      <c r="T817" s="90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U817" s="21" t="s">
        <v>90</v>
      </c>
    </row>
    <row r="818" s="2" customFormat="1">
      <c r="A818" s="43"/>
      <c r="B818" s="44"/>
      <c r="C818" s="45"/>
      <c r="D818" s="235" t="s">
        <v>718</v>
      </c>
      <c r="E818" s="45"/>
      <c r="F818" s="299" t="s">
        <v>531</v>
      </c>
      <c r="G818" s="45"/>
      <c r="H818" s="300">
        <v>15.07</v>
      </c>
      <c r="I818" s="45"/>
      <c r="J818" s="45"/>
      <c r="K818" s="45"/>
      <c r="L818" s="49"/>
      <c r="M818" s="233"/>
      <c r="N818" s="234"/>
      <c r="O818" s="89"/>
      <c r="P818" s="89"/>
      <c r="Q818" s="89"/>
      <c r="R818" s="89"/>
      <c r="S818" s="89"/>
      <c r="T818" s="90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U818" s="21" t="s">
        <v>90</v>
      </c>
    </row>
    <row r="819" s="2" customFormat="1">
      <c r="A819" s="43"/>
      <c r="B819" s="44"/>
      <c r="C819" s="45"/>
      <c r="D819" s="235" t="s">
        <v>718</v>
      </c>
      <c r="E819" s="45"/>
      <c r="F819" s="299" t="s">
        <v>532</v>
      </c>
      <c r="G819" s="45"/>
      <c r="H819" s="300">
        <v>3.3900000000000001</v>
      </c>
      <c r="I819" s="45"/>
      <c r="J819" s="45"/>
      <c r="K819" s="45"/>
      <c r="L819" s="49"/>
      <c r="M819" s="233"/>
      <c r="N819" s="234"/>
      <c r="O819" s="89"/>
      <c r="P819" s="89"/>
      <c r="Q819" s="89"/>
      <c r="R819" s="89"/>
      <c r="S819" s="89"/>
      <c r="T819" s="90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U819" s="21" t="s">
        <v>90</v>
      </c>
    </row>
    <row r="820" s="2" customFormat="1">
      <c r="A820" s="43"/>
      <c r="B820" s="44"/>
      <c r="C820" s="45"/>
      <c r="D820" s="235" t="s">
        <v>718</v>
      </c>
      <c r="E820" s="45"/>
      <c r="F820" s="299" t="s">
        <v>533</v>
      </c>
      <c r="G820" s="45"/>
      <c r="H820" s="300">
        <v>5.2999999999999998</v>
      </c>
      <c r="I820" s="45"/>
      <c r="J820" s="45"/>
      <c r="K820" s="45"/>
      <c r="L820" s="49"/>
      <c r="M820" s="233"/>
      <c r="N820" s="234"/>
      <c r="O820" s="89"/>
      <c r="P820" s="89"/>
      <c r="Q820" s="89"/>
      <c r="R820" s="89"/>
      <c r="S820" s="89"/>
      <c r="T820" s="90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U820" s="21" t="s">
        <v>90</v>
      </c>
    </row>
    <row r="821" s="2" customFormat="1">
      <c r="A821" s="43"/>
      <c r="B821" s="44"/>
      <c r="C821" s="45"/>
      <c r="D821" s="235" t="s">
        <v>718</v>
      </c>
      <c r="E821" s="45"/>
      <c r="F821" s="299" t="s">
        <v>341</v>
      </c>
      <c r="G821" s="45"/>
      <c r="H821" s="300">
        <v>89.140000000000001</v>
      </c>
      <c r="I821" s="45"/>
      <c r="J821" s="45"/>
      <c r="K821" s="45"/>
      <c r="L821" s="49"/>
      <c r="M821" s="233"/>
      <c r="N821" s="234"/>
      <c r="O821" s="89"/>
      <c r="P821" s="89"/>
      <c r="Q821" s="89"/>
      <c r="R821" s="89"/>
      <c r="S821" s="89"/>
      <c r="T821" s="90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U821" s="21" t="s">
        <v>90</v>
      </c>
    </row>
    <row r="822" s="2" customFormat="1" ht="49.05" customHeight="1">
      <c r="A822" s="43"/>
      <c r="B822" s="44"/>
      <c r="C822" s="217" t="s">
        <v>1236</v>
      </c>
      <c r="D822" s="217" t="s">
        <v>148</v>
      </c>
      <c r="E822" s="218" t="s">
        <v>1237</v>
      </c>
      <c r="F822" s="219" t="s">
        <v>1238</v>
      </c>
      <c r="G822" s="220" t="s">
        <v>319</v>
      </c>
      <c r="H822" s="221">
        <v>178.28</v>
      </c>
      <c r="I822" s="222"/>
      <c r="J822" s="223">
        <f>ROUND(I822*H822,2)</f>
        <v>0</v>
      </c>
      <c r="K822" s="219" t="s">
        <v>152</v>
      </c>
      <c r="L822" s="49"/>
      <c r="M822" s="224" t="s">
        <v>78</v>
      </c>
      <c r="N822" s="225" t="s">
        <v>50</v>
      </c>
      <c r="O822" s="89"/>
      <c r="P822" s="226">
        <f>O822*H822</f>
        <v>0</v>
      </c>
      <c r="Q822" s="226">
        <v>0.0050000000000000001</v>
      </c>
      <c r="R822" s="226">
        <f>Q822*H822</f>
        <v>0.89139999999999997</v>
      </c>
      <c r="S822" s="226">
        <v>0</v>
      </c>
      <c r="T822" s="227">
        <f>S822*H822</f>
        <v>0</v>
      </c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R822" s="228" t="s">
        <v>364</v>
      </c>
      <c r="AT822" s="228" t="s">
        <v>148</v>
      </c>
      <c r="AU822" s="228" t="s">
        <v>90</v>
      </c>
      <c r="AY822" s="21" t="s">
        <v>145</v>
      </c>
      <c r="BE822" s="229">
        <f>IF(N822="základní",J822,0)</f>
        <v>0</v>
      </c>
      <c r="BF822" s="229">
        <f>IF(N822="snížená",J822,0)</f>
        <v>0</v>
      </c>
      <c r="BG822" s="229">
        <f>IF(N822="zákl. přenesená",J822,0)</f>
        <v>0</v>
      </c>
      <c r="BH822" s="229">
        <f>IF(N822="sníž. přenesená",J822,0)</f>
        <v>0</v>
      </c>
      <c r="BI822" s="229">
        <f>IF(N822="nulová",J822,0)</f>
        <v>0</v>
      </c>
      <c r="BJ822" s="21" t="s">
        <v>88</v>
      </c>
      <c r="BK822" s="229">
        <f>ROUND(I822*H822,2)</f>
        <v>0</v>
      </c>
      <c r="BL822" s="21" t="s">
        <v>364</v>
      </c>
      <c r="BM822" s="228" t="s">
        <v>1239</v>
      </c>
    </row>
    <row r="823" s="2" customFormat="1">
      <c r="A823" s="43"/>
      <c r="B823" s="44"/>
      <c r="C823" s="45"/>
      <c r="D823" s="230" t="s">
        <v>155</v>
      </c>
      <c r="E823" s="45"/>
      <c r="F823" s="231" t="s">
        <v>1240</v>
      </c>
      <c r="G823" s="45"/>
      <c r="H823" s="45"/>
      <c r="I823" s="232"/>
      <c r="J823" s="45"/>
      <c r="K823" s="45"/>
      <c r="L823" s="49"/>
      <c r="M823" s="233"/>
      <c r="N823" s="234"/>
      <c r="O823" s="89"/>
      <c r="P823" s="89"/>
      <c r="Q823" s="89"/>
      <c r="R823" s="89"/>
      <c r="S823" s="89"/>
      <c r="T823" s="90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T823" s="21" t="s">
        <v>155</v>
      </c>
      <c r="AU823" s="21" t="s">
        <v>90</v>
      </c>
    </row>
    <row r="824" s="14" customFormat="1">
      <c r="A824" s="14"/>
      <c r="B824" s="251"/>
      <c r="C824" s="252"/>
      <c r="D824" s="235" t="s">
        <v>273</v>
      </c>
      <c r="E824" s="252"/>
      <c r="F824" s="254" t="s">
        <v>1241</v>
      </c>
      <c r="G824" s="252"/>
      <c r="H824" s="255">
        <v>178.28</v>
      </c>
      <c r="I824" s="256"/>
      <c r="J824" s="252"/>
      <c r="K824" s="252"/>
      <c r="L824" s="257"/>
      <c r="M824" s="258"/>
      <c r="N824" s="259"/>
      <c r="O824" s="259"/>
      <c r="P824" s="259"/>
      <c r="Q824" s="259"/>
      <c r="R824" s="259"/>
      <c r="S824" s="259"/>
      <c r="T824" s="26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1" t="s">
        <v>273</v>
      </c>
      <c r="AU824" s="261" t="s">
        <v>90</v>
      </c>
      <c r="AV824" s="14" t="s">
        <v>90</v>
      </c>
      <c r="AW824" s="14" t="s">
        <v>4</v>
      </c>
      <c r="AX824" s="14" t="s">
        <v>88</v>
      </c>
      <c r="AY824" s="261" t="s">
        <v>145</v>
      </c>
    </row>
    <row r="825" s="2" customFormat="1" ht="37.8" customHeight="1">
      <c r="A825" s="43"/>
      <c r="B825" s="44"/>
      <c r="C825" s="217" t="s">
        <v>1242</v>
      </c>
      <c r="D825" s="217" t="s">
        <v>148</v>
      </c>
      <c r="E825" s="218" t="s">
        <v>1243</v>
      </c>
      <c r="F825" s="219" t="s">
        <v>1244</v>
      </c>
      <c r="G825" s="220" t="s">
        <v>553</v>
      </c>
      <c r="H825" s="221">
        <v>1</v>
      </c>
      <c r="I825" s="222"/>
      <c r="J825" s="223">
        <f>ROUND(I825*H825,2)</f>
        <v>0</v>
      </c>
      <c r="K825" s="219" t="s">
        <v>152</v>
      </c>
      <c r="L825" s="49"/>
      <c r="M825" s="224" t="s">
        <v>78</v>
      </c>
      <c r="N825" s="225" t="s">
        <v>50</v>
      </c>
      <c r="O825" s="89"/>
      <c r="P825" s="226">
        <f>O825*H825</f>
        <v>0</v>
      </c>
      <c r="Q825" s="226">
        <v>2.5999999999999998E-05</v>
      </c>
      <c r="R825" s="226">
        <f>Q825*H825</f>
        <v>2.5999999999999998E-05</v>
      </c>
      <c r="S825" s="226">
        <v>0</v>
      </c>
      <c r="T825" s="227">
        <f>S825*H825</f>
        <v>0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R825" s="228" t="s">
        <v>364</v>
      </c>
      <c r="AT825" s="228" t="s">
        <v>148</v>
      </c>
      <c r="AU825" s="228" t="s">
        <v>90</v>
      </c>
      <c r="AY825" s="21" t="s">
        <v>145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1" t="s">
        <v>88</v>
      </c>
      <c r="BK825" s="229">
        <f>ROUND(I825*H825,2)</f>
        <v>0</v>
      </c>
      <c r="BL825" s="21" t="s">
        <v>364</v>
      </c>
      <c r="BM825" s="228" t="s">
        <v>1245</v>
      </c>
    </row>
    <row r="826" s="2" customFormat="1">
      <c r="A826" s="43"/>
      <c r="B826" s="44"/>
      <c r="C826" s="45"/>
      <c r="D826" s="230" t="s">
        <v>155</v>
      </c>
      <c r="E826" s="45"/>
      <c r="F826" s="231" t="s">
        <v>1246</v>
      </c>
      <c r="G826" s="45"/>
      <c r="H826" s="45"/>
      <c r="I826" s="232"/>
      <c r="J826" s="45"/>
      <c r="K826" s="45"/>
      <c r="L826" s="49"/>
      <c r="M826" s="233"/>
      <c r="N826" s="234"/>
      <c r="O826" s="89"/>
      <c r="P826" s="89"/>
      <c r="Q826" s="89"/>
      <c r="R826" s="89"/>
      <c r="S826" s="89"/>
      <c r="T826" s="90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T826" s="21" t="s">
        <v>155</v>
      </c>
      <c r="AU826" s="21" t="s">
        <v>90</v>
      </c>
    </row>
    <row r="827" s="14" customFormat="1">
      <c r="A827" s="14"/>
      <c r="B827" s="251"/>
      <c r="C827" s="252"/>
      <c r="D827" s="235" t="s">
        <v>273</v>
      </c>
      <c r="E827" s="253" t="s">
        <v>78</v>
      </c>
      <c r="F827" s="254" t="s">
        <v>1247</v>
      </c>
      <c r="G827" s="252"/>
      <c r="H827" s="255">
        <v>1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1" t="s">
        <v>273</v>
      </c>
      <c r="AU827" s="261" t="s">
        <v>90</v>
      </c>
      <c r="AV827" s="14" t="s">
        <v>90</v>
      </c>
      <c r="AW827" s="14" t="s">
        <v>40</v>
      </c>
      <c r="AX827" s="14" t="s">
        <v>88</v>
      </c>
      <c r="AY827" s="261" t="s">
        <v>145</v>
      </c>
    </row>
    <row r="828" s="2" customFormat="1" ht="24.15" customHeight="1">
      <c r="A828" s="43"/>
      <c r="B828" s="44"/>
      <c r="C828" s="288" t="s">
        <v>1248</v>
      </c>
      <c r="D828" s="288" t="s">
        <v>664</v>
      </c>
      <c r="E828" s="289" t="s">
        <v>1249</v>
      </c>
      <c r="F828" s="290" t="s">
        <v>1250</v>
      </c>
      <c r="G828" s="291" t="s">
        <v>553</v>
      </c>
      <c r="H828" s="292">
        <v>1</v>
      </c>
      <c r="I828" s="293"/>
      <c r="J828" s="294">
        <f>ROUND(I828*H828,2)</f>
        <v>0</v>
      </c>
      <c r="K828" s="290" t="s">
        <v>152</v>
      </c>
      <c r="L828" s="295"/>
      <c r="M828" s="296" t="s">
        <v>78</v>
      </c>
      <c r="N828" s="297" t="s">
        <v>50</v>
      </c>
      <c r="O828" s="89"/>
      <c r="P828" s="226">
        <f>O828*H828</f>
        <v>0</v>
      </c>
      <c r="Q828" s="226">
        <v>0.00089999999999999998</v>
      </c>
      <c r="R828" s="226">
        <f>Q828*H828</f>
        <v>0.00089999999999999998</v>
      </c>
      <c r="S828" s="226">
        <v>0</v>
      </c>
      <c r="T828" s="227">
        <f>S828*H828</f>
        <v>0</v>
      </c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R828" s="228" t="s">
        <v>467</v>
      </c>
      <c r="AT828" s="228" t="s">
        <v>664</v>
      </c>
      <c r="AU828" s="228" t="s">
        <v>90</v>
      </c>
      <c r="AY828" s="21" t="s">
        <v>145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1" t="s">
        <v>88</v>
      </c>
      <c r="BK828" s="229">
        <f>ROUND(I828*H828,2)</f>
        <v>0</v>
      </c>
      <c r="BL828" s="21" t="s">
        <v>364</v>
      </c>
      <c r="BM828" s="228" t="s">
        <v>1251</v>
      </c>
    </row>
    <row r="829" s="2" customFormat="1" ht="37.8" customHeight="1">
      <c r="A829" s="43"/>
      <c r="B829" s="44"/>
      <c r="C829" s="217" t="s">
        <v>1252</v>
      </c>
      <c r="D829" s="217" t="s">
        <v>148</v>
      </c>
      <c r="E829" s="218" t="s">
        <v>1253</v>
      </c>
      <c r="F829" s="219" t="s">
        <v>1254</v>
      </c>
      <c r="G829" s="220" t="s">
        <v>553</v>
      </c>
      <c r="H829" s="221">
        <v>2</v>
      </c>
      <c r="I829" s="222"/>
      <c r="J829" s="223">
        <f>ROUND(I829*H829,2)</f>
        <v>0</v>
      </c>
      <c r="K829" s="219" t="s">
        <v>152</v>
      </c>
      <c r="L829" s="49"/>
      <c r="M829" s="224" t="s">
        <v>78</v>
      </c>
      <c r="N829" s="225" t="s">
        <v>50</v>
      </c>
      <c r="O829" s="89"/>
      <c r="P829" s="226">
        <f>O829*H829</f>
        <v>0</v>
      </c>
      <c r="Q829" s="226">
        <v>2.5999999999999998E-05</v>
      </c>
      <c r="R829" s="226">
        <f>Q829*H829</f>
        <v>5.1999999999999997E-05</v>
      </c>
      <c r="S829" s="226">
        <v>0</v>
      </c>
      <c r="T829" s="227">
        <f>S829*H829</f>
        <v>0</v>
      </c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R829" s="228" t="s">
        <v>364</v>
      </c>
      <c r="AT829" s="228" t="s">
        <v>148</v>
      </c>
      <c r="AU829" s="228" t="s">
        <v>90</v>
      </c>
      <c r="AY829" s="21" t="s">
        <v>145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21" t="s">
        <v>88</v>
      </c>
      <c r="BK829" s="229">
        <f>ROUND(I829*H829,2)</f>
        <v>0</v>
      </c>
      <c r="BL829" s="21" t="s">
        <v>364</v>
      </c>
      <c r="BM829" s="228" t="s">
        <v>1255</v>
      </c>
    </row>
    <row r="830" s="2" customFormat="1">
      <c r="A830" s="43"/>
      <c r="B830" s="44"/>
      <c r="C830" s="45"/>
      <c r="D830" s="230" t="s">
        <v>155</v>
      </c>
      <c r="E830" s="45"/>
      <c r="F830" s="231" t="s">
        <v>1256</v>
      </c>
      <c r="G830" s="45"/>
      <c r="H830" s="45"/>
      <c r="I830" s="232"/>
      <c r="J830" s="45"/>
      <c r="K830" s="45"/>
      <c r="L830" s="49"/>
      <c r="M830" s="233"/>
      <c r="N830" s="234"/>
      <c r="O830" s="89"/>
      <c r="P830" s="89"/>
      <c r="Q830" s="89"/>
      <c r="R830" s="89"/>
      <c r="S830" s="89"/>
      <c r="T830" s="90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T830" s="21" t="s">
        <v>155</v>
      </c>
      <c r="AU830" s="21" t="s">
        <v>90</v>
      </c>
    </row>
    <row r="831" s="14" customFormat="1">
      <c r="A831" s="14"/>
      <c r="B831" s="251"/>
      <c r="C831" s="252"/>
      <c r="D831" s="235" t="s">
        <v>273</v>
      </c>
      <c r="E831" s="253" t="s">
        <v>78</v>
      </c>
      <c r="F831" s="254" t="s">
        <v>1257</v>
      </c>
      <c r="G831" s="252"/>
      <c r="H831" s="255">
        <v>2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1" t="s">
        <v>273</v>
      </c>
      <c r="AU831" s="261" t="s">
        <v>90</v>
      </c>
      <c r="AV831" s="14" t="s">
        <v>90</v>
      </c>
      <c r="AW831" s="14" t="s">
        <v>40</v>
      </c>
      <c r="AX831" s="14" t="s">
        <v>88</v>
      </c>
      <c r="AY831" s="261" t="s">
        <v>145</v>
      </c>
    </row>
    <row r="832" s="2" customFormat="1" ht="24.15" customHeight="1">
      <c r="A832" s="43"/>
      <c r="B832" s="44"/>
      <c r="C832" s="288" t="s">
        <v>1258</v>
      </c>
      <c r="D832" s="288" t="s">
        <v>664</v>
      </c>
      <c r="E832" s="289" t="s">
        <v>1259</v>
      </c>
      <c r="F832" s="290" t="s">
        <v>1260</v>
      </c>
      <c r="G832" s="291" t="s">
        <v>553</v>
      </c>
      <c r="H832" s="292">
        <v>2</v>
      </c>
      <c r="I832" s="293"/>
      <c r="J832" s="294">
        <f>ROUND(I832*H832,2)</f>
        <v>0</v>
      </c>
      <c r="K832" s="290" t="s">
        <v>152</v>
      </c>
      <c r="L832" s="295"/>
      <c r="M832" s="296" t="s">
        <v>78</v>
      </c>
      <c r="N832" s="297" t="s">
        <v>50</v>
      </c>
      <c r="O832" s="89"/>
      <c r="P832" s="226">
        <f>O832*H832</f>
        <v>0</v>
      </c>
      <c r="Q832" s="226">
        <v>0.0014</v>
      </c>
      <c r="R832" s="226">
        <f>Q832*H832</f>
        <v>0.0028</v>
      </c>
      <c r="S832" s="226">
        <v>0</v>
      </c>
      <c r="T832" s="227">
        <f>S832*H832</f>
        <v>0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R832" s="228" t="s">
        <v>467</v>
      </c>
      <c r="AT832" s="228" t="s">
        <v>664</v>
      </c>
      <c r="AU832" s="228" t="s">
        <v>90</v>
      </c>
      <c r="AY832" s="21" t="s">
        <v>145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1" t="s">
        <v>88</v>
      </c>
      <c r="BK832" s="229">
        <f>ROUND(I832*H832,2)</f>
        <v>0</v>
      </c>
      <c r="BL832" s="21" t="s">
        <v>364</v>
      </c>
      <c r="BM832" s="228" t="s">
        <v>1261</v>
      </c>
    </row>
    <row r="833" s="2" customFormat="1" ht="33" customHeight="1">
      <c r="A833" s="43"/>
      <c r="B833" s="44"/>
      <c r="C833" s="217" t="s">
        <v>1262</v>
      </c>
      <c r="D833" s="217" t="s">
        <v>148</v>
      </c>
      <c r="E833" s="218" t="s">
        <v>1263</v>
      </c>
      <c r="F833" s="219" t="s">
        <v>1264</v>
      </c>
      <c r="G833" s="220" t="s">
        <v>553</v>
      </c>
      <c r="H833" s="221">
        <v>1</v>
      </c>
      <c r="I833" s="222"/>
      <c r="J833" s="223">
        <f>ROUND(I833*H833,2)</f>
        <v>0</v>
      </c>
      <c r="K833" s="219" t="s">
        <v>152</v>
      </c>
      <c r="L833" s="49"/>
      <c r="M833" s="224" t="s">
        <v>78</v>
      </c>
      <c r="N833" s="225" t="s">
        <v>50</v>
      </c>
      <c r="O833" s="89"/>
      <c r="P833" s="226">
        <f>O833*H833</f>
        <v>0</v>
      </c>
      <c r="Q833" s="226">
        <v>0.00022000000000000001</v>
      </c>
      <c r="R833" s="226">
        <f>Q833*H833</f>
        <v>0.00022000000000000001</v>
      </c>
      <c r="S833" s="226">
        <v>0</v>
      </c>
      <c r="T833" s="227">
        <f>S833*H833</f>
        <v>0</v>
      </c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R833" s="228" t="s">
        <v>364</v>
      </c>
      <c r="AT833" s="228" t="s">
        <v>148</v>
      </c>
      <c r="AU833" s="228" t="s">
        <v>90</v>
      </c>
      <c r="AY833" s="21" t="s">
        <v>145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1" t="s">
        <v>88</v>
      </c>
      <c r="BK833" s="229">
        <f>ROUND(I833*H833,2)</f>
        <v>0</v>
      </c>
      <c r="BL833" s="21" t="s">
        <v>364</v>
      </c>
      <c r="BM833" s="228" t="s">
        <v>1265</v>
      </c>
    </row>
    <row r="834" s="2" customFormat="1">
      <c r="A834" s="43"/>
      <c r="B834" s="44"/>
      <c r="C834" s="45"/>
      <c r="D834" s="230" t="s">
        <v>155</v>
      </c>
      <c r="E834" s="45"/>
      <c r="F834" s="231" t="s">
        <v>1266</v>
      </c>
      <c r="G834" s="45"/>
      <c r="H834" s="45"/>
      <c r="I834" s="232"/>
      <c r="J834" s="45"/>
      <c r="K834" s="45"/>
      <c r="L834" s="49"/>
      <c r="M834" s="233"/>
      <c r="N834" s="234"/>
      <c r="O834" s="89"/>
      <c r="P834" s="89"/>
      <c r="Q834" s="89"/>
      <c r="R834" s="89"/>
      <c r="S834" s="89"/>
      <c r="T834" s="90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T834" s="21" t="s">
        <v>155</v>
      </c>
      <c r="AU834" s="21" t="s">
        <v>90</v>
      </c>
    </row>
    <row r="835" s="14" customFormat="1">
      <c r="A835" s="14"/>
      <c r="B835" s="251"/>
      <c r="C835" s="252"/>
      <c r="D835" s="235" t="s">
        <v>273</v>
      </c>
      <c r="E835" s="253" t="s">
        <v>78</v>
      </c>
      <c r="F835" s="254" t="s">
        <v>1267</v>
      </c>
      <c r="G835" s="252"/>
      <c r="H835" s="255">
        <v>1</v>
      </c>
      <c r="I835" s="256"/>
      <c r="J835" s="252"/>
      <c r="K835" s="252"/>
      <c r="L835" s="257"/>
      <c r="M835" s="258"/>
      <c r="N835" s="259"/>
      <c r="O835" s="259"/>
      <c r="P835" s="259"/>
      <c r="Q835" s="259"/>
      <c r="R835" s="259"/>
      <c r="S835" s="259"/>
      <c r="T835" s="26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1" t="s">
        <v>273</v>
      </c>
      <c r="AU835" s="261" t="s">
        <v>90</v>
      </c>
      <c r="AV835" s="14" t="s">
        <v>90</v>
      </c>
      <c r="AW835" s="14" t="s">
        <v>40</v>
      </c>
      <c r="AX835" s="14" t="s">
        <v>80</v>
      </c>
      <c r="AY835" s="261" t="s">
        <v>145</v>
      </c>
    </row>
    <row r="836" s="15" customFormat="1">
      <c r="A836" s="15"/>
      <c r="B836" s="262"/>
      <c r="C836" s="263"/>
      <c r="D836" s="235" t="s">
        <v>273</v>
      </c>
      <c r="E836" s="264" t="s">
        <v>78</v>
      </c>
      <c r="F836" s="265" t="s">
        <v>277</v>
      </c>
      <c r="G836" s="263"/>
      <c r="H836" s="266">
        <v>1</v>
      </c>
      <c r="I836" s="267"/>
      <c r="J836" s="263"/>
      <c r="K836" s="263"/>
      <c r="L836" s="268"/>
      <c r="M836" s="269"/>
      <c r="N836" s="270"/>
      <c r="O836" s="270"/>
      <c r="P836" s="270"/>
      <c r="Q836" s="270"/>
      <c r="R836" s="270"/>
      <c r="S836" s="270"/>
      <c r="T836" s="27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2" t="s">
        <v>273</v>
      </c>
      <c r="AU836" s="272" t="s">
        <v>90</v>
      </c>
      <c r="AV836" s="15" t="s">
        <v>170</v>
      </c>
      <c r="AW836" s="15" t="s">
        <v>40</v>
      </c>
      <c r="AX836" s="15" t="s">
        <v>88</v>
      </c>
      <c r="AY836" s="272" t="s">
        <v>145</v>
      </c>
    </row>
    <row r="837" s="2" customFormat="1" ht="33" customHeight="1">
      <c r="A837" s="43"/>
      <c r="B837" s="44"/>
      <c r="C837" s="288" t="s">
        <v>1268</v>
      </c>
      <c r="D837" s="288" t="s">
        <v>664</v>
      </c>
      <c r="E837" s="289" t="s">
        <v>1269</v>
      </c>
      <c r="F837" s="290" t="s">
        <v>1270</v>
      </c>
      <c r="G837" s="291" t="s">
        <v>553</v>
      </c>
      <c r="H837" s="292">
        <v>1</v>
      </c>
      <c r="I837" s="293"/>
      <c r="J837" s="294">
        <f>ROUND(I837*H837,2)</f>
        <v>0</v>
      </c>
      <c r="K837" s="290" t="s">
        <v>152</v>
      </c>
      <c r="L837" s="295"/>
      <c r="M837" s="296" t="s">
        <v>78</v>
      </c>
      <c r="N837" s="297" t="s">
        <v>50</v>
      </c>
      <c r="O837" s="89"/>
      <c r="P837" s="226">
        <f>O837*H837</f>
        <v>0</v>
      </c>
      <c r="Q837" s="226">
        <v>0.01272</v>
      </c>
      <c r="R837" s="226">
        <f>Q837*H837</f>
        <v>0.01272</v>
      </c>
      <c r="S837" s="226">
        <v>0</v>
      </c>
      <c r="T837" s="227">
        <f>S837*H837</f>
        <v>0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R837" s="228" t="s">
        <v>467</v>
      </c>
      <c r="AT837" s="228" t="s">
        <v>664</v>
      </c>
      <c r="AU837" s="228" t="s">
        <v>90</v>
      </c>
      <c r="AY837" s="21" t="s">
        <v>145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21" t="s">
        <v>88</v>
      </c>
      <c r="BK837" s="229">
        <f>ROUND(I837*H837,2)</f>
        <v>0</v>
      </c>
      <c r="BL837" s="21" t="s">
        <v>364</v>
      </c>
      <c r="BM837" s="228" t="s">
        <v>1271</v>
      </c>
    </row>
    <row r="838" s="2" customFormat="1">
      <c r="A838" s="43"/>
      <c r="B838" s="44"/>
      <c r="C838" s="45"/>
      <c r="D838" s="235" t="s">
        <v>157</v>
      </c>
      <c r="E838" s="45"/>
      <c r="F838" s="236" t="s">
        <v>1272</v>
      </c>
      <c r="G838" s="45"/>
      <c r="H838" s="45"/>
      <c r="I838" s="232"/>
      <c r="J838" s="45"/>
      <c r="K838" s="45"/>
      <c r="L838" s="49"/>
      <c r="M838" s="233"/>
      <c r="N838" s="234"/>
      <c r="O838" s="89"/>
      <c r="P838" s="89"/>
      <c r="Q838" s="89"/>
      <c r="R838" s="89"/>
      <c r="S838" s="89"/>
      <c r="T838" s="90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T838" s="21" t="s">
        <v>157</v>
      </c>
      <c r="AU838" s="21" t="s">
        <v>90</v>
      </c>
    </row>
    <row r="839" s="2" customFormat="1" ht="37.8" customHeight="1">
      <c r="A839" s="43"/>
      <c r="B839" s="44"/>
      <c r="C839" s="217" t="s">
        <v>1273</v>
      </c>
      <c r="D839" s="217" t="s">
        <v>148</v>
      </c>
      <c r="E839" s="218" t="s">
        <v>1274</v>
      </c>
      <c r="F839" s="219" t="s">
        <v>1275</v>
      </c>
      <c r="G839" s="220" t="s">
        <v>319</v>
      </c>
      <c r="H839" s="221">
        <v>154.06</v>
      </c>
      <c r="I839" s="222"/>
      <c r="J839" s="223">
        <f>ROUND(I839*H839,2)</f>
        <v>0</v>
      </c>
      <c r="K839" s="219" t="s">
        <v>152</v>
      </c>
      <c r="L839" s="49"/>
      <c r="M839" s="224" t="s">
        <v>78</v>
      </c>
      <c r="N839" s="225" t="s">
        <v>50</v>
      </c>
      <c r="O839" s="89"/>
      <c r="P839" s="226">
        <f>O839*H839</f>
        <v>0</v>
      </c>
      <c r="Q839" s="226">
        <v>0.00117</v>
      </c>
      <c r="R839" s="226">
        <f>Q839*H839</f>
        <v>0.1802502</v>
      </c>
      <c r="S839" s="226">
        <v>0</v>
      </c>
      <c r="T839" s="227">
        <f>S839*H839</f>
        <v>0</v>
      </c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R839" s="228" t="s">
        <v>364</v>
      </c>
      <c r="AT839" s="228" t="s">
        <v>148</v>
      </c>
      <c r="AU839" s="228" t="s">
        <v>90</v>
      </c>
      <c r="AY839" s="21" t="s">
        <v>145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1" t="s">
        <v>88</v>
      </c>
      <c r="BK839" s="229">
        <f>ROUND(I839*H839,2)</f>
        <v>0</v>
      </c>
      <c r="BL839" s="21" t="s">
        <v>364</v>
      </c>
      <c r="BM839" s="228" t="s">
        <v>1276</v>
      </c>
    </row>
    <row r="840" s="2" customFormat="1">
      <c r="A840" s="43"/>
      <c r="B840" s="44"/>
      <c r="C840" s="45"/>
      <c r="D840" s="230" t="s">
        <v>155</v>
      </c>
      <c r="E840" s="45"/>
      <c r="F840" s="231" t="s">
        <v>1277</v>
      </c>
      <c r="G840" s="45"/>
      <c r="H840" s="45"/>
      <c r="I840" s="232"/>
      <c r="J840" s="45"/>
      <c r="K840" s="45"/>
      <c r="L840" s="49"/>
      <c r="M840" s="233"/>
      <c r="N840" s="234"/>
      <c r="O840" s="89"/>
      <c r="P840" s="89"/>
      <c r="Q840" s="89"/>
      <c r="R840" s="89"/>
      <c r="S840" s="89"/>
      <c r="T840" s="90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T840" s="21" t="s">
        <v>155</v>
      </c>
      <c r="AU840" s="21" t="s">
        <v>90</v>
      </c>
    </row>
    <row r="841" s="14" customFormat="1">
      <c r="A841" s="14"/>
      <c r="B841" s="251"/>
      <c r="C841" s="252"/>
      <c r="D841" s="235" t="s">
        <v>273</v>
      </c>
      <c r="E841" s="253" t="s">
        <v>78</v>
      </c>
      <c r="F841" s="254" t="s">
        <v>504</v>
      </c>
      <c r="G841" s="252"/>
      <c r="H841" s="255">
        <v>39.560000000000002</v>
      </c>
      <c r="I841" s="256"/>
      <c r="J841" s="252"/>
      <c r="K841" s="252"/>
      <c r="L841" s="257"/>
      <c r="M841" s="258"/>
      <c r="N841" s="259"/>
      <c r="O841" s="259"/>
      <c r="P841" s="259"/>
      <c r="Q841" s="259"/>
      <c r="R841" s="259"/>
      <c r="S841" s="259"/>
      <c r="T841" s="260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1" t="s">
        <v>273</v>
      </c>
      <c r="AU841" s="261" t="s">
        <v>90</v>
      </c>
      <c r="AV841" s="14" t="s">
        <v>90</v>
      </c>
      <c r="AW841" s="14" t="s">
        <v>40</v>
      </c>
      <c r="AX841" s="14" t="s">
        <v>80</v>
      </c>
      <c r="AY841" s="261" t="s">
        <v>145</v>
      </c>
    </row>
    <row r="842" s="14" customFormat="1">
      <c r="A842" s="14"/>
      <c r="B842" s="251"/>
      <c r="C842" s="252"/>
      <c r="D842" s="235" t="s">
        <v>273</v>
      </c>
      <c r="E842" s="253" t="s">
        <v>78</v>
      </c>
      <c r="F842" s="254" t="s">
        <v>527</v>
      </c>
      <c r="G842" s="252"/>
      <c r="H842" s="255">
        <v>50.270000000000003</v>
      </c>
      <c r="I842" s="256"/>
      <c r="J842" s="252"/>
      <c r="K842" s="252"/>
      <c r="L842" s="257"/>
      <c r="M842" s="258"/>
      <c r="N842" s="259"/>
      <c r="O842" s="259"/>
      <c r="P842" s="259"/>
      <c r="Q842" s="259"/>
      <c r="R842" s="259"/>
      <c r="S842" s="259"/>
      <c r="T842" s="26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1" t="s">
        <v>273</v>
      </c>
      <c r="AU842" s="261" t="s">
        <v>90</v>
      </c>
      <c r="AV842" s="14" t="s">
        <v>90</v>
      </c>
      <c r="AW842" s="14" t="s">
        <v>40</v>
      </c>
      <c r="AX842" s="14" t="s">
        <v>80</v>
      </c>
      <c r="AY842" s="261" t="s">
        <v>145</v>
      </c>
    </row>
    <row r="843" s="14" customFormat="1">
      <c r="A843" s="14"/>
      <c r="B843" s="251"/>
      <c r="C843" s="252"/>
      <c r="D843" s="235" t="s">
        <v>273</v>
      </c>
      <c r="E843" s="253" t="s">
        <v>78</v>
      </c>
      <c r="F843" s="254" t="s">
        <v>509</v>
      </c>
      <c r="G843" s="252"/>
      <c r="H843" s="255">
        <v>15.890000000000001</v>
      </c>
      <c r="I843" s="256"/>
      <c r="J843" s="252"/>
      <c r="K843" s="252"/>
      <c r="L843" s="257"/>
      <c r="M843" s="258"/>
      <c r="N843" s="259"/>
      <c r="O843" s="259"/>
      <c r="P843" s="259"/>
      <c r="Q843" s="259"/>
      <c r="R843" s="259"/>
      <c r="S843" s="259"/>
      <c r="T843" s="26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1" t="s">
        <v>273</v>
      </c>
      <c r="AU843" s="261" t="s">
        <v>90</v>
      </c>
      <c r="AV843" s="14" t="s">
        <v>90</v>
      </c>
      <c r="AW843" s="14" t="s">
        <v>40</v>
      </c>
      <c r="AX843" s="14" t="s">
        <v>80</v>
      </c>
      <c r="AY843" s="261" t="s">
        <v>145</v>
      </c>
    </row>
    <row r="844" s="14" customFormat="1">
      <c r="A844" s="14"/>
      <c r="B844" s="251"/>
      <c r="C844" s="252"/>
      <c r="D844" s="235" t="s">
        <v>273</v>
      </c>
      <c r="E844" s="253" t="s">
        <v>78</v>
      </c>
      <c r="F844" s="254" t="s">
        <v>529</v>
      </c>
      <c r="G844" s="252"/>
      <c r="H844" s="255">
        <v>10.699999999999999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1" t="s">
        <v>273</v>
      </c>
      <c r="AU844" s="261" t="s">
        <v>90</v>
      </c>
      <c r="AV844" s="14" t="s">
        <v>90</v>
      </c>
      <c r="AW844" s="14" t="s">
        <v>40</v>
      </c>
      <c r="AX844" s="14" t="s">
        <v>80</v>
      </c>
      <c r="AY844" s="261" t="s">
        <v>145</v>
      </c>
    </row>
    <row r="845" s="14" customFormat="1">
      <c r="A845" s="14"/>
      <c r="B845" s="251"/>
      <c r="C845" s="252"/>
      <c r="D845" s="235" t="s">
        <v>273</v>
      </c>
      <c r="E845" s="253" t="s">
        <v>78</v>
      </c>
      <c r="F845" s="254" t="s">
        <v>530</v>
      </c>
      <c r="G845" s="252"/>
      <c r="H845" s="255">
        <v>22.57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1" t="s">
        <v>273</v>
      </c>
      <c r="AU845" s="261" t="s">
        <v>90</v>
      </c>
      <c r="AV845" s="14" t="s">
        <v>90</v>
      </c>
      <c r="AW845" s="14" t="s">
        <v>40</v>
      </c>
      <c r="AX845" s="14" t="s">
        <v>80</v>
      </c>
      <c r="AY845" s="261" t="s">
        <v>145</v>
      </c>
    </row>
    <row r="846" s="14" customFormat="1">
      <c r="A846" s="14"/>
      <c r="B846" s="251"/>
      <c r="C846" s="252"/>
      <c r="D846" s="235" t="s">
        <v>273</v>
      </c>
      <c r="E846" s="253" t="s">
        <v>78</v>
      </c>
      <c r="F846" s="254" t="s">
        <v>531</v>
      </c>
      <c r="G846" s="252"/>
      <c r="H846" s="255">
        <v>15.07</v>
      </c>
      <c r="I846" s="256"/>
      <c r="J846" s="252"/>
      <c r="K846" s="252"/>
      <c r="L846" s="257"/>
      <c r="M846" s="258"/>
      <c r="N846" s="259"/>
      <c r="O846" s="259"/>
      <c r="P846" s="259"/>
      <c r="Q846" s="259"/>
      <c r="R846" s="259"/>
      <c r="S846" s="259"/>
      <c r="T846" s="26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1" t="s">
        <v>273</v>
      </c>
      <c r="AU846" s="261" t="s">
        <v>90</v>
      </c>
      <c r="AV846" s="14" t="s">
        <v>90</v>
      </c>
      <c r="AW846" s="14" t="s">
        <v>40</v>
      </c>
      <c r="AX846" s="14" t="s">
        <v>80</v>
      </c>
      <c r="AY846" s="261" t="s">
        <v>145</v>
      </c>
    </row>
    <row r="847" s="15" customFormat="1">
      <c r="A847" s="15"/>
      <c r="B847" s="262"/>
      <c r="C847" s="263"/>
      <c r="D847" s="235" t="s">
        <v>273</v>
      </c>
      <c r="E847" s="264" t="s">
        <v>1278</v>
      </c>
      <c r="F847" s="265" t="s">
        <v>277</v>
      </c>
      <c r="G847" s="263"/>
      <c r="H847" s="266">
        <v>154.06</v>
      </c>
      <c r="I847" s="267"/>
      <c r="J847" s="263"/>
      <c r="K847" s="263"/>
      <c r="L847" s="268"/>
      <c r="M847" s="269"/>
      <c r="N847" s="270"/>
      <c r="O847" s="270"/>
      <c r="P847" s="270"/>
      <c r="Q847" s="270"/>
      <c r="R847" s="270"/>
      <c r="S847" s="270"/>
      <c r="T847" s="27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2" t="s">
        <v>273</v>
      </c>
      <c r="AU847" s="272" t="s">
        <v>90</v>
      </c>
      <c r="AV847" s="15" t="s">
        <v>170</v>
      </c>
      <c r="AW847" s="15" t="s">
        <v>40</v>
      </c>
      <c r="AX847" s="15" t="s">
        <v>88</v>
      </c>
      <c r="AY847" s="272" t="s">
        <v>145</v>
      </c>
    </row>
    <row r="848" s="2" customFormat="1" ht="33" customHeight="1">
      <c r="A848" s="43"/>
      <c r="B848" s="44"/>
      <c r="C848" s="288" t="s">
        <v>1279</v>
      </c>
      <c r="D848" s="288" t="s">
        <v>664</v>
      </c>
      <c r="E848" s="289" t="s">
        <v>1280</v>
      </c>
      <c r="F848" s="290" t="s">
        <v>1281</v>
      </c>
      <c r="G848" s="291" t="s">
        <v>319</v>
      </c>
      <c r="H848" s="292">
        <v>161.76300000000001</v>
      </c>
      <c r="I848" s="293"/>
      <c r="J848" s="294">
        <f>ROUND(I848*H848,2)</f>
        <v>0</v>
      </c>
      <c r="K848" s="290" t="s">
        <v>152</v>
      </c>
      <c r="L848" s="295"/>
      <c r="M848" s="296" t="s">
        <v>78</v>
      </c>
      <c r="N848" s="297" t="s">
        <v>50</v>
      </c>
      <c r="O848" s="89"/>
      <c r="P848" s="226">
        <f>O848*H848</f>
        <v>0</v>
      </c>
      <c r="Q848" s="226">
        <v>0.0016000000000000001</v>
      </c>
      <c r="R848" s="226">
        <f>Q848*H848</f>
        <v>0.25882080000000002</v>
      </c>
      <c r="S848" s="226">
        <v>0</v>
      </c>
      <c r="T848" s="227">
        <f>S848*H848</f>
        <v>0</v>
      </c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R848" s="228" t="s">
        <v>467</v>
      </c>
      <c r="AT848" s="228" t="s">
        <v>664</v>
      </c>
      <c r="AU848" s="228" t="s">
        <v>90</v>
      </c>
      <c r="AY848" s="21" t="s">
        <v>145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21" t="s">
        <v>88</v>
      </c>
      <c r="BK848" s="229">
        <f>ROUND(I848*H848,2)</f>
        <v>0</v>
      </c>
      <c r="BL848" s="21" t="s">
        <v>364</v>
      </c>
      <c r="BM848" s="228" t="s">
        <v>1282</v>
      </c>
    </row>
    <row r="849" s="2" customFormat="1">
      <c r="A849" s="43"/>
      <c r="B849" s="44"/>
      <c r="C849" s="45"/>
      <c r="D849" s="235" t="s">
        <v>157</v>
      </c>
      <c r="E849" s="45"/>
      <c r="F849" s="236" t="s">
        <v>1283</v>
      </c>
      <c r="G849" s="45"/>
      <c r="H849" s="45"/>
      <c r="I849" s="232"/>
      <c r="J849" s="45"/>
      <c r="K849" s="45"/>
      <c r="L849" s="49"/>
      <c r="M849" s="233"/>
      <c r="N849" s="234"/>
      <c r="O849" s="89"/>
      <c r="P849" s="89"/>
      <c r="Q849" s="89"/>
      <c r="R849" s="89"/>
      <c r="S849" s="89"/>
      <c r="T849" s="90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T849" s="21" t="s">
        <v>157</v>
      </c>
      <c r="AU849" s="21" t="s">
        <v>90</v>
      </c>
    </row>
    <row r="850" s="14" customFormat="1">
      <c r="A850" s="14"/>
      <c r="B850" s="251"/>
      <c r="C850" s="252"/>
      <c r="D850" s="235" t="s">
        <v>273</v>
      </c>
      <c r="E850" s="252"/>
      <c r="F850" s="254" t="s">
        <v>1284</v>
      </c>
      <c r="G850" s="252"/>
      <c r="H850" s="255">
        <v>161.76300000000001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1" t="s">
        <v>273</v>
      </c>
      <c r="AU850" s="261" t="s">
        <v>90</v>
      </c>
      <c r="AV850" s="14" t="s">
        <v>90</v>
      </c>
      <c r="AW850" s="14" t="s">
        <v>4</v>
      </c>
      <c r="AX850" s="14" t="s">
        <v>88</v>
      </c>
      <c r="AY850" s="261" t="s">
        <v>145</v>
      </c>
    </row>
    <row r="851" s="2" customFormat="1" ht="24.15" customHeight="1">
      <c r="A851" s="43"/>
      <c r="B851" s="44"/>
      <c r="C851" s="217" t="s">
        <v>1285</v>
      </c>
      <c r="D851" s="217" t="s">
        <v>148</v>
      </c>
      <c r="E851" s="218" t="s">
        <v>1286</v>
      </c>
      <c r="F851" s="219" t="s">
        <v>1287</v>
      </c>
      <c r="G851" s="220" t="s">
        <v>319</v>
      </c>
      <c r="H851" s="221">
        <v>37.399999999999999</v>
      </c>
      <c r="I851" s="222"/>
      <c r="J851" s="223">
        <f>ROUND(I851*H851,2)</f>
        <v>0</v>
      </c>
      <c r="K851" s="219" t="s">
        <v>152</v>
      </c>
      <c r="L851" s="49"/>
      <c r="M851" s="224" t="s">
        <v>78</v>
      </c>
      <c r="N851" s="225" t="s">
        <v>50</v>
      </c>
      <c r="O851" s="89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R851" s="228" t="s">
        <v>364</v>
      </c>
      <c r="AT851" s="228" t="s">
        <v>148</v>
      </c>
      <c r="AU851" s="228" t="s">
        <v>90</v>
      </c>
      <c r="AY851" s="21" t="s">
        <v>145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1" t="s">
        <v>88</v>
      </c>
      <c r="BK851" s="229">
        <f>ROUND(I851*H851,2)</f>
        <v>0</v>
      </c>
      <c r="BL851" s="21" t="s">
        <v>364</v>
      </c>
      <c r="BM851" s="228" t="s">
        <v>1288</v>
      </c>
    </row>
    <row r="852" s="2" customFormat="1">
      <c r="A852" s="43"/>
      <c r="B852" s="44"/>
      <c r="C852" s="45"/>
      <c r="D852" s="230" t="s">
        <v>155</v>
      </c>
      <c r="E852" s="45"/>
      <c r="F852" s="231" t="s">
        <v>1289</v>
      </c>
      <c r="G852" s="45"/>
      <c r="H852" s="45"/>
      <c r="I852" s="232"/>
      <c r="J852" s="45"/>
      <c r="K852" s="45"/>
      <c r="L852" s="49"/>
      <c r="M852" s="233"/>
      <c r="N852" s="234"/>
      <c r="O852" s="89"/>
      <c r="P852" s="89"/>
      <c r="Q852" s="89"/>
      <c r="R852" s="89"/>
      <c r="S852" s="89"/>
      <c r="T852" s="90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T852" s="21" t="s">
        <v>155</v>
      </c>
      <c r="AU852" s="21" t="s">
        <v>90</v>
      </c>
    </row>
    <row r="853" s="14" customFormat="1">
      <c r="A853" s="14"/>
      <c r="B853" s="251"/>
      <c r="C853" s="252"/>
      <c r="D853" s="235" t="s">
        <v>273</v>
      </c>
      <c r="E853" s="253" t="s">
        <v>78</v>
      </c>
      <c r="F853" s="254" t="s">
        <v>1290</v>
      </c>
      <c r="G853" s="252"/>
      <c r="H853" s="255">
        <v>37.399999999999999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1" t="s">
        <v>273</v>
      </c>
      <c r="AU853" s="261" t="s">
        <v>90</v>
      </c>
      <c r="AV853" s="14" t="s">
        <v>90</v>
      </c>
      <c r="AW853" s="14" t="s">
        <v>40</v>
      </c>
      <c r="AX853" s="14" t="s">
        <v>88</v>
      </c>
      <c r="AY853" s="261" t="s">
        <v>145</v>
      </c>
    </row>
    <row r="854" s="2" customFormat="1">
      <c r="A854" s="43"/>
      <c r="B854" s="44"/>
      <c r="C854" s="45"/>
      <c r="D854" s="235" t="s">
        <v>718</v>
      </c>
      <c r="E854" s="45"/>
      <c r="F854" s="298" t="s">
        <v>1045</v>
      </c>
      <c r="G854" s="45"/>
      <c r="H854" s="45"/>
      <c r="I854" s="45"/>
      <c r="J854" s="45"/>
      <c r="K854" s="45"/>
      <c r="L854" s="49"/>
      <c r="M854" s="233"/>
      <c r="N854" s="234"/>
      <c r="O854" s="89"/>
      <c r="P854" s="89"/>
      <c r="Q854" s="89"/>
      <c r="R854" s="89"/>
      <c r="S854" s="89"/>
      <c r="T854" s="90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U854" s="21" t="s">
        <v>90</v>
      </c>
    </row>
    <row r="855" s="2" customFormat="1">
      <c r="A855" s="43"/>
      <c r="B855" s="44"/>
      <c r="C855" s="45"/>
      <c r="D855" s="235" t="s">
        <v>718</v>
      </c>
      <c r="E855" s="45"/>
      <c r="F855" s="299" t="s">
        <v>1046</v>
      </c>
      <c r="G855" s="45"/>
      <c r="H855" s="300">
        <v>18.699999999999999</v>
      </c>
      <c r="I855" s="45"/>
      <c r="J855" s="45"/>
      <c r="K855" s="45"/>
      <c r="L855" s="49"/>
      <c r="M855" s="233"/>
      <c r="N855" s="234"/>
      <c r="O855" s="89"/>
      <c r="P855" s="89"/>
      <c r="Q855" s="89"/>
      <c r="R855" s="89"/>
      <c r="S855" s="89"/>
      <c r="T855" s="90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U855" s="21" t="s">
        <v>90</v>
      </c>
    </row>
    <row r="856" s="2" customFormat="1" ht="16.5" customHeight="1">
      <c r="A856" s="43"/>
      <c r="B856" s="44"/>
      <c r="C856" s="288" t="s">
        <v>1291</v>
      </c>
      <c r="D856" s="288" t="s">
        <v>664</v>
      </c>
      <c r="E856" s="289" t="s">
        <v>1292</v>
      </c>
      <c r="F856" s="290" t="s">
        <v>1293</v>
      </c>
      <c r="G856" s="291" t="s">
        <v>319</v>
      </c>
      <c r="H856" s="292">
        <v>19.074000000000002</v>
      </c>
      <c r="I856" s="293"/>
      <c r="J856" s="294">
        <f>ROUND(I856*H856,2)</f>
        <v>0</v>
      </c>
      <c r="K856" s="290" t="s">
        <v>152</v>
      </c>
      <c r="L856" s="295"/>
      <c r="M856" s="296" t="s">
        <v>78</v>
      </c>
      <c r="N856" s="297" t="s">
        <v>50</v>
      </c>
      <c r="O856" s="89"/>
      <c r="P856" s="226">
        <f>O856*H856</f>
        <v>0</v>
      </c>
      <c r="Q856" s="226">
        <v>0.028000000000000001</v>
      </c>
      <c r="R856" s="226">
        <f>Q856*H856</f>
        <v>0.5340720000000001</v>
      </c>
      <c r="S856" s="226">
        <v>0</v>
      </c>
      <c r="T856" s="227">
        <f>S856*H856</f>
        <v>0</v>
      </c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R856" s="228" t="s">
        <v>467</v>
      </c>
      <c r="AT856" s="228" t="s">
        <v>664</v>
      </c>
      <c r="AU856" s="228" t="s">
        <v>90</v>
      </c>
      <c r="AY856" s="21" t="s">
        <v>145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21" t="s">
        <v>88</v>
      </c>
      <c r="BK856" s="229">
        <f>ROUND(I856*H856,2)</f>
        <v>0</v>
      </c>
      <c r="BL856" s="21" t="s">
        <v>364</v>
      </c>
      <c r="BM856" s="228" t="s">
        <v>1294</v>
      </c>
    </row>
    <row r="857" s="2" customFormat="1">
      <c r="A857" s="43"/>
      <c r="B857" s="44"/>
      <c r="C857" s="45"/>
      <c r="D857" s="235" t="s">
        <v>157</v>
      </c>
      <c r="E857" s="45"/>
      <c r="F857" s="236" t="s">
        <v>1295</v>
      </c>
      <c r="G857" s="45"/>
      <c r="H857" s="45"/>
      <c r="I857" s="232"/>
      <c r="J857" s="45"/>
      <c r="K857" s="45"/>
      <c r="L857" s="49"/>
      <c r="M857" s="233"/>
      <c r="N857" s="234"/>
      <c r="O857" s="89"/>
      <c r="P857" s="89"/>
      <c r="Q857" s="89"/>
      <c r="R857" s="89"/>
      <c r="S857" s="89"/>
      <c r="T857" s="90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T857" s="21" t="s">
        <v>157</v>
      </c>
      <c r="AU857" s="21" t="s">
        <v>90</v>
      </c>
    </row>
    <row r="858" s="14" customFormat="1">
      <c r="A858" s="14"/>
      <c r="B858" s="251"/>
      <c r="C858" s="252"/>
      <c r="D858" s="235" t="s">
        <v>273</v>
      </c>
      <c r="E858" s="253" t="s">
        <v>78</v>
      </c>
      <c r="F858" s="254" t="s">
        <v>750</v>
      </c>
      <c r="G858" s="252"/>
      <c r="H858" s="255">
        <v>18.699999999999999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273</v>
      </c>
      <c r="AU858" s="261" t="s">
        <v>90</v>
      </c>
      <c r="AV858" s="14" t="s">
        <v>90</v>
      </c>
      <c r="AW858" s="14" t="s">
        <v>40</v>
      </c>
      <c r="AX858" s="14" t="s">
        <v>88</v>
      </c>
      <c r="AY858" s="261" t="s">
        <v>145</v>
      </c>
    </row>
    <row r="859" s="2" customFormat="1">
      <c r="A859" s="43"/>
      <c r="B859" s="44"/>
      <c r="C859" s="45"/>
      <c r="D859" s="235" t="s">
        <v>718</v>
      </c>
      <c r="E859" s="45"/>
      <c r="F859" s="298" t="s">
        <v>1045</v>
      </c>
      <c r="G859" s="45"/>
      <c r="H859" s="45"/>
      <c r="I859" s="45"/>
      <c r="J859" s="45"/>
      <c r="K859" s="45"/>
      <c r="L859" s="49"/>
      <c r="M859" s="233"/>
      <c r="N859" s="234"/>
      <c r="O859" s="89"/>
      <c r="P859" s="89"/>
      <c r="Q859" s="89"/>
      <c r="R859" s="89"/>
      <c r="S859" s="89"/>
      <c r="T859" s="90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U859" s="21" t="s">
        <v>90</v>
      </c>
    </row>
    <row r="860" s="2" customFormat="1">
      <c r="A860" s="43"/>
      <c r="B860" s="44"/>
      <c r="C860" s="45"/>
      <c r="D860" s="235" t="s">
        <v>718</v>
      </c>
      <c r="E860" s="45"/>
      <c r="F860" s="299" t="s">
        <v>1046</v>
      </c>
      <c r="G860" s="45"/>
      <c r="H860" s="300">
        <v>18.699999999999999</v>
      </c>
      <c r="I860" s="45"/>
      <c r="J860" s="45"/>
      <c r="K860" s="45"/>
      <c r="L860" s="49"/>
      <c r="M860" s="233"/>
      <c r="N860" s="234"/>
      <c r="O860" s="89"/>
      <c r="P860" s="89"/>
      <c r="Q860" s="89"/>
      <c r="R860" s="89"/>
      <c r="S860" s="89"/>
      <c r="T860" s="90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U860" s="21" t="s">
        <v>90</v>
      </c>
    </row>
    <row r="861" s="14" customFormat="1">
      <c r="A861" s="14"/>
      <c r="B861" s="251"/>
      <c r="C861" s="252"/>
      <c r="D861" s="235" t="s">
        <v>273</v>
      </c>
      <c r="E861" s="252"/>
      <c r="F861" s="254" t="s">
        <v>1296</v>
      </c>
      <c r="G861" s="252"/>
      <c r="H861" s="255">
        <v>19.074000000000002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1" t="s">
        <v>273</v>
      </c>
      <c r="AU861" s="261" t="s">
        <v>90</v>
      </c>
      <c r="AV861" s="14" t="s">
        <v>90</v>
      </c>
      <c r="AW861" s="14" t="s">
        <v>4</v>
      </c>
      <c r="AX861" s="14" t="s">
        <v>88</v>
      </c>
      <c r="AY861" s="261" t="s">
        <v>145</v>
      </c>
    </row>
    <row r="862" s="2" customFormat="1" ht="16.5" customHeight="1">
      <c r="A862" s="43"/>
      <c r="B862" s="44"/>
      <c r="C862" s="288" t="s">
        <v>1297</v>
      </c>
      <c r="D862" s="288" t="s">
        <v>664</v>
      </c>
      <c r="E862" s="289" t="s">
        <v>1298</v>
      </c>
      <c r="F862" s="290" t="s">
        <v>1299</v>
      </c>
      <c r="G862" s="291" t="s">
        <v>319</v>
      </c>
      <c r="H862" s="292">
        <v>19.074000000000002</v>
      </c>
      <c r="I862" s="293"/>
      <c r="J862" s="294">
        <f>ROUND(I862*H862,2)</f>
        <v>0</v>
      </c>
      <c r="K862" s="290" t="s">
        <v>152</v>
      </c>
      <c r="L862" s="295"/>
      <c r="M862" s="296" t="s">
        <v>78</v>
      </c>
      <c r="N862" s="297" t="s">
        <v>50</v>
      </c>
      <c r="O862" s="89"/>
      <c r="P862" s="226">
        <f>O862*H862</f>
        <v>0</v>
      </c>
      <c r="Q862" s="226">
        <v>0.014999999999999999</v>
      </c>
      <c r="R862" s="226">
        <f>Q862*H862</f>
        <v>0.28611000000000003</v>
      </c>
      <c r="S862" s="226">
        <v>0</v>
      </c>
      <c r="T862" s="227">
        <f>S862*H862</f>
        <v>0</v>
      </c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R862" s="228" t="s">
        <v>467</v>
      </c>
      <c r="AT862" s="228" t="s">
        <v>664</v>
      </c>
      <c r="AU862" s="228" t="s">
        <v>90</v>
      </c>
      <c r="AY862" s="21" t="s">
        <v>145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21" t="s">
        <v>88</v>
      </c>
      <c r="BK862" s="229">
        <f>ROUND(I862*H862,2)</f>
        <v>0</v>
      </c>
      <c r="BL862" s="21" t="s">
        <v>364</v>
      </c>
      <c r="BM862" s="228" t="s">
        <v>1300</v>
      </c>
    </row>
    <row r="863" s="2" customFormat="1">
      <c r="A863" s="43"/>
      <c r="B863" s="44"/>
      <c r="C863" s="45"/>
      <c r="D863" s="235" t="s">
        <v>157</v>
      </c>
      <c r="E863" s="45"/>
      <c r="F863" s="236" t="s">
        <v>1301</v>
      </c>
      <c r="G863" s="45"/>
      <c r="H863" s="45"/>
      <c r="I863" s="232"/>
      <c r="J863" s="45"/>
      <c r="K863" s="45"/>
      <c r="L863" s="49"/>
      <c r="M863" s="233"/>
      <c r="N863" s="234"/>
      <c r="O863" s="89"/>
      <c r="P863" s="89"/>
      <c r="Q863" s="89"/>
      <c r="R863" s="89"/>
      <c r="S863" s="89"/>
      <c r="T863" s="90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T863" s="21" t="s">
        <v>157</v>
      </c>
      <c r="AU863" s="21" t="s">
        <v>90</v>
      </c>
    </row>
    <row r="864" s="14" customFormat="1">
      <c r="A864" s="14"/>
      <c r="B864" s="251"/>
      <c r="C864" s="252"/>
      <c r="D864" s="235" t="s">
        <v>273</v>
      </c>
      <c r="E864" s="253" t="s">
        <v>78</v>
      </c>
      <c r="F864" s="254" t="s">
        <v>750</v>
      </c>
      <c r="G864" s="252"/>
      <c r="H864" s="255">
        <v>18.699999999999999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1" t="s">
        <v>273</v>
      </c>
      <c r="AU864" s="261" t="s">
        <v>90</v>
      </c>
      <c r="AV864" s="14" t="s">
        <v>90</v>
      </c>
      <c r="AW864" s="14" t="s">
        <v>40</v>
      </c>
      <c r="AX864" s="14" t="s">
        <v>88</v>
      </c>
      <c r="AY864" s="261" t="s">
        <v>145</v>
      </c>
    </row>
    <row r="865" s="2" customFormat="1">
      <c r="A865" s="43"/>
      <c r="B865" s="44"/>
      <c r="C865" s="45"/>
      <c r="D865" s="235" t="s">
        <v>718</v>
      </c>
      <c r="E865" s="45"/>
      <c r="F865" s="298" t="s">
        <v>1045</v>
      </c>
      <c r="G865" s="45"/>
      <c r="H865" s="45"/>
      <c r="I865" s="45"/>
      <c r="J865" s="45"/>
      <c r="K865" s="45"/>
      <c r="L865" s="49"/>
      <c r="M865" s="233"/>
      <c r="N865" s="234"/>
      <c r="O865" s="89"/>
      <c r="P865" s="89"/>
      <c r="Q865" s="89"/>
      <c r="R865" s="89"/>
      <c r="S865" s="89"/>
      <c r="T865" s="90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U865" s="21" t="s">
        <v>90</v>
      </c>
    </row>
    <row r="866" s="2" customFormat="1">
      <c r="A866" s="43"/>
      <c r="B866" s="44"/>
      <c r="C866" s="45"/>
      <c r="D866" s="235" t="s">
        <v>718</v>
      </c>
      <c r="E866" s="45"/>
      <c r="F866" s="299" t="s">
        <v>1046</v>
      </c>
      <c r="G866" s="45"/>
      <c r="H866" s="300">
        <v>18.699999999999999</v>
      </c>
      <c r="I866" s="45"/>
      <c r="J866" s="45"/>
      <c r="K866" s="45"/>
      <c r="L866" s="49"/>
      <c r="M866" s="233"/>
      <c r="N866" s="234"/>
      <c r="O866" s="89"/>
      <c r="P866" s="89"/>
      <c r="Q866" s="89"/>
      <c r="R866" s="89"/>
      <c r="S866" s="89"/>
      <c r="T866" s="90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U866" s="21" t="s">
        <v>90</v>
      </c>
    </row>
    <row r="867" s="14" customFormat="1">
      <c r="A867" s="14"/>
      <c r="B867" s="251"/>
      <c r="C867" s="252"/>
      <c r="D867" s="235" t="s">
        <v>273</v>
      </c>
      <c r="E867" s="252"/>
      <c r="F867" s="254" t="s">
        <v>1296</v>
      </c>
      <c r="G867" s="252"/>
      <c r="H867" s="255">
        <v>19.074000000000002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1" t="s">
        <v>273</v>
      </c>
      <c r="AU867" s="261" t="s">
        <v>90</v>
      </c>
      <c r="AV867" s="14" t="s">
        <v>90</v>
      </c>
      <c r="AW867" s="14" t="s">
        <v>4</v>
      </c>
      <c r="AX867" s="14" t="s">
        <v>88</v>
      </c>
      <c r="AY867" s="261" t="s">
        <v>145</v>
      </c>
    </row>
    <row r="868" s="2" customFormat="1" ht="66.75" customHeight="1">
      <c r="A868" s="43"/>
      <c r="B868" s="44"/>
      <c r="C868" s="217" t="s">
        <v>1302</v>
      </c>
      <c r="D868" s="217" t="s">
        <v>148</v>
      </c>
      <c r="E868" s="218" t="s">
        <v>1303</v>
      </c>
      <c r="F868" s="219" t="s">
        <v>1304</v>
      </c>
      <c r="G868" s="220" t="s">
        <v>301</v>
      </c>
      <c r="H868" s="221">
        <v>6.4299999999999997</v>
      </c>
      <c r="I868" s="222"/>
      <c r="J868" s="223">
        <f>ROUND(I868*H868,2)</f>
        <v>0</v>
      </c>
      <c r="K868" s="219" t="s">
        <v>152</v>
      </c>
      <c r="L868" s="49"/>
      <c r="M868" s="224" t="s">
        <v>78</v>
      </c>
      <c r="N868" s="225" t="s">
        <v>50</v>
      </c>
      <c r="O868" s="89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R868" s="228" t="s">
        <v>364</v>
      </c>
      <c r="AT868" s="228" t="s">
        <v>148</v>
      </c>
      <c r="AU868" s="228" t="s">
        <v>90</v>
      </c>
      <c r="AY868" s="21" t="s">
        <v>145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21" t="s">
        <v>88</v>
      </c>
      <c r="BK868" s="229">
        <f>ROUND(I868*H868,2)</f>
        <v>0</v>
      </c>
      <c r="BL868" s="21" t="s">
        <v>364</v>
      </c>
      <c r="BM868" s="228" t="s">
        <v>1305</v>
      </c>
    </row>
    <row r="869" s="2" customFormat="1">
      <c r="A869" s="43"/>
      <c r="B869" s="44"/>
      <c r="C869" s="45"/>
      <c r="D869" s="230" t="s">
        <v>155</v>
      </c>
      <c r="E869" s="45"/>
      <c r="F869" s="231" t="s">
        <v>1306</v>
      </c>
      <c r="G869" s="45"/>
      <c r="H869" s="45"/>
      <c r="I869" s="232"/>
      <c r="J869" s="45"/>
      <c r="K869" s="45"/>
      <c r="L869" s="49"/>
      <c r="M869" s="233"/>
      <c r="N869" s="234"/>
      <c r="O869" s="89"/>
      <c r="P869" s="89"/>
      <c r="Q869" s="89"/>
      <c r="R869" s="89"/>
      <c r="S869" s="89"/>
      <c r="T869" s="90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T869" s="21" t="s">
        <v>155</v>
      </c>
      <c r="AU869" s="21" t="s">
        <v>90</v>
      </c>
    </row>
    <row r="870" s="2" customFormat="1" ht="62.7" customHeight="1">
      <c r="A870" s="43"/>
      <c r="B870" s="44"/>
      <c r="C870" s="217" t="s">
        <v>1307</v>
      </c>
      <c r="D870" s="217" t="s">
        <v>148</v>
      </c>
      <c r="E870" s="218" t="s">
        <v>1308</v>
      </c>
      <c r="F870" s="219" t="s">
        <v>1309</v>
      </c>
      <c r="G870" s="220" t="s">
        <v>301</v>
      </c>
      <c r="H870" s="221">
        <v>6.4299999999999997</v>
      </c>
      <c r="I870" s="222"/>
      <c r="J870" s="223">
        <f>ROUND(I870*H870,2)</f>
        <v>0</v>
      </c>
      <c r="K870" s="219" t="s">
        <v>152</v>
      </c>
      <c r="L870" s="49"/>
      <c r="M870" s="224" t="s">
        <v>78</v>
      </c>
      <c r="N870" s="225" t="s">
        <v>50</v>
      </c>
      <c r="O870" s="89"/>
      <c r="P870" s="226">
        <f>O870*H870</f>
        <v>0</v>
      </c>
      <c r="Q870" s="226">
        <v>0</v>
      </c>
      <c r="R870" s="226">
        <f>Q870*H870</f>
        <v>0</v>
      </c>
      <c r="S870" s="226">
        <v>0</v>
      </c>
      <c r="T870" s="227">
        <f>S870*H870</f>
        <v>0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R870" s="228" t="s">
        <v>364</v>
      </c>
      <c r="AT870" s="228" t="s">
        <v>148</v>
      </c>
      <c r="AU870" s="228" t="s">
        <v>90</v>
      </c>
      <c r="AY870" s="21" t="s">
        <v>145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1" t="s">
        <v>88</v>
      </c>
      <c r="BK870" s="229">
        <f>ROUND(I870*H870,2)</f>
        <v>0</v>
      </c>
      <c r="BL870" s="21" t="s">
        <v>364</v>
      </c>
      <c r="BM870" s="228" t="s">
        <v>1310</v>
      </c>
    </row>
    <row r="871" s="2" customFormat="1">
      <c r="A871" s="43"/>
      <c r="B871" s="44"/>
      <c r="C871" s="45"/>
      <c r="D871" s="230" t="s">
        <v>155</v>
      </c>
      <c r="E871" s="45"/>
      <c r="F871" s="231" t="s">
        <v>1311</v>
      </c>
      <c r="G871" s="45"/>
      <c r="H871" s="45"/>
      <c r="I871" s="232"/>
      <c r="J871" s="45"/>
      <c r="K871" s="45"/>
      <c r="L871" s="49"/>
      <c r="M871" s="233"/>
      <c r="N871" s="234"/>
      <c r="O871" s="89"/>
      <c r="P871" s="89"/>
      <c r="Q871" s="89"/>
      <c r="R871" s="89"/>
      <c r="S871" s="89"/>
      <c r="T871" s="90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T871" s="21" t="s">
        <v>155</v>
      </c>
      <c r="AU871" s="21" t="s">
        <v>90</v>
      </c>
    </row>
    <row r="872" s="2" customFormat="1" ht="90" customHeight="1">
      <c r="A872" s="43"/>
      <c r="B872" s="44"/>
      <c r="C872" s="217" t="s">
        <v>1312</v>
      </c>
      <c r="D872" s="217" t="s">
        <v>148</v>
      </c>
      <c r="E872" s="218" t="s">
        <v>1313</v>
      </c>
      <c r="F872" s="219" t="s">
        <v>1314</v>
      </c>
      <c r="G872" s="220" t="s">
        <v>301</v>
      </c>
      <c r="H872" s="221">
        <v>6.4299999999999997</v>
      </c>
      <c r="I872" s="222"/>
      <c r="J872" s="223">
        <f>ROUND(I872*H872,2)</f>
        <v>0</v>
      </c>
      <c r="K872" s="219" t="s">
        <v>152</v>
      </c>
      <c r="L872" s="49"/>
      <c r="M872" s="224" t="s">
        <v>78</v>
      </c>
      <c r="N872" s="225" t="s">
        <v>50</v>
      </c>
      <c r="O872" s="89"/>
      <c r="P872" s="226">
        <f>O872*H872</f>
        <v>0</v>
      </c>
      <c r="Q872" s="226">
        <v>0</v>
      </c>
      <c r="R872" s="226">
        <f>Q872*H872</f>
        <v>0</v>
      </c>
      <c r="S872" s="226">
        <v>0</v>
      </c>
      <c r="T872" s="227">
        <f>S872*H872</f>
        <v>0</v>
      </c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R872" s="228" t="s">
        <v>364</v>
      </c>
      <c r="AT872" s="228" t="s">
        <v>148</v>
      </c>
      <c r="AU872" s="228" t="s">
        <v>90</v>
      </c>
      <c r="AY872" s="21" t="s">
        <v>145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1" t="s">
        <v>88</v>
      </c>
      <c r="BK872" s="229">
        <f>ROUND(I872*H872,2)</f>
        <v>0</v>
      </c>
      <c r="BL872" s="21" t="s">
        <v>364</v>
      </c>
      <c r="BM872" s="228" t="s">
        <v>1315</v>
      </c>
    </row>
    <row r="873" s="2" customFormat="1">
      <c r="A873" s="43"/>
      <c r="B873" s="44"/>
      <c r="C873" s="45"/>
      <c r="D873" s="230" t="s">
        <v>155</v>
      </c>
      <c r="E873" s="45"/>
      <c r="F873" s="231" t="s">
        <v>1316</v>
      </c>
      <c r="G873" s="45"/>
      <c r="H873" s="45"/>
      <c r="I873" s="232"/>
      <c r="J873" s="45"/>
      <c r="K873" s="45"/>
      <c r="L873" s="49"/>
      <c r="M873" s="233"/>
      <c r="N873" s="234"/>
      <c r="O873" s="89"/>
      <c r="P873" s="89"/>
      <c r="Q873" s="89"/>
      <c r="R873" s="89"/>
      <c r="S873" s="89"/>
      <c r="T873" s="90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T873" s="21" t="s">
        <v>155</v>
      </c>
      <c r="AU873" s="21" t="s">
        <v>90</v>
      </c>
    </row>
    <row r="874" s="12" customFormat="1" ht="22.8" customHeight="1">
      <c r="A874" s="12"/>
      <c r="B874" s="201"/>
      <c r="C874" s="202"/>
      <c r="D874" s="203" t="s">
        <v>79</v>
      </c>
      <c r="E874" s="215" t="s">
        <v>535</v>
      </c>
      <c r="F874" s="215" t="s">
        <v>536</v>
      </c>
      <c r="G874" s="202"/>
      <c r="H874" s="202"/>
      <c r="I874" s="205"/>
      <c r="J874" s="216">
        <f>BK874</f>
        <v>0</v>
      </c>
      <c r="K874" s="202"/>
      <c r="L874" s="207"/>
      <c r="M874" s="208"/>
      <c r="N874" s="209"/>
      <c r="O874" s="209"/>
      <c r="P874" s="210">
        <f>SUM(P875:P900)</f>
        <v>0</v>
      </c>
      <c r="Q874" s="209"/>
      <c r="R874" s="210">
        <f>SUM(R875:R900)</f>
        <v>0.030900571800000002</v>
      </c>
      <c r="S874" s="209"/>
      <c r="T874" s="211">
        <f>SUM(T875:T900)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12" t="s">
        <v>90</v>
      </c>
      <c r="AT874" s="213" t="s">
        <v>79</v>
      </c>
      <c r="AU874" s="213" t="s">
        <v>88</v>
      </c>
      <c r="AY874" s="212" t="s">
        <v>145</v>
      </c>
      <c r="BK874" s="214">
        <f>SUM(BK875:BK900)</f>
        <v>0</v>
      </c>
    </row>
    <row r="875" s="2" customFormat="1" ht="33" customHeight="1">
      <c r="A875" s="43"/>
      <c r="B875" s="44"/>
      <c r="C875" s="217" t="s">
        <v>1317</v>
      </c>
      <c r="D875" s="217" t="s">
        <v>148</v>
      </c>
      <c r="E875" s="218" t="s">
        <v>1318</v>
      </c>
      <c r="F875" s="219" t="s">
        <v>1319</v>
      </c>
      <c r="G875" s="220" t="s">
        <v>403</v>
      </c>
      <c r="H875" s="221">
        <v>4.2000000000000002</v>
      </c>
      <c r="I875" s="222"/>
      <c r="J875" s="223">
        <f>ROUND(I875*H875,2)</f>
        <v>0</v>
      </c>
      <c r="K875" s="219" t="s">
        <v>152</v>
      </c>
      <c r="L875" s="49"/>
      <c r="M875" s="224" t="s">
        <v>78</v>
      </c>
      <c r="N875" s="225" t="s">
        <v>50</v>
      </c>
      <c r="O875" s="89"/>
      <c r="P875" s="226">
        <f>O875*H875</f>
        <v>0</v>
      </c>
      <c r="Q875" s="226">
        <v>0.0010814659999999999</v>
      </c>
      <c r="R875" s="226">
        <f>Q875*H875</f>
        <v>0.0045421571999999999</v>
      </c>
      <c r="S875" s="226">
        <v>0</v>
      </c>
      <c r="T875" s="227">
        <f>S875*H875</f>
        <v>0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R875" s="228" t="s">
        <v>364</v>
      </c>
      <c r="AT875" s="228" t="s">
        <v>148</v>
      </c>
      <c r="AU875" s="228" t="s">
        <v>90</v>
      </c>
      <c r="AY875" s="21" t="s">
        <v>145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1" t="s">
        <v>88</v>
      </c>
      <c r="BK875" s="229">
        <f>ROUND(I875*H875,2)</f>
        <v>0</v>
      </c>
      <c r="BL875" s="21" t="s">
        <v>364</v>
      </c>
      <c r="BM875" s="228" t="s">
        <v>1320</v>
      </c>
    </row>
    <row r="876" s="2" customFormat="1">
      <c r="A876" s="43"/>
      <c r="B876" s="44"/>
      <c r="C876" s="45"/>
      <c r="D876" s="230" t="s">
        <v>155</v>
      </c>
      <c r="E876" s="45"/>
      <c r="F876" s="231" t="s">
        <v>1321</v>
      </c>
      <c r="G876" s="45"/>
      <c r="H876" s="45"/>
      <c r="I876" s="232"/>
      <c r="J876" s="45"/>
      <c r="K876" s="45"/>
      <c r="L876" s="49"/>
      <c r="M876" s="233"/>
      <c r="N876" s="234"/>
      <c r="O876" s="89"/>
      <c r="P876" s="89"/>
      <c r="Q876" s="89"/>
      <c r="R876" s="89"/>
      <c r="S876" s="89"/>
      <c r="T876" s="90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T876" s="21" t="s">
        <v>155</v>
      </c>
      <c r="AU876" s="21" t="s">
        <v>90</v>
      </c>
    </row>
    <row r="877" s="14" customFormat="1">
      <c r="A877" s="14"/>
      <c r="B877" s="251"/>
      <c r="C877" s="252"/>
      <c r="D877" s="235" t="s">
        <v>273</v>
      </c>
      <c r="E877" s="253" t="s">
        <v>78</v>
      </c>
      <c r="F877" s="254" t="s">
        <v>1322</v>
      </c>
      <c r="G877" s="252"/>
      <c r="H877" s="255">
        <v>4.2000000000000002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1" t="s">
        <v>273</v>
      </c>
      <c r="AU877" s="261" t="s">
        <v>90</v>
      </c>
      <c r="AV877" s="14" t="s">
        <v>90</v>
      </c>
      <c r="AW877" s="14" t="s">
        <v>40</v>
      </c>
      <c r="AX877" s="14" t="s">
        <v>80</v>
      </c>
      <c r="AY877" s="261" t="s">
        <v>145</v>
      </c>
    </row>
    <row r="878" s="15" customFormat="1">
      <c r="A878" s="15"/>
      <c r="B878" s="262"/>
      <c r="C878" s="263"/>
      <c r="D878" s="235" t="s">
        <v>273</v>
      </c>
      <c r="E878" s="264" t="s">
        <v>78</v>
      </c>
      <c r="F878" s="265" t="s">
        <v>277</v>
      </c>
      <c r="G878" s="263"/>
      <c r="H878" s="266">
        <v>4.2000000000000002</v>
      </c>
      <c r="I878" s="267"/>
      <c r="J878" s="263"/>
      <c r="K878" s="263"/>
      <c r="L878" s="268"/>
      <c r="M878" s="269"/>
      <c r="N878" s="270"/>
      <c r="O878" s="270"/>
      <c r="P878" s="270"/>
      <c r="Q878" s="270"/>
      <c r="R878" s="270"/>
      <c r="S878" s="270"/>
      <c r="T878" s="27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2" t="s">
        <v>273</v>
      </c>
      <c r="AU878" s="272" t="s">
        <v>90</v>
      </c>
      <c r="AV878" s="15" t="s">
        <v>170</v>
      </c>
      <c r="AW878" s="15" t="s">
        <v>40</v>
      </c>
      <c r="AX878" s="15" t="s">
        <v>88</v>
      </c>
      <c r="AY878" s="272" t="s">
        <v>145</v>
      </c>
    </row>
    <row r="879" s="2" customFormat="1" ht="33" customHeight="1">
      <c r="A879" s="43"/>
      <c r="B879" s="44"/>
      <c r="C879" s="217" t="s">
        <v>1323</v>
      </c>
      <c r="D879" s="217" t="s">
        <v>148</v>
      </c>
      <c r="E879" s="218" t="s">
        <v>1324</v>
      </c>
      <c r="F879" s="219" t="s">
        <v>1325</v>
      </c>
      <c r="G879" s="220" t="s">
        <v>403</v>
      </c>
      <c r="H879" s="221">
        <v>18.100000000000001</v>
      </c>
      <c r="I879" s="222"/>
      <c r="J879" s="223">
        <f>ROUND(I879*H879,2)</f>
        <v>0</v>
      </c>
      <c r="K879" s="219" t="s">
        <v>152</v>
      </c>
      <c r="L879" s="49"/>
      <c r="M879" s="224" t="s">
        <v>78</v>
      </c>
      <c r="N879" s="225" t="s">
        <v>50</v>
      </c>
      <c r="O879" s="89"/>
      <c r="P879" s="226">
        <f>O879*H879</f>
        <v>0</v>
      </c>
      <c r="Q879" s="226">
        <v>0.0014562659999999999</v>
      </c>
      <c r="R879" s="226">
        <f>Q879*H879</f>
        <v>0.026358414600000001</v>
      </c>
      <c r="S879" s="226">
        <v>0</v>
      </c>
      <c r="T879" s="227">
        <f>S879*H879</f>
        <v>0</v>
      </c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R879" s="228" t="s">
        <v>364</v>
      </c>
      <c r="AT879" s="228" t="s">
        <v>148</v>
      </c>
      <c r="AU879" s="228" t="s">
        <v>90</v>
      </c>
      <c r="AY879" s="21" t="s">
        <v>145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21" t="s">
        <v>88</v>
      </c>
      <c r="BK879" s="229">
        <f>ROUND(I879*H879,2)</f>
        <v>0</v>
      </c>
      <c r="BL879" s="21" t="s">
        <v>364</v>
      </c>
      <c r="BM879" s="228" t="s">
        <v>1326</v>
      </c>
    </row>
    <row r="880" s="2" customFormat="1">
      <c r="A880" s="43"/>
      <c r="B880" s="44"/>
      <c r="C880" s="45"/>
      <c r="D880" s="230" t="s">
        <v>155</v>
      </c>
      <c r="E880" s="45"/>
      <c r="F880" s="231" t="s">
        <v>1327</v>
      </c>
      <c r="G880" s="45"/>
      <c r="H880" s="45"/>
      <c r="I880" s="232"/>
      <c r="J880" s="45"/>
      <c r="K880" s="45"/>
      <c r="L880" s="49"/>
      <c r="M880" s="233"/>
      <c r="N880" s="234"/>
      <c r="O880" s="89"/>
      <c r="P880" s="89"/>
      <c r="Q880" s="89"/>
      <c r="R880" s="89"/>
      <c r="S880" s="89"/>
      <c r="T880" s="90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T880" s="21" t="s">
        <v>155</v>
      </c>
      <c r="AU880" s="21" t="s">
        <v>90</v>
      </c>
    </row>
    <row r="881" s="14" customFormat="1">
      <c r="A881" s="14"/>
      <c r="B881" s="251"/>
      <c r="C881" s="252"/>
      <c r="D881" s="235" t="s">
        <v>273</v>
      </c>
      <c r="E881" s="253" t="s">
        <v>78</v>
      </c>
      <c r="F881" s="254" t="s">
        <v>1328</v>
      </c>
      <c r="G881" s="252"/>
      <c r="H881" s="255">
        <v>13.65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1" t="s">
        <v>273</v>
      </c>
      <c r="AU881" s="261" t="s">
        <v>90</v>
      </c>
      <c r="AV881" s="14" t="s">
        <v>90</v>
      </c>
      <c r="AW881" s="14" t="s">
        <v>40</v>
      </c>
      <c r="AX881" s="14" t="s">
        <v>80</v>
      </c>
      <c r="AY881" s="261" t="s">
        <v>145</v>
      </c>
    </row>
    <row r="882" s="14" customFormat="1">
      <c r="A882" s="14"/>
      <c r="B882" s="251"/>
      <c r="C882" s="252"/>
      <c r="D882" s="235" t="s">
        <v>273</v>
      </c>
      <c r="E882" s="253" t="s">
        <v>78</v>
      </c>
      <c r="F882" s="254" t="s">
        <v>1329</v>
      </c>
      <c r="G882" s="252"/>
      <c r="H882" s="255">
        <v>2.0499999999999998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1" t="s">
        <v>273</v>
      </c>
      <c r="AU882" s="261" t="s">
        <v>90</v>
      </c>
      <c r="AV882" s="14" t="s">
        <v>90</v>
      </c>
      <c r="AW882" s="14" t="s">
        <v>40</v>
      </c>
      <c r="AX882" s="14" t="s">
        <v>80</v>
      </c>
      <c r="AY882" s="261" t="s">
        <v>145</v>
      </c>
    </row>
    <row r="883" s="14" customFormat="1">
      <c r="A883" s="14"/>
      <c r="B883" s="251"/>
      <c r="C883" s="252"/>
      <c r="D883" s="235" t="s">
        <v>273</v>
      </c>
      <c r="E883" s="253" t="s">
        <v>78</v>
      </c>
      <c r="F883" s="254" t="s">
        <v>1330</v>
      </c>
      <c r="G883" s="252"/>
      <c r="H883" s="255">
        <v>0.59999999999999998</v>
      </c>
      <c r="I883" s="256"/>
      <c r="J883" s="252"/>
      <c r="K883" s="252"/>
      <c r="L883" s="257"/>
      <c r="M883" s="258"/>
      <c r="N883" s="259"/>
      <c r="O883" s="259"/>
      <c r="P883" s="259"/>
      <c r="Q883" s="259"/>
      <c r="R883" s="259"/>
      <c r="S883" s="259"/>
      <c r="T883" s="26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1" t="s">
        <v>273</v>
      </c>
      <c r="AU883" s="261" t="s">
        <v>90</v>
      </c>
      <c r="AV883" s="14" t="s">
        <v>90</v>
      </c>
      <c r="AW883" s="14" t="s">
        <v>40</v>
      </c>
      <c r="AX883" s="14" t="s">
        <v>80</v>
      </c>
      <c r="AY883" s="261" t="s">
        <v>145</v>
      </c>
    </row>
    <row r="884" s="14" customFormat="1">
      <c r="A884" s="14"/>
      <c r="B884" s="251"/>
      <c r="C884" s="252"/>
      <c r="D884" s="235" t="s">
        <v>273</v>
      </c>
      <c r="E884" s="253" t="s">
        <v>78</v>
      </c>
      <c r="F884" s="254" t="s">
        <v>1331</v>
      </c>
      <c r="G884" s="252"/>
      <c r="H884" s="255">
        <v>1.8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1" t="s">
        <v>273</v>
      </c>
      <c r="AU884" s="261" t="s">
        <v>90</v>
      </c>
      <c r="AV884" s="14" t="s">
        <v>90</v>
      </c>
      <c r="AW884" s="14" t="s">
        <v>40</v>
      </c>
      <c r="AX884" s="14" t="s">
        <v>80</v>
      </c>
      <c r="AY884" s="261" t="s">
        <v>145</v>
      </c>
    </row>
    <row r="885" s="15" customFormat="1">
      <c r="A885" s="15"/>
      <c r="B885" s="262"/>
      <c r="C885" s="263"/>
      <c r="D885" s="235" t="s">
        <v>273</v>
      </c>
      <c r="E885" s="264" t="s">
        <v>78</v>
      </c>
      <c r="F885" s="265" t="s">
        <v>277</v>
      </c>
      <c r="G885" s="263"/>
      <c r="H885" s="266">
        <v>18.100000000000001</v>
      </c>
      <c r="I885" s="267"/>
      <c r="J885" s="263"/>
      <c r="K885" s="263"/>
      <c r="L885" s="268"/>
      <c r="M885" s="269"/>
      <c r="N885" s="270"/>
      <c r="O885" s="270"/>
      <c r="P885" s="270"/>
      <c r="Q885" s="270"/>
      <c r="R885" s="270"/>
      <c r="S885" s="270"/>
      <c r="T885" s="271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2" t="s">
        <v>273</v>
      </c>
      <c r="AU885" s="272" t="s">
        <v>90</v>
      </c>
      <c r="AV885" s="15" t="s">
        <v>170</v>
      </c>
      <c r="AW885" s="15" t="s">
        <v>40</v>
      </c>
      <c r="AX885" s="15" t="s">
        <v>88</v>
      </c>
      <c r="AY885" s="272" t="s">
        <v>145</v>
      </c>
    </row>
    <row r="886" s="2" customFormat="1" ht="49.05" customHeight="1">
      <c r="A886" s="43"/>
      <c r="B886" s="44"/>
      <c r="C886" s="217" t="s">
        <v>1332</v>
      </c>
      <c r="D886" s="217" t="s">
        <v>148</v>
      </c>
      <c r="E886" s="218" t="s">
        <v>1333</v>
      </c>
      <c r="F886" s="219" t="s">
        <v>1334</v>
      </c>
      <c r="G886" s="220" t="s">
        <v>553</v>
      </c>
      <c r="H886" s="221">
        <v>46</v>
      </c>
      <c r="I886" s="222"/>
      <c r="J886" s="223">
        <f>ROUND(I886*H886,2)</f>
        <v>0</v>
      </c>
      <c r="K886" s="219" t="s">
        <v>152</v>
      </c>
      <c r="L886" s="49"/>
      <c r="M886" s="224" t="s">
        <v>78</v>
      </c>
      <c r="N886" s="225" t="s">
        <v>50</v>
      </c>
      <c r="O886" s="89"/>
      <c r="P886" s="226">
        <f>O886*H886</f>
        <v>0</v>
      </c>
      <c r="Q886" s="226">
        <v>0</v>
      </c>
      <c r="R886" s="226">
        <f>Q886*H886</f>
        <v>0</v>
      </c>
      <c r="S886" s="226">
        <v>0</v>
      </c>
      <c r="T886" s="227">
        <f>S886*H886</f>
        <v>0</v>
      </c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R886" s="228" t="s">
        <v>364</v>
      </c>
      <c r="AT886" s="228" t="s">
        <v>148</v>
      </c>
      <c r="AU886" s="228" t="s">
        <v>90</v>
      </c>
      <c r="AY886" s="21" t="s">
        <v>145</v>
      </c>
      <c r="BE886" s="229">
        <f>IF(N886="základní",J886,0)</f>
        <v>0</v>
      </c>
      <c r="BF886" s="229">
        <f>IF(N886="snížená",J886,0)</f>
        <v>0</v>
      </c>
      <c r="BG886" s="229">
        <f>IF(N886="zákl. přenesená",J886,0)</f>
        <v>0</v>
      </c>
      <c r="BH886" s="229">
        <f>IF(N886="sníž. přenesená",J886,0)</f>
        <v>0</v>
      </c>
      <c r="BI886" s="229">
        <f>IF(N886="nulová",J886,0)</f>
        <v>0</v>
      </c>
      <c r="BJ886" s="21" t="s">
        <v>88</v>
      </c>
      <c r="BK886" s="229">
        <f>ROUND(I886*H886,2)</f>
        <v>0</v>
      </c>
      <c r="BL886" s="21" t="s">
        <v>364</v>
      </c>
      <c r="BM886" s="228" t="s">
        <v>1335</v>
      </c>
    </row>
    <row r="887" s="2" customFormat="1">
      <c r="A887" s="43"/>
      <c r="B887" s="44"/>
      <c r="C887" s="45"/>
      <c r="D887" s="230" t="s">
        <v>155</v>
      </c>
      <c r="E887" s="45"/>
      <c r="F887" s="231" t="s">
        <v>1336</v>
      </c>
      <c r="G887" s="45"/>
      <c r="H887" s="45"/>
      <c r="I887" s="232"/>
      <c r="J887" s="45"/>
      <c r="K887" s="45"/>
      <c r="L887" s="49"/>
      <c r="M887" s="233"/>
      <c r="N887" s="234"/>
      <c r="O887" s="89"/>
      <c r="P887" s="89"/>
      <c r="Q887" s="89"/>
      <c r="R887" s="89"/>
      <c r="S887" s="89"/>
      <c r="T887" s="90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T887" s="21" t="s">
        <v>155</v>
      </c>
      <c r="AU887" s="21" t="s">
        <v>90</v>
      </c>
    </row>
    <row r="888" s="2" customFormat="1">
      <c r="A888" s="43"/>
      <c r="B888" s="44"/>
      <c r="C888" s="45"/>
      <c r="D888" s="235" t="s">
        <v>157</v>
      </c>
      <c r="E888" s="45"/>
      <c r="F888" s="236" t="s">
        <v>1337</v>
      </c>
      <c r="G888" s="45"/>
      <c r="H888" s="45"/>
      <c r="I888" s="232"/>
      <c r="J888" s="45"/>
      <c r="K888" s="45"/>
      <c r="L888" s="49"/>
      <c r="M888" s="233"/>
      <c r="N888" s="234"/>
      <c r="O888" s="89"/>
      <c r="P888" s="89"/>
      <c r="Q888" s="89"/>
      <c r="R888" s="89"/>
      <c r="S888" s="89"/>
      <c r="T888" s="90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T888" s="21" t="s">
        <v>157</v>
      </c>
      <c r="AU888" s="21" t="s">
        <v>90</v>
      </c>
    </row>
    <row r="889" s="14" customFormat="1">
      <c r="A889" s="14"/>
      <c r="B889" s="251"/>
      <c r="C889" s="252"/>
      <c r="D889" s="235" t="s">
        <v>273</v>
      </c>
      <c r="E889" s="253" t="s">
        <v>78</v>
      </c>
      <c r="F889" s="254" t="s">
        <v>1338</v>
      </c>
      <c r="G889" s="252"/>
      <c r="H889" s="255">
        <v>28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1" t="s">
        <v>273</v>
      </c>
      <c r="AU889" s="261" t="s">
        <v>90</v>
      </c>
      <c r="AV889" s="14" t="s">
        <v>90</v>
      </c>
      <c r="AW889" s="14" t="s">
        <v>40</v>
      </c>
      <c r="AX889" s="14" t="s">
        <v>80</v>
      </c>
      <c r="AY889" s="261" t="s">
        <v>145</v>
      </c>
    </row>
    <row r="890" s="14" customFormat="1">
      <c r="A890" s="14"/>
      <c r="B890" s="251"/>
      <c r="C890" s="252"/>
      <c r="D890" s="235" t="s">
        <v>273</v>
      </c>
      <c r="E890" s="253" t="s">
        <v>78</v>
      </c>
      <c r="F890" s="254" t="s">
        <v>1339</v>
      </c>
      <c r="G890" s="252"/>
      <c r="H890" s="255">
        <v>4</v>
      </c>
      <c r="I890" s="256"/>
      <c r="J890" s="252"/>
      <c r="K890" s="252"/>
      <c r="L890" s="257"/>
      <c r="M890" s="258"/>
      <c r="N890" s="259"/>
      <c r="O890" s="259"/>
      <c r="P890" s="259"/>
      <c r="Q890" s="259"/>
      <c r="R890" s="259"/>
      <c r="S890" s="259"/>
      <c r="T890" s="26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1" t="s">
        <v>273</v>
      </c>
      <c r="AU890" s="261" t="s">
        <v>90</v>
      </c>
      <c r="AV890" s="14" t="s">
        <v>90</v>
      </c>
      <c r="AW890" s="14" t="s">
        <v>40</v>
      </c>
      <c r="AX890" s="14" t="s">
        <v>80</v>
      </c>
      <c r="AY890" s="261" t="s">
        <v>145</v>
      </c>
    </row>
    <row r="891" s="14" customFormat="1">
      <c r="A891" s="14"/>
      <c r="B891" s="251"/>
      <c r="C891" s="252"/>
      <c r="D891" s="235" t="s">
        <v>273</v>
      </c>
      <c r="E891" s="253" t="s">
        <v>78</v>
      </c>
      <c r="F891" s="254" t="s">
        <v>1340</v>
      </c>
      <c r="G891" s="252"/>
      <c r="H891" s="255">
        <v>8</v>
      </c>
      <c r="I891" s="256"/>
      <c r="J891" s="252"/>
      <c r="K891" s="252"/>
      <c r="L891" s="257"/>
      <c r="M891" s="258"/>
      <c r="N891" s="259"/>
      <c r="O891" s="259"/>
      <c r="P891" s="259"/>
      <c r="Q891" s="259"/>
      <c r="R891" s="259"/>
      <c r="S891" s="259"/>
      <c r="T891" s="26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1" t="s">
        <v>273</v>
      </c>
      <c r="AU891" s="261" t="s">
        <v>90</v>
      </c>
      <c r="AV891" s="14" t="s">
        <v>90</v>
      </c>
      <c r="AW891" s="14" t="s">
        <v>40</v>
      </c>
      <c r="AX891" s="14" t="s">
        <v>80</v>
      </c>
      <c r="AY891" s="261" t="s">
        <v>145</v>
      </c>
    </row>
    <row r="892" s="14" customFormat="1">
      <c r="A892" s="14"/>
      <c r="B892" s="251"/>
      <c r="C892" s="252"/>
      <c r="D892" s="235" t="s">
        <v>273</v>
      </c>
      <c r="E892" s="253" t="s">
        <v>78</v>
      </c>
      <c r="F892" s="254" t="s">
        <v>1341</v>
      </c>
      <c r="G892" s="252"/>
      <c r="H892" s="255">
        <v>2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1" t="s">
        <v>273</v>
      </c>
      <c r="AU892" s="261" t="s">
        <v>90</v>
      </c>
      <c r="AV892" s="14" t="s">
        <v>90</v>
      </c>
      <c r="AW892" s="14" t="s">
        <v>40</v>
      </c>
      <c r="AX892" s="14" t="s">
        <v>80</v>
      </c>
      <c r="AY892" s="261" t="s">
        <v>145</v>
      </c>
    </row>
    <row r="893" s="14" customFormat="1">
      <c r="A893" s="14"/>
      <c r="B893" s="251"/>
      <c r="C893" s="252"/>
      <c r="D893" s="235" t="s">
        <v>273</v>
      </c>
      <c r="E893" s="253" t="s">
        <v>78</v>
      </c>
      <c r="F893" s="254" t="s">
        <v>1342</v>
      </c>
      <c r="G893" s="252"/>
      <c r="H893" s="255">
        <v>4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1" t="s">
        <v>273</v>
      </c>
      <c r="AU893" s="261" t="s">
        <v>90</v>
      </c>
      <c r="AV893" s="14" t="s">
        <v>90</v>
      </c>
      <c r="AW893" s="14" t="s">
        <v>40</v>
      </c>
      <c r="AX893" s="14" t="s">
        <v>80</v>
      </c>
      <c r="AY893" s="261" t="s">
        <v>145</v>
      </c>
    </row>
    <row r="894" s="15" customFormat="1">
      <c r="A894" s="15"/>
      <c r="B894" s="262"/>
      <c r="C894" s="263"/>
      <c r="D894" s="235" t="s">
        <v>273</v>
      </c>
      <c r="E894" s="264" t="s">
        <v>78</v>
      </c>
      <c r="F894" s="265" t="s">
        <v>277</v>
      </c>
      <c r="G894" s="263"/>
      <c r="H894" s="266">
        <v>46</v>
      </c>
      <c r="I894" s="267"/>
      <c r="J894" s="263"/>
      <c r="K894" s="263"/>
      <c r="L894" s="268"/>
      <c r="M894" s="269"/>
      <c r="N894" s="270"/>
      <c r="O894" s="270"/>
      <c r="P894" s="270"/>
      <c r="Q894" s="270"/>
      <c r="R894" s="270"/>
      <c r="S894" s="270"/>
      <c r="T894" s="271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2" t="s">
        <v>273</v>
      </c>
      <c r="AU894" s="272" t="s">
        <v>90</v>
      </c>
      <c r="AV894" s="15" t="s">
        <v>170</v>
      </c>
      <c r="AW894" s="15" t="s">
        <v>40</v>
      </c>
      <c r="AX894" s="15" t="s">
        <v>88</v>
      </c>
      <c r="AY894" s="272" t="s">
        <v>145</v>
      </c>
    </row>
    <row r="895" s="2" customFormat="1" ht="49.05" customHeight="1">
      <c r="A895" s="43"/>
      <c r="B895" s="44"/>
      <c r="C895" s="217" t="s">
        <v>1343</v>
      </c>
      <c r="D895" s="217" t="s">
        <v>148</v>
      </c>
      <c r="E895" s="218" t="s">
        <v>1344</v>
      </c>
      <c r="F895" s="219" t="s">
        <v>1345</v>
      </c>
      <c r="G895" s="220" t="s">
        <v>301</v>
      </c>
      <c r="H895" s="221">
        <v>0.031</v>
      </c>
      <c r="I895" s="222"/>
      <c r="J895" s="223">
        <f>ROUND(I895*H895,2)</f>
        <v>0</v>
      </c>
      <c r="K895" s="219" t="s">
        <v>152</v>
      </c>
      <c r="L895" s="49"/>
      <c r="M895" s="224" t="s">
        <v>78</v>
      </c>
      <c r="N895" s="225" t="s">
        <v>50</v>
      </c>
      <c r="O895" s="89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R895" s="228" t="s">
        <v>364</v>
      </c>
      <c r="AT895" s="228" t="s">
        <v>148</v>
      </c>
      <c r="AU895" s="228" t="s">
        <v>90</v>
      </c>
      <c r="AY895" s="21" t="s">
        <v>145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21" t="s">
        <v>88</v>
      </c>
      <c r="BK895" s="229">
        <f>ROUND(I895*H895,2)</f>
        <v>0</v>
      </c>
      <c r="BL895" s="21" t="s">
        <v>364</v>
      </c>
      <c r="BM895" s="228" t="s">
        <v>1346</v>
      </c>
    </row>
    <row r="896" s="2" customFormat="1">
      <c r="A896" s="43"/>
      <c r="B896" s="44"/>
      <c r="C896" s="45"/>
      <c r="D896" s="230" t="s">
        <v>155</v>
      </c>
      <c r="E896" s="45"/>
      <c r="F896" s="231" t="s">
        <v>1347</v>
      </c>
      <c r="G896" s="45"/>
      <c r="H896" s="45"/>
      <c r="I896" s="232"/>
      <c r="J896" s="45"/>
      <c r="K896" s="45"/>
      <c r="L896" s="49"/>
      <c r="M896" s="233"/>
      <c r="N896" s="234"/>
      <c r="O896" s="89"/>
      <c r="P896" s="89"/>
      <c r="Q896" s="89"/>
      <c r="R896" s="89"/>
      <c r="S896" s="89"/>
      <c r="T896" s="90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T896" s="21" t="s">
        <v>155</v>
      </c>
      <c r="AU896" s="21" t="s">
        <v>90</v>
      </c>
    </row>
    <row r="897" s="2" customFormat="1" ht="49.05" customHeight="1">
      <c r="A897" s="43"/>
      <c r="B897" s="44"/>
      <c r="C897" s="217" t="s">
        <v>1348</v>
      </c>
      <c r="D897" s="217" t="s">
        <v>148</v>
      </c>
      <c r="E897" s="218" t="s">
        <v>1349</v>
      </c>
      <c r="F897" s="219" t="s">
        <v>1350</v>
      </c>
      <c r="G897" s="220" t="s">
        <v>301</v>
      </c>
      <c r="H897" s="221">
        <v>0.031</v>
      </c>
      <c r="I897" s="222"/>
      <c r="J897" s="223">
        <f>ROUND(I897*H897,2)</f>
        <v>0</v>
      </c>
      <c r="K897" s="219" t="s">
        <v>152</v>
      </c>
      <c r="L897" s="49"/>
      <c r="M897" s="224" t="s">
        <v>78</v>
      </c>
      <c r="N897" s="225" t="s">
        <v>50</v>
      </c>
      <c r="O897" s="89"/>
      <c r="P897" s="226">
        <f>O897*H897</f>
        <v>0</v>
      </c>
      <c r="Q897" s="226">
        <v>0</v>
      </c>
      <c r="R897" s="226">
        <f>Q897*H897</f>
        <v>0</v>
      </c>
      <c r="S897" s="226">
        <v>0</v>
      </c>
      <c r="T897" s="227">
        <f>S897*H897</f>
        <v>0</v>
      </c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R897" s="228" t="s">
        <v>364</v>
      </c>
      <c r="AT897" s="228" t="s">
        <v>148</v>
      </c>
      <c r="AU897" s="228" t="s">
        <v>90</v>
      </c>
      <c r="AY897" s="21" t="s">
        <v>145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21" t="s">
        <v>88</v>
      </c>
      <c r="BK897" s="229">
        <f>ROUND(I897*H897,2)</f>
        <v>0</v>
      </c>
      <c r="BL897" s="21" t="s">
        <v>364</v>
      </c>
      <c r="BM897" s="228" t="s">
        <v>1351</v>
      </c>
    </row>
    <row r="898" s="2" customFormat="1">
      <c r="A898" s="43"/>
      <c r="B898" s="44"/>
      <c r="C898" s="45"/>
      <c r="D898" s="230" t="s">
        <v>155</v>
      </c>
      <c r="E898" s="45"/>
      <c r="F898" s="231" t="s">
        <v>1352</v>
      </c>
      <c r="G898" s="45"/>
      <c r="H898" s="45"/>
      <c r="I898" s="232"/>
      <c r="J898" s="45"/>
      <c r="K898" s="45"/>
      <c r="L898" s="49"/>
      <c r="M898" s="233"/>
      <c r="N898" s="234"/>
      <c r="O898" s="89"/>
      <c r="P898" s="89"/>
      <c r="Q898" s="89"/>
      <c r="R898" s="89"/>
      <c r="S898" s="89"/>
      <c r="T898" s="90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T898" s="21" t="s">
        <v>155</v>
      </c>
      <c r="AU898" s="21" t="s">
        <v>90</v>
      </c>
    </row>
    <row r="899" s="2" customFormat="1" ht="66.75" customHeight="1">
      <c r="A899" s="43"/>
      <c r="B899" s="44"/>
      <c r="C899" s="217" t="s">
        <v>1353</v>
      </c>
      <c r="D899" s="217" t="s">
        <v>148</v>
      </c>
      <c r="E899" s="218" t="s">
        <v>1354</v>
      </c>
      <c r="F899" s="219" t="s">
        <v>1355</v>
      </c>
      <c r="G899" s="220" t="s">
        <v>301</v>
      </c>
      <c r="H899" s="221">
        <v>0.031</v>
      </c>
      <c r="I899" s="222"/>
      <c r="J899" s="223">
        <f>ROUND(I899*H899,2)</f>
        <v>0</v>
      </c>
      <c r="K899" s="219" t="s">
        <v>152</v>
      </c>
      <c r="L899" s="49"/>
      <c r="M899" s="224" t="s">
        <v>78</v>
      </c>
      <c r="N899" s="225" t="s">
        <v>50</v>
      </c>
      <c r="O899" s="89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R899" s="228" t="s">
        <v>364</v>
      </c>
      <c r="AT899" s="228" t="s">
        <v>148</v>
      </c>
      <c r="AU899" s="228" t="s">
        <v>90</v>
      </c>
      <c r="AY899" s="21" t="s">
        <v>145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21" t="s">
        <v>88</v>
      </c>
      <c r="BK899" s="229">
        <f>ROUND(I899*H899,2)</f>
        <v>0</v>
      </c>
      <c r="BL899" s="21" t="s">
        <v>364</v>
      </c>
      <c r="BM899" s="228" t="s">
        <v>1356</v>
      </c>
    </row>
    <row r="900" s="2" customFormat="1">
      <c r="A900" s="43"/>
      <c r="B900" s="44"/>
      <c r="C900" s="45"/>
      <c r="D900" s="230" t="s">
        <v>155</v>
      </c>
      <c r="E900" s="45"/>
      <c r="F900" s="231" t="s">
        <v>1357</v>
      </c>
      <c r="G900" s="45"/>
      <c r="H900" s="45"/>
      <c r="I900" s="232"/>
      <c r="J900" s="45"/>
      <c r="K900" s="45"/>
      <c r="L900" s="49"/>
      <c r="M900" s="233"/>
      <c r="N900" s="234"/>
      <c r="O900" s="89"/>
      <c r="P900" s="89"/>
      <c r="Q900" s="89"/>
      <c r="R900" s="89"/>
      <c r="S900" s="89"/>
      <c r="T900" s="90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T900" s="21" t="s">
        <v>155</v>
      </c>
      <c r="AU900" s="21" t="s">
        <v>90</v>
      </c>
    </row>
    <row r="901" s="12" customFormat="1" ht="22.8" customHeight="1">
      <c r="A901" s="12"/>
      <c r="B901" s="201"/>
      <c r="C901" s="202"/>
      <c r="D901" s="203" t="s">
        <v>79</v>
      </c>
      <c r="E901" s="215" t="s">
        <v>548</v>
      </c>
      <c r="F901" s="215" t="s">
        <v>549</v>
      </c>
      <c r="G901" s="202"/>
      <c r="H901" s="202"/>
      <c r="I901" s="205"/>
      <c r="J901" s="216">
        <f>BK901</f>
        <v>0</v>
      </c>
      <c r="K901" s="202"/>
      <c r="L901" s="207"/>
      <c r="M901" s="208"/>
      <c r="N901" s="209"/>
      <c r="O901" s="209"/>
      <c r="P901" s="210">
        <f>SUM(P902:P1019)</f>
        <v>0</v>
      </c>
      <c r="Q901" s="209"/>
      <c r="R901" s="210">
        <f>SUM(R902:R1019)</f>
        <v>2.1971512065500001</v>
      </c>
      <c r="S901" s="209"/>
      <c r="T901" s="211">
        <f>SUM(T902:T1019)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2" t="s">
        <v>90</v>
      </c>
      <c r="AT901" s="213" t="s">
        <v>79</v>
      </c>
      <c r="AU901" s="213" t="s">
        <v>88</v>
      </c>
      <c r="AY901" s="212" t="s">
        <v>145</v>
      </c>
      <c r="BK901" s="214">
        <f>SUM(BK902:BK1019)</f>
        <v>0</v>
      </c>
    </row>
    <row r="902" s="2" customFormat="1" ht="33" customHeight="1">
      <c r="A902" s="43"/>
      <c r="B902" s="44"/>
      <c r="C902" s="217" t="s">
        <v>1358</v>
      </c>
      <c r="D902" s="217" t="s">
        <v>148</v>
      </c>
      <c r="E902" s="218" t="s">
        <v>1359</v>
      </c>
      <c r="F902" s="219" t="s">
        <v>1360</v>
      </c>
      <c r="G902" s="220" t="s">
        <v>319</v>
      </c>
      <c r="H902" s="221">
        <v>1.29</v>
      </c>
      <c r="I902" s="222"/>
      <c r="J902" s="223">
        <f>ROUND(I902*H902,2)</f>
        <v>0</v>
      </c>
      <c r="K902" s="219" t="s">
        <v>152</v>
      </c>
      <c r="L902" s="49"/>
      <c r="M902" s="224" t="s">
        <v>78</v>
      </c>
      <c r="N902" s="225" t="s">
        <v>50</v>
      </c>
      <c r="O902" s="89"/>
      <c r="P902" s="226">
        <f>O902*H902</f>
        <v>0</v>
      </c>
      <c r="Q902" s="226">
        <v>0.00026848749999999999</v>
      </c>
      <c r="R902" s="226">
        <f>Q902*H902</f>
        <v>0.00034634887499999998</v>
      </c>
      <c r="S902" s="226">
        <v>0</v>
      </c>
      <c r="T902" s="227">
        <f>S902*H902</f>
        <v>0</v>
      </c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R902" s="228" t="s">
        <v>364</v>
      </c>
      <c r="AT902" s="228" t="s">
        <v>148</v>
      </c>
      <c r="AU902" s="228" t="s">
        <v>90</v>
      </c>
      <c r="AY902" s="21" t="s">
        <v>145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21" t="s">
        <v>88</v>
      </c>
      <c r="BK902" s="229">
        <f>ROUND(I902*H902,2)</f>
        <v>0</v>
      </c>
      <c r="BL902" s="21" t="s">
        <v>364</v>
      </c>
      <c r="BM902" s="228" t="s">
        <v>1361</v>
      </c>
    </row>
    <row r="903" s="2" customFormat="1">
      <c r="A903" s="43"/>
      <c r="B903" s="44"/>
      <c r="C903" s="45"/>
      <c r="D903" s="230" t="s">
        <v>155</v>
      </c>
      <c r="E903" s="45"/>
      <c r="F903" s="231" t="s">
        <v>1362</v>
      </c>
      <c r="G903" s="45"/>
      <c r="H903" s="45"/>
      <c r="I903" s="232"/>
      <c r="J903" s="45"/>
      <c r="K903" s="45"/>
      <c r="L903" s="49"/>
      <c r="M903" s="233"/>
      <c r="N903" s="234"/>
      <c r="O903" s="89"/>
      <c r="P903" s="89"/>
      <c r="Q903" s="89"/>
      <c r="R903" s="89"/>
      <c r="S903" s="89"/>
      <c r="T903" s="90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T903" s="21" t="s">
        <v>155</v>
      </c>
      <c r="AU903" s="21" t="s">
        <v>90</v>
      </c>
    </row>
    <row r="904" s="2" customFormat="1">
      <c r="A904" s="43"/>
      <c r="B904" s="44"/>
      <c r="C904" s="45"/>
      <c r="D904" s="235" t="s">
        <v>157</v>
      </c>
      <c r="E904" s="45"/>
      <c r="F904" s="236" t="s">
        <v>1363</v>
      </c>
      <c r="G904" s="45"/>
      <c r="H904" s="45"/>
      <c r="I904" s="232"/>
      <c r="J904" s="45"/>
      <c r="K904" s="45"/>
      <c r="L904" s="49"/>
      <c r="M904" s="233"/>
      <c r="N904" s="234"/>
      <c r="O904" s="89"/>
      <c r="P904" s="89"/>
      <c r="Q904" s="89"/>
      <c r="R904" s="89"/>
      <c r="S904" s="89"/>
      <c r="T904" s="90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T904" s="21" t="s">
        <v>157</v>
      </c>
      <c r="AU904" s="21" t="s">
        <v>90</v>
      </c>
    </row>
    <row r="905" s="14" customFormat="1">
      <c r="A905" s="14"/>
      <c r="B905" s="251"/>
      <c r="C905" s="252"/>
      <c r="D905" s="235" t="s">
        <v>273</v>
      </c>
      <c r="E905" s="253" t="s">
        <v>78</v>
      </c>
      <c r="F905" s="254" t="s">
        <v>947</v>
      </c>
      <c r="G905" s="252"/>
      <c r="H905" s="255">
        <v>1.29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1" t="s">
        <v>273</v>
      </c>
      <c r="AU905" s="261" t="s">
        <v>90</v>
      </c>
      <c r="AV905" s="14" t="s">
        <v>90</v>
      </c>
      <c r="AW905" s="14" t="s">
        <v>40</v>
      </c>
      <c r="AX905" s="14" t="s">
        <v>80</v>
      </c>
      <c r="AY905" s="261" t="s">
        <v>145</v>
      </c>
    </row>
    <row r="906" s="15" customFormat="1">
      <c r="A906" s="15"/>
      <c r="B906" s="262"/>
      <c r="C906" s="263"/>
      <c r="D906" s="235" t="s">
        <v>273</v>
      </c>
      <c r="E906" s="264" t="s">
        <v>78</v>
      </c>
      <c r="F906" s="265" t="s">
        <v>277</v>
      </c>
      <c r="G906" s="263"/>
      <c r="H906" s="266">
        <v>1.29</v>
      </c>
      <c r="I906" s="267"/>
      <c r="J906" s="263"/>
      <c r="K906" s="263"/>
      <c r="L906" s="268"/>
      <c r="M906" s="269"/>
      <c r="N906" s="270"/>
      <c r="O906" s="270"/>
      <c r="P906" s="270"/>
      <c r="Q906" s="270"/>
      <c r="R906" s="270"/>
      <c r="S906" s="270"/>
      <c r="T906" s="271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2" t="s">
        <v>273</v>
      </c>
      <c r="AU906" s="272" t="s">
        <v>90</v>
      </c>
      <c r="AV906" s="15" t="s">
        <v>170</v>
      </c>
      <c r="AW906" s="15" t="s">
        <v>40</v>
      </c>
      <c r="AX906" s="15" t="s">
        <v>88</v>
      </c>
      <c r="AY906" s="272" t="s">
        <v>145</v>
      </c>
    </row>
    <row r="907" s="2" customFormat="1" ht="24.15" customHeight="1">
      <c r="A907" s="43"/>
      <c r="B907" s="44"/>
      <c r="C907" s="288" t="s">
        <v>1364</v>
      </c>
      <c r="D907" s="288" t="s">
        <v>664</v>
      </c>
      <c r="E907" s="289" t="s">
        <v>1365</v>
      </c>
      <c r="F907" s="290" t="s">
        <v>1366</v>
      </c>
      <c r="G907" s="291" t="s">
        <v>319</v>
      </c>
      <c r="H907" s="292">
        <v>1.29</v>
      </c>
      <c r="I907" s="293"/>
      <c r="J907" s="294">
        <f>ROUND(I907*H907,2)</f>
        <v>0</v>
      </c>
      <c r="K907" s="290" t="s">
        <v>152</v>
      </c>
      <c r="L907" s="295"/>
      <c r="M907" s="296" t="s">
        <v>78</v>
      </c>
      <c r="N907" s="297" t="s">
        <v>50</v>
      </c>
      <c r="O907" s="89"/>
      <c r="P907" s="226">
        <f>O907*H907</f>
        <v>0</v>
      </c>
      <c r="Q907" s="226">
        <v>0.036810000000000002</v>
      </c>
      <c r="R907" s="226">
        <f>Q907*H907</f>
        <v>0.047484900000000003</v>
      </c>
      <c r="S907" s="226">
        <v>0</v>
      </c>
      <c r="T907" s="227">
        <f>S907*H907</f>
        <v>0</v>
      </c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R907" s="228" t="s">
        <v>467</v>
      </c>
      <c r="AT907" s="228" t="s">
        <v>664</v>
      </c>
      <c r="AU907" s="228" t="s">
        <v>90</v>
      </c>
      <c r="AY907" s="21" t="s">
        <v>145</v>
      </c>
      <c r="BE907" s="229">
        <f>IF(N907="základní",J907,0)</f>
        <v>0</v>
      </c>
      <c r="BF907" s="229">
        <f>IF(N907="snížená",J907,0)</f>
        <v>0</v>
      </c>
      <c r="BG907" s="229">
        <f>IF(N907="zákl. přenesená",J907,0)</f>
        <v>0</v>
      </c>
      <c r="BH907" s="229">
        <f>IF(N907="sníž. přenesená",J907,0)</f>
        <v>0</v>
      </c>
      <c r="BI907" s="229">
        <f>IF(N907="nulová",J907,0)</f>
        <v>0</v>
      </c>
      <c r="BJ907" s="21" t="s">
        <v>88</v>
      </c>
      <c r="BK907" s="229">
        <f>ROUND(I907*H907,2)</f>
        <v>0</v>
      </c>
      <c r="BL907" s="21" t="s">
        <v>364</v>
      </c>
      <c r="BM907" s="228" t="s">
        <v>1367</v>
      </c>
    </row>
    <row r="908" s="2" customFormat="1">
      <c r="A908" s="43"/>
      <c r="B908" s="44"/>
      <c r="C908" s="45"/>
      <c r="D908" s="235" t="s">
        <v>157</v>
      </c>
      <c r="E908" s="45"/>
      <c r="F908" s="236" t="s">
        <v>1368</v>
      </c>
      <c r="G908" s="45"/>
      <c r="H908" s="45"/>
      <c r="I908" s="232"/>
      <c r="J908" s="45"/>
      <c r="K908" s="45"/>
      <c r="L908" s="49"/>
      <c r="M908" s="233"/>
      <c r="N908" s="234"/>
      <c r="O908" s="89"/>
      <c r="P908" s="89"/>
      <c r="Q908" s="89"/>
      <c r="R908" s="89"/>
      <c r="S908" s="89"/>
      <c r="T908" s="90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T908" s="21" t="s">
        <v>157</v>
      </c>
      <c r="AU908" s="21" t="s">
        <v>90</v>
      </c>
    </row>
    <row r="909" s="2" customFormat="1" ht="33" customHeight="1">
      <c r="A909" s="43"/>
      <c r="B909" s="44"/>
      <c r="C909" s="217" t="s">
        <v>1369</v>
      </c>
      <c r="D909" s="217" t="s">
        <v>148</v>
      </c>
      <c r="E909" s="218" t="s">
        <v>1370</v>
      </c>
      <c r="F909" s="219" t="s">
        <v>1371</v>
      </c>
      <c r="G909" s="220" t="s">
        <v>319</v>
      </c>
      <c r="H909" s="221">
        <v>45.970999999999997</v>
      </c>
      <c r="I909" s="222"/>
      <c r="J909" s="223">
        <f>ROUND(I909*H909,2)</f>
        <v>0</v>
      </c>
      <c r="K909" s="219" t="s">
        <v>152</v>
      </c>
      <c r="L909" s="49"/>
      <c r="M909" s="224" t="s">
        <v>78</v>
      </c>
      <c r="N909" s="225" t="s">
        <v>50</v>
      </c>
      <c r="O909" s="89"/>
      <c r="P909" s="226">
        <f>O909*H909</f>
        <v>0</v>
      </c>
      <c r="Q909" s="226">
        <v>0.000260425</v>
      </c>
      <c r="R909" s="226">
        <f>Q909*H909</f>
        <v>0.011971997674999999</v>
      </c>
      <c r="S909" s="226">
        <v>0</v>
      </c>
      <c r="T909" s="227">
        <f>S909*H909</f>
        <v>0</v>
      </c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R909" s="228" t="s">
        <v>364</v>
      </c>
      <c r="AT909" s="228" t="s">
        <v>148</v>
      </c>
      <c r="AU909" s="228" t="s">
        <v>90</v>
      </c>
      <c r="AY909" s="21" t="s">
        <v>145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21" t="s">
        <v>88</v>
      </c>
      <c r="BK909" s="229">
        <f>ROUND(I909*H909,2)</f>
        <v>0</v>
      </c>
      <c r="BL909" s="21" t="s">
        <v>364</v>
      </c>
      <c r="BM909" s="228" t="s">
        <v>1372</v>
      </c>
    </row>
    <row r="910" s="2" customFormat="1">
      <c r="A910" s="43"/>
      <c r="B910" s="44"/>
      <c r="C910" s="45"/>
      <c r="D910" s="230" t="s">
        <v>155</v>
      </c>
      <c r="E910" s="45"/>
      <c r="F910" s="231" t="s">
        <v>1373</v>
      </c>
      <c r="G910" s="45"/>
      <c r="H910" s="45"/>
      <c r="I910" s="232"/>
      <c r="J910" s="45"/>
      <c r="K910" s="45"/>
      <c r="L910" s="49"/>
      <c r="M910" s="233"/>
      <c r="N910" s="234"/>
      <c r="O910" s="89"/>
      <c r="P910" s="89"/>
      <c r="Q910" s="89"/>
      <c r="R910" s="89"/>
      <c r="S910" s="89"/>
      <c r="T910" s="90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T910" s="21" t="s">
        <v>155</v>
      </c>
      <c r="AU910" s="21" t="s">
        <v>90</v>
      </c>
    </row>
    <row r="911" s="2" customFormat="1">
      <c r="A911" s="43"/>
      <c r="B911" s="44"/>
      <c r="C911" s="45"/>
      <c r="D911" s="235" t="s">
        <v>157</v>
      </c>
      <c r="E911" s="45"/>
      <c r="F911" s="236" t="s">
        <v>1363</v>
      </c>
      <c r="G911" s="45"/>
      <c r="H911" s="45"/>
      <c r="I911" s="232"/>
      <c r="J911" s="45"/>
      <c r="K911" s="45"/>
      <c r="L911" s="49"/>
      <c r="M911" s="233"/>
      <c r="N911" s="234"/>
      <c r="O911" s="89"/>
      <c r="P911" s="89"/>
      <c r="Q911" s="89"/>
      <c r="R911" s="89"/>
      <c r="S911" s="89"/>
      <c r="T911" s="90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T911" s="21" t="s">
        <v>157</v>
      </c>
      <c r="AU911" s="21" t="s">
        <v>90</v>
      </c>
    </row>
    <row r="912" s="14" customFormat="1">
      <c r="A912" s="14"/>
      <c r="B912" s="251"/>
      <c r="C912" s="252"/>
      <c r="D912" s="235" t="s">
        <v>273</v>
      </c>
      <c r="E912" s="253" t="s">
        <v>78</v>
      </c>
      <c r="F912" s="254" t="s">
        <v>942</v>
      </c>
      <c r="G912" s="252"/>
      <c r="H912" s="255">
        <v>13.223000000000001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1" t="s">
        <v>273</v>
      </c>
      <c r="AU912" s="261" t="s">
        <v>90</v>
      </c>
      <c r="AV912" s="14" t="s">
        <v>90</v>
      </c>
      <c r="AW912" s="14" t="s">
        <v>40</v>
      </c>
      <c r="AX912" s="14" t="s">
        <v>80</v>
      </c>
      <c r="AY912" s="261" t="s">
        <v>145</v>
      </c>
    </row>
    <row r="913" s="14" customFormat="1">
      <c r="A913" s="14"/>
      <c r="B913" s="251"/>
      <c r="C913" s="252"/>
      <c r="D913" s="235" t="s">
        <v>273</v>
      </c>
      <c r="E913" s="253" t="s">
        <v>78</v>
      </c>
      <c r="F913" s="254" t="s">
        <v>943</v>
      </c>
      <c r="G913" s="252"/>
      <c r="H913" s="255">
        <v>17.629999999999999</v>
      </c>
      <c r="I913" s="256"/>
      <c r="J913" s="252"/>
      <c r="K913" s="252"/>
      <c r="L913" s="257"/>
      <c r="M913" s="258"/>
      <c r="N913" s="259"/>
      <c r="O913" s="259"/>
      <c r="P913" s="259"/>
      <c r="Q913" s="259"/>
      <c r="R913" s="259"/>
      <c r="S913" s="259"/>
      <c r="T913" s="26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1" t="s">
        <v>273</v>
      </c>
      <c r="AU913" s="261" t="s">
        <v>90</v>
      </c>
      <c r="AV913" s="14" t="s">
        <v>90</v>
      </c>
      <c r="AW913" s="14" t="s">
        <v>40</v>
      </c>
      <c r="AX913" s="14" t="s">
        <v>80</v>
      </c>
      <c r="AY913" s="261" t="s">
        <v>145</v>
      </c>
    </row>
    <row r="914" s="14" customFormat="1">
      <c r="A914" s="14"/>
      <c r="B914" s="251"/>
      <c r="C914" s="252"/>
      <c r="D914" s="235" t="s">
        <v>273</v>
      </c>
      <c r="E914" s="253" t="s">
        <v>78</v>
      </c>
      <c r="F914" s="254" t="s">
        <v>944</v>
      </c>
      <c r="G914" s="252"/>
      <c r="H914" s="255">
        <v>4.6230000000000002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1" t="s">
        <v>273</v>
      </c>
      <c r="AU914" s="261" t="s">
        <v>90</v>
      </c>
      <c r="AV914" s="14" t="s">
        <v>90</v>
      </c>
      <c r="AW914" s="14" t="s">
        <v>40</v>
      </c>
      <c r="AX914" s="14" t="s">
        <v>80</v>
      </c>
      <c r="AY914" s="261" t="s">
        <v>145</v>
      </c>
    </row>
    <row r="915" s="14" customFormat="1">
      <c r="A915" s="14"/>
      <c r="B915" s="251"/>
      <c r="C915" s="252"/>
      <c r="D915" s="235" t="s">
        <v>273</v>
      </c>
      <c r="E915" s="253" t="s">
        <v>78</v>
      </c>
      <c r="F915" s="254" t="s">
        <v>945</v>
      </c>
      <c r="G915" s="252"/>
      <c r="H915" s="255">
        <v>9.1999999999999993</v>
      </c>
      <c r="I915" s="256"/>
      <c r="J915" s="252"/>
      <c r="K915" s="252"/>
      <c r="L915" s="257"/>
      <c r="M915" s="258"/>
      <c r="N915" s="259"/>
      <c r="O915" s="259"/>
      <c r="P915" s="259"/>
      <c r="Q915" s="259"/>
      <c r="R915" s="259"/>
      <c r="S915" s="259"/>
      <c r="T915" s="26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1" t="s">
        <v>273</v>
      </c>
      <c r="AU915" s="261" t="s">
        <v>90</v>
      </c>
      <c r="AV915" s="14" t="s">
        <v>90</v>
      </c>
      <c r="AW915" s="14" t="s">
        <v>40</v>
      </c>
      <c r="AX915" s="14" t="s">
        <v>80</v>
      </c>
      <c r="AY915" s="261" t="s">
        <v>145</v>
      </c>
    </row>
    <row r="916" s="14" customFormat="1">
      <c r="A916" s="14"/>
      <c r="B916" s="251"/>
      <c r="C916" s="252"/>
      <c r="D916" s="235" t="s">
        <v>273</v>
      </c>
      <c r="E916" s="253" t="s">
        <v>78</v>
      </c>
      <c r="F916" s="254" t="s">
        <v>946</v>
      </c>
      <c r="G916" s="252"/>
      <c r="H916" s="255">
        <v>1.2949999999999999</v>
      </c>
      <c r="I916" s="256"/>
      <c r="J916" s="252"/>
      <c r="K916" s="252"/>
      <c r="L916" s="257"/>
      <c r="M916" s="258"/>
      <c r="N916" s="259"/>
      <c r="O916" s="259"/>
      <c r="P916" s="259"/>
      <c r="Q916" s="259"/>
      <c r="R916" s="259"/>
      <c r="S916" s="259"/>
      <c r="T916" s="26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1" t="s">
        <v>273</v>
      </c>
      <c r="AU916" s="261" t="s">
        <v>90</v>
      </c>
      <c r="AV916" s="14" t="s">
        <v>90</v>
      </c>
      <c r="AW916" s="14" t="s">
        <v>40</v>
      </c>
      <c r="AX916" s="14" t="s">
        <v>80</v>
      </c>
      <c r="AY916" s="261" t="s">
        <v>145</v>
      </c>
    </row>
    <row r="917" s="15" customFormat="1">
      <c r="A917" s="15"/>
      <c r="B917" s="262"/>
      <c r="C917" s="263"/>
      <c r="D917" s="235" t="s">
        <v>273</v>
      </c>
      <c r="E917" s="264" t="s">
        <v>78</v>
      </c>
      <c r="F917" s="265" t="s">
        <v>277</v>
      </c>
      <c r="G917" s="263"/>
      <c r="H917" s="266">
        <v>45.970999999999997</v>
      </c>
      <c r="I917" s="267"/>
      <c r="J917" s="263"/>
      <c r="K917" s="263"/>
      <c r="L917" s="268"/>
      <c r="M917" s="269"/>
      <c r="N917" s="270"/>
      <c r="O917" s="270"/>
      <c r="P917" s="270"/>
      <c r="Q917" s="270"/>
      <c r="R917" s="270"/>
      <c r="S917" s="270"/>
      <c r="T917" s="271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2" t="s">
        <v>273</v>
      </c>
      <c r="AU917" s="272" t="s">
        <v>90</v>
      </c>
      <c r="AV917" s="15" t="s">
        <v>170</v>
      </c>
      <c r="AW917" s="15" t="s">
        <v>40</v>
      </c>
      <c r="AX917" s="15" t="s">
        <v>88</v>
      </c>
      <c r="AY917" s="272" t="s">
        <v>145</v>
      </c>
    </row>
    <row r="918" s="2" customFormat="1" ht="24.15" customHeight="1">
      <c r="A918" s="43"/>
      <c r="B918" s="44"/>
      <c r="C918" s="288" t="s">
        <v>1374</v>
      </c>
      <c r="D918" s="288" t="s">
        <v>664</v>
      </c>
      <c r="E918" s="289" t="s">
        <v>1375</v>
      </c>
      <c r="F918" s="290" t="s">
        <v>1376</v>
      </c>
      <c r="G918" s="291" t="s">
        <v>319</v>
      </c>
      <c r="H918" s="292">
        <v>45.970999999999997</v>
      </c>
      <c r="I918" s="293"/>
      <c r="J918" s="294">
        <f>ROUND(I918*H918,2)</f>
        <v>0</v>
      </c>
      <c r="K918" s="290" t="s">
        <v>152</v>
      </c>
      <c r="L918" s="295"/>
      <c r="M918" s="296" t="s">
        <v>78</v>
      </c>
      <c r="N918" s="297" t="s">
        <v>50</v>
      </c>
      <c r="O918" s="89"/>
      <c r="P918" s="226">
        <f>O918*H918</f>
        <v>0</v>
      </c>
      <c r="Q918" s="226">
        <v>0.036110000000000003</v>
      </c>
      <c r="R918" s="226">
        <f>Q918*H918</f>
        <v>1.66001281</v>
      </c>
      <c r="S918" s="226">
        <v>0</v>
      </c>
      <c r="T918" s="227">
        <f>S918*H918</f>
        <v>0</v>
      </c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R918" s="228" t="s">
        <v>467</v>
      </c>
      <c r="AT918" s="228" t="s">
        <v>664</v>
      </c>
      <c r="AU918" s="228" t="s">
        <v>90</v>
      </c>
      <c r="AY918" s="21" t="s">
        <v>145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21" t="s">
        <v>88</v>
      </c>
      <c r="BK918" s="229">
        <f>ROUND(I918*H918,2)</f>
        <v>0</v>
      </c>
      <c r="BL918" s="21" t="s">
        <v>364</v>
      </c>
      <c r="BM918" s="228" t="s">
        <v>1377</v>
      </c>
    </row>
    <row r="919" s="2" customFormat="1">
      <c r="A919" s="43"/>
      <c r="B919" s="44"/>
      <c r="C919" s="45"/>
      <c r="D919" s="235" t="s">
        <v>157</v>
      </c>
      <c r="E919" s="45"/>
      <c r="F919" s="236" t="s">
        <v>1368</v>
      </c>
      <c r="G919" s="45"/>
      <c r="H919" s="45"/>
      <c r="I919" s="232"/>
      <c r="J919" s="45"/>
      <c r="K919" s="45"/>
      <c r="L919" s="49"/>
      <c r="M919" s="233"/>
      <c r="N919" s="234"/>
      <c r="O919" s="89"/>
      <c r="P919" s="89"/>
      <c r="Q919" s="89"/>
      <c r="R919" s="89"/>
      <c r="S919" s="89"/>
      <c r="T919" s="90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T919" s="21" t="s">
        <v>157</v>
      </c>
      <c r="AU919" s="21" t="s">
        <v>90</v>
      </c>
    </row>
    <row r="920" s="2" customFormat="1" ht="37.8" customHeight="1">
      <c r="A920" s="43"/>
      <c r="B920" s="44"/>
      <c r="C920" s="217" t="s">
        <v>1378</v>
      </c>
      <c r="D920" s="217" t="s">
        <v>148</v>
      </c>
      <c r="E920" s="218" t="s">
        <v>1379</v>
      </c>
      <c r="F920" s="219" t="s">
        <v>1380</v>
      </c>
      <c r="G920" s="220" t="s">
        <v>553</v>
      </c>
      <c r="H920" s="221">
        <v>3</v>
      </c>
      <c r="I920" s="222"/>
      <c r="J920" s="223">
        <f>ROUND(I920*H920,2)</f>
        <v>0</v>
      </c>
      <c r="K920" s="219" t="s">
        <v>152</v>
      </c>
      <c r="L920" s="49"/>
      <c r="M920" s="224" t="s">
        <v>78</v>
      </c>
      <c r="N920" s="225" t="s">
        <v>50</v>
      </c>
      <c r="O920" s="89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R920" s="228" t="s">
        <v>364</v>
      </c>
      <c r="AT920" s="228" t="s">
        <v>148</v>
      </c>
      <c r="AU920" s="228" t="s">
        <v>90</v>
      </c>
      <c r="AY920" s="21" t="s">
        <v>145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21" t="s">
        <v>88</v>
      </c>
      <c r="BK920" s="229">
        <f>ROUND(I920*H920,2)</f>
        <v>0</v>
      </c>
      <c r="BL920" s="21" t="s">
        <v>364</v>
      </c>
      <c r="BM920" s="228" t="s">
        <v>1381</v>
      </c>
    </row>
    <row r="921" s="2" customFormat="1">
      <c r="A921" s="43"/>
      <c r="B921" s="44"/>
      <c r="C921" s="45"/>
      <c r="D921" s="230" t="s">
        <v>155</v>
      </c>
      <c r="E921" s="45"/>
      <c r="F921" s="231" t="s">
        <v>1382</v>
      </c>
      <c r="G921" s="45"/>
      <c r="H921" s="45"/>
      <c r="I921" s="232"/>
      <c r="J921" s="45"/>
      <c r="K921" s="45"/>
      <c r="L921" s="49"/>
      <c r="M921" s="233"/>
      <c r="N921" s="234"/>
      <c r="O921" s="89"/>
      <c r="P921" s="89"/>
      <c r="Q921" s="89"/>
      <c r="R921" s="89"/>
      <c r="S921" s="89"/>
      <c r="T921" s="90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T921" s="21" t="s">
        <v>155</v>
      </c>
      <c r="AU921" s="21" t="s">
        <v>90</v>
      </c>
    </row>
    <row r="922" s="14" customFormat="1">
      <c r="A922" s="14"/>
      <c r="B922" s="251"/>
      <c r="C922" s="252"/>
      <c r="D922" s="235" t="s">
        <v>273</v>
      </c>
      <c r="E922" s="253" t="s">
        <v>78</v>
      </c>
      <c r="F922" s="254" t="s">
        <v>1383</v>
      </c>
      <c r="G922" s="252"/>
      <c r="H922" s="255">
        <v>1</v>
      </c>
      <c r="I922" s="256"/>
      <c r="J922" s="252"/>
      <c r="K922" s="252"/>
      <c r="L922" s="257"/>
      <c r="M922" s="258"/>
      <c r="N922" s="259"/>
      <c r="O922" s="259"/>
      <c r="P922" s="259"/>
      <c r="Q922" s="259"/>
      <c r="R922" s="259"/>
      <c r="S922" s="259"/>
      <c r="T922" s="26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1" t="s">
        <v>273</v>
      </c>
      <c r="AU922" s="261" t="s">
        <v>90</v>
      </c>
      <c r="AV922" s="14" t="s">
        <v>90</v>
      </c>
      <c r="AW922" s="14" t="s">
        <v>40</v>
      </c>
      <c r="AX922" s="14" t="s">
        <v>80</v>
      </c>
      <c r="AY922" s="261" t="s">
        <v>145</v>
      </c>
    </row>
    <row r="923" s="14" customFormat="1">
      <c r="A923" s="14"/>
      <c r="B923" s="251"/>
      <c r="C923" s="252"/>
      <c r="D923" s="235" t="s">
        <v>273</v>
      </c>
      <c r="E923" s="253" t="s">
        <v>78</v>
      </c>
      <c r="F923" s="254" t="s">
        <v>1384</v>
      </c>
      <c r="G923" s="252"/>
      <c r="H923" s="255">
        <v>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1" t="s">
        <v>273</v>
      </c>
      <c r="AU923" s="261" t="s">
        <v>90</v>
      </c>
      <c r="AV923" s="14" t="s">
        <v>90</v>
      </c>
      <c r="AW923" s="14" t="s">
        <v>40</v>
      </c>
      <c r="AX923" s="14" t="s">
        <v>80</v>
      </c>
      <c r="AY923" s="261" t="s">
        <v>145</v>
      </c>
    </row>
    <row r="924" s="14" customFormat="1">
      <c r="A924" s="14"/>
      <c r="B924" s="251"/>
      <c r="C924" s="252"/>
      <c r="D924" s="235" t="s">
        <v>273</v>
      </c>
      <c r="E924" s="253" t="s">
        <v>78</v>
      </c>
      <c r="F924" s="254" t="s">
        <v>1385</v>
      </c>
      <c r="G924" s="252"/>
      <c r="H924" s="255">
        <v>1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1" t="s">
        <v>273</v>
      </c>
      <c r="AU924" s="261" t="s">
        <v>90</v>
      </c>
      <c r="AV924" s="14" t="s">
        <v>90</v>
      </c>
      <c r="AW924" s="14" t="s">
        <v>40</v>
      </c>
      <c r="AX924" s="14" t="s">
        <v>80</v>
      </c>
      <c r="AY924" s="261" t="s">
        <v>145</v>
      </c>
    </row>
    <row r="925" s="15" customFormat="1">
      <c r="A925" s="15"/>
      <c r="B925" s="262"/>
      <c r="C925" s="263"/>
      <c r="D925" s="235" t="s">
        <v>273</v>
      </c>
      <c r="E925" s="264" t="s">
        <v>78</v>
      </c>
      <c r="F925" s="265" t="s">
        <v>277</v>
      </c>
      <c r="G925" s="263"/>
      <c r="H925" s="266">
        <v>3</v>
      </c>
      <c r="I925" s="267"/>
      <c r="J925" s="263"/>
      <c r="K925" s="263"/>
      <c r="L925" s="268"/>
      <c r="M925" s="269"/>
      <c r="N925" s="270"/>
      <c r="O925" s="270"/>
      <c r="P925" s="270"/>
      <c r="Q925" s="270"/>
      <c r="R925" s="270"/>
      <c r="S925" s="270"/>
      <c r="T925" s="27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2" t="s">
        <v>273</v>
      </c>
      <c r="AU925" s="272" t="s">
        <v>90</v>
      </c>
      <c r="AV925" s="15" t="s">
        <v>170</v>
      </c>
      <c r="AW925" s="15" t="s">
        <v>40</v>
      </c>
      <c r="AX925" s="15" t="s">
        <v>88</v>
      </c>
      <c r="AY925" s="272" t="s">
        <v>145</v>
      </c>
    </row>
    <row r="926" s="2" customFormat="1" ht="24.15" customHeight="1">
      <c r="A926" s="43"/>
      <c r="B926" s="44"/>
      <c r="C926" s="288" t="s">
        <v>1386</v>
      </c>
      <c r="D926" s="288" t="s">
        <v>664</v>
      </c>
      <c r="E926" s="289" t="s">
        <v>1387</v>
      </c>
      <c r="F926" s="290" t="s">
        <v>1388</v>
      </c>
      <c r="G926" s="291" t="s">
        <v>553</v>
      </c>
      <c r="H926" s="292">
        <v>2</v>
      </c>
      <c r="I926" s="293"/>
      <c r="J926" s="294">
        <f>ROUND(I926*H926,2)</f>
        <v>0</v>
      </c>
      <c r="K926" s="290" t="s">
        <v>152</v>
      </c>
      <c r="L926" s="295"/>
      <c r="M926" s="296" t="s">
        <v>78</v>
      </c>
      <c r="N926" s="297" t="s">
        <v>50</v>
      </c>
      <c r="O926" s="89"/>
      <c r="P926" s="226">
        <f>O926*H926</f>
        <v>0</v>
      </c>
      <c r="Q926" s="226">
        <v>0.017500000000000002</v>
      </c>
      <c r="R926" s="226">
        <f>Q926*H926</f>
        <v>0.035000000000000003</v>
      </c>
      <c r="S926" s="226">
        <v>0</v>
      </c>
      <c r="T926" s="227">
        <f>S926*H926</f>
        <v>0</v>
      </c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R926" s="228" t="s">
        <v>467</v>
      </c>
      <c r="AT926" s="228" t="s">
        <v>664</v>
      </c>
      <c r="AU926" s="228" t="s">
        <v>90</v>
      </c>
      <c r="AY926" s="21" t="s">
        <v>145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21" t="s">
        <v>88</v>
      </c>
      <c r="BK926" s="229">
        <f>ROUND(I926*H926,2)</f>
        <v>0</v>
      </c>
      <c r="BL926" s="21" t="s">
        <v>364</v>
      </c>
      <c r="BM926" s="228" t="s">
        <v>1389</v>
      </c>
    </row>
    <row r="927" s="14" customFormat="1">
      <c r="A927" s="14"/>
      <c r="B927" s="251"/>
      <c r="C927" s="252"/>
      <c r="D927" s="235" t="s">
        <v>273</v>
      </c>
      <c r="E927" s="253" t="s">
        <v>78</v>
      </c>
      <c r="F927" s="254" t="s">
        <v>1383</v>
      </c>
      <c r="G927" s="252"/>
      <c r="H927" s="255">
        <v>1</v>
      </c>
      <c r="I927" s="256"/>
      <c r="J927" s="252"/>
      <c r="K927" s="252"/>
      <c r="L927" s="257"/>
      <c r="M927" s="258"/>
      <c r="N927" s="259"/>
      <c r="O927" s="259"/>
      <c r="P927" s="259"/>
      <c r="Q927" s="259"/>
      <c r="R927" s="259"/>
      <c r="S927" s="259"/>
      <c r="T927" s="26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1" t="s">
        <v>273</v>
      </c>
      <c r="AU927" s="261" t="s">
        <v>90</v>
      </c>
      <c r="AV927" s="14" t="s">
        <v>90</v>
      </c>
      <c r="AW927" s="14" t="s">
        <v>40</v>
      </c>
      <c r="AX927" s="14" t="s">
        <v>80</v>
      </c>
      <c r="AY927" s="261" t="s">
        <v>145</v>
      </c>
    </row>
    <row r="928" s="14" customFormat="1">
      <c r="A928" s="14"/>
      <c r="B928" s="251"/>
      <c r="C928" s="252"/>
      <c r="D928" s="235" t="s">
        <v>273</v>
      </c>
      <c r="E928" s="253" t="s">
        <v>78</v>
      </c>
      <c r="F928" s="254" t="s">
        <v>1384</v>
      </c>
      <c r="G928" s="252"/>
      <c r="H928" s="255">
        <v>1</v>
      </c>
      <c r="I928" s="256"/>
      <c r="J928" s="252"/>
      <c r="K928" s="252"/>
      <c r="L928" s="257"/>
      <c r="M928" s="258"/>
      <c r="N928" s="259"/>
      <c r="O928" s="259"/>
      <c r="P928" s="259"/>
      <c r="Q928" s="259"/>
      <c r="R928" s="259"/>
      <c r="S928" s="259"/>
      <c r="T928" s="26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1" t="s">
        <v>273</v>
      </c>
      <c r="AU928" s="261" t="s">
        <v>90</v>
      </c>
      <c r="AV928" s="14" t="s">
        <v>90</v>
      </c>
      <c r="AW928" s="14" t="s">
        <v>40</v>
      </c>
      <c r="AX928" s="14" t="s">
        <v>80</v>
      </c>
      <c r="AY928" s="261" t="s">
        <v>145</v>
      </c>
    </row>
    <row r="929" s="15" customFormat="1">
      <c r="A929" s="15"/>
      <c r="B929" s="262"/>
      <c r="C929" s="263"/>
      <c r="D929" s="235" t="s">
        <v>273</v>
      </c>
      <c r="E929" s="264" t="s">
        <v>78</v>
      </c>
      <c r="F929" s="265" t="s">
        <v>277</v>
      </c>
      <c r="G929" s="263"/>
      <c r="H929" s="266">
        <v>2</v>
      </c>
      <c r="I929" s="267"/>
      <c r="J929" s="263"/>
      <c r="K929" s="263"/>
      <c r="L929" s="268"/>
      <c r="M929" s="269"/>
      <c r="N929" s="270"/>
      <c r="O929" s="270"/>
      <c r="P929" s="270"/>
      <c r="Q929" s="270"/>
      <c r="R929" s="270"/>
      <c r="S929" s="270"/>
      <c r="T929" s="27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2" t="s">
        <v>273</v>
      </c>
      <c r="AU929" s="272" t="s">
        <v>90</v>
      </c>
      <c r="AV929" s="15" t="s">
        <v>170</v>
      </c>
      <c r="AW929" s="15" t="s">
        <v>40</v>
      </c>
      <c r="AX929" s="15" t="s">
        <v>88</v>
      </c>
      <c r="AY929" s="272" t="s">
        <v>145</v>
      </c>
    </row>
    <row r="930" s="2" customFormat="1" ht="24.15" customHeight="1">
      <c r="A930" s="43"/>
      <c r="B930" s="44"/>
      <c r="C930" s="288" t="s">
        <v>1390</v>
      </c>
      <c r="D930" s="288" t="s">
        <v>664</v>
      </c>
      <c r="E930" s="289" t="s">
        <v>1391</v>
      </c>
      <c r="F930" s="290" t="s">
        <v>1388</v>
      </c>
      <c r="G930" s="291" t="s">
        <v>553</v>
      </c>
      <c r="H930" s="292">
        <v>1</v>
      </c>
      <c r="I930" s="293"/>
      <c r="J930" s="294">
        <f>ROUND(I930*H930,2)</f>
        <v>0</v>
      </c>
      <c r="K930" s="290" t="s">
        <v>152</v>
      </c>
      <c r="L930" s="295"/>
      <c r="M930" s="296" t="s">
        <v>78</v>
      </c>
      <c r="N930" s="297" t="s">
        <v>50</v>
      </c>
      <c r="O930" s="89"/>
      <c r="P930" s="226">
        <f>O930*H930</f>
        <v>0</v>
      </c>
      <c r="Q930" s="226">
        <v>0.017500000000000002</v>
      </c>
      <c r="R930" s="226">
        <f>Q930*H930</f>
        <v>0.017500000000000002</v>
      </c>
      <c r="S930" s="226">
        <v>0</v>
      </c>
      <c r="T930" s="227">
        <f>S930*H930</f>
        <v>0</v>
      </c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R930" s="228" t="s">
        <v>467</v>
      </c>
      <c r="AT930" s="228" t="s">
        <v>664</v>
      </c>
      <c r="AU930" s="228" t="s">
        <v>90</v>
      </c>
      <c r="AY930" s="21" t="s">
        <v>145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21" t="s">
        <v>88</v>
      </c>
      <c r="BK930" s="229">
        <f>ROUND(I930*H930,2)</f>
        <v>0</v>
      </c>
      <c r="BL930" s="21" t="s">
        <v>364</v>
      </c>
      <c r="BM930" s="228" t="s">
        <v>1392</v>
      </c>
    </row>
    <row r="931" s="2" customFormat="1">
      <c r="A931" s="43"/>
      <c r="B931" s="44"/>
      <c r="C931" s="45"/>
      <c r="D931" s="235" t="s">
        <v>157</v>
      </c>
      <c r="E931" s="45"/>
      <c r="F931" s="236" t="s">
        <v>1393</v>
      </c>
      <c r="G931" s="45"/>
      <c r="H931" s="45"/>
      <c r="I931" s="232"/>
      <c r="J931" s="45"/>
      <c r="K931" s="45"/>
      <c r="L931" s="49"/>
      <c r="M931" s="233"/>
      <c r="N931" s="234"/>
      <c r="O931" s="89"/>
      <c r="P931" s="89"/>
      <c r="Q931" s="89"/>
      <c r="R931" s="89"/>
      <c r="S931" s="89"/>
      <c r="T931" s="90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T931" s="21" t="s">
        <v>157</v>
      </c>
      <c r="AU931" s="21" t="s">
        <v>90</v>
      </c>
    </row>
    <row r="932" s="14" customFormat="1">
      <c r="A932" s="14"/>
      <c r="B932" s="251"/>
      <c r="C932" s="252"/>
      <c r="D932" s="235" t="s">
        <v>273</v>
      </c>
      <c r="E932" s="253" t="s">
        <v>78</v>
      </c>
      <c r="F932" s="254" t="s">
        <v>1385</v>
      </c>
      <c r="G932" s="252"/>
      <c r="H932" s="255">
        <v>1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1" t="s">
        <v>273</v>
      </c>
      <c r="AU932" s="261" t="s">
        <v>90</v>
      </c>
      <c r="AV932" s="14" t="s">
        <v>90</v>
      </c>
      <c r="AW932" s="14" t="s">
        <v>40</v>
      </c>
      <c r="AX932" s="14" t="s">
        <v>88</v>
      </c>
      <c r="AY932" s="261" t="s">
        <v>145</v>
      </c>
    </row>
    <row r="933" s="2" customFormat="1" ht="37.8" customHeight="1">
      <c r="A933" s="43"/>
      <c r="B933" s="44"/>
      <c r="C933" s="217" t="s">
        <v>1394</v>
      </c>
      <c r="D933" s="217" t="s">
        <v>148</v>
      </c>
      <c r="E933" s="218" t="s">
        <v>1395</v>
      </c>
      <c r="F933" s="219" t="s">
        <v>1396</v>
      </c>
      <c r="G933" s="220" t="s">
        <v>553</v>
      </c>
      <c r="H933" s="221">
        <v>3</v>
      </c>
      <c r="I933" s="222"/>
      <c r="J933" s="223">
        <f>ROUND(I933*H933,2)</f>
        <v>0</v>
      </c>
      <c r="K933" s="219" t="s">
        <v>152</v>
      </c>
      <c r="L933" s="49"/>
      <c r="M933" s="224" t="s">
        <v>78</v>
      </c>
      <c r="N933" s="225" t="s">
        <v>50</v>
      </c>
      <c r="O933" s="89"/>
      <c r="P933" s="226">
        <f>O933*H933</f>
        <v>0</v>
      </c>
      <c r="Q933" s="226">
        <v>0</v>
      </c>
      <c r="R933" s="226">
        <f>Q933*H933</f>
        <v>0</v>
      </c>
      <c r="S933" s="226">
        <v>0</v>
      </c>
      <c r="T933" s="227">
        <f>S933*H933</f>
        <v>0</v>
      </c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R933" s="228" t="s">
        <v>364</v>
      </c>
      <c r="AT933" s="228" t="s">
        <v>148</v>
      </c>
      <c r="AU933" s="228" t="s">
        <v>90</v>
      </c>
      <c r="AY933" s="21" t="s">
        <v>145</v>
      </c>
      <c r="BE933" s="229">
        <f>IF(N933="základní",J933,0)</f>
        <v>0</v>
      </c>
      <c r="BF933" s="229">
        <f>IF(N933="snížená",J933,0)</f>
        <v>0</v>
      </c>
      <c r="BG933" s="229">
        <f>IF(N933="zákl. přenesená",J933,0)</f>
        <v>0</v>
      </c>
      <c r="BH933" s="229">
        <f>IF(N933="sníž. přenesená",J933,0)</f>
        <v>0</v>
      </c>
      <c r="BI933" s="229">
        <f>IF(N933="nulová",J933,0)</f>
        <v>0</v>
      </c>
      <c r="BJ933" s="21" t="s">
        <v>88</v>
      </c>
      <c r="BK933" s="229">
        <f>ROUND(I933*H933,2)</f>
        <v>0</v>
      </c>
      <c r="BL933" s="21" t="s">
        <v>364</v>
      </c>
      <c r="BM933" s="228" t="s">
        <v>1397</v>
      </c>
    </row>
    <row r="934" s="2" customFormat="1">
      <c r="A934" s="43"/>
      <c r="B934" s="44"/>
      <c r="C934" s="45"/>
      <c r="D934" s="230" t="s">
        <v>155</v>
      </c>
      <c r="E934" s="45"/>
      <c r="F934" s="231" t="s">
        <v>1398</v>
      </c>
      <c r="G934" s="45"/>
      <c r="H934" s="45"/>
      <c r="I934" s="232"/>
      <c r="J934" s="45"/>
      <c r="K934" s="45"/>
      <c r="L934" s="49"/>
      <c r="M934" s="233"/>
      <c r="N934" s="234"/>
      <c r="O934" s="89"/>
      <c r="P934" s="89"/>
      <c r="Q934" s="89"/>
      <c r="R934" s="89"/>
      <c r="S934" s="89"/>
      <c r="T934" s="90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T934" s="21" t="s">
        <v>155</v>
      </c>
      <c r="AU934" s="21" t="s">
        <v>90</v>
      </c>
    </row>
    <row r="935" s="14" customFormat="1">
      <c r="A935" s="14"/>
      <c r="B935" s="251"/>
      <c r="C935" s="252"/>
      <c r="D935" s="235" t="s">
        <v>273</v>
      </c>
      <c r="E935" s="253" t="s">
        <v>78</v>
      </c>
      <c r="F935" s="254" t="s">
        <v>1027</v>
      </c>
      <c r="G935" s="252"/>
      <c r="H935" s="255">
        <v>2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1" t="s">
        <v>273</v>
      </c>
      <c r="AU935" s="261" t="s">
        <v>90</v>
      </c>
      <c r="AV935" s="14" t="s">
        <v>90</v>
      </c>
      <c r="AW935" s="14" t="s">
        <v>40</v>
      </c>
      <c r="AX935" s="14" t="s">
        <v>80</v>
      </c>
      <c r="AY935" s="261" t="s">
        <v>145</v>
      </c>
    </row>
    <row r="936" s="14" customFormat="1">
      <c r="A936" s="14"/>
      <c r="B936" s="251"/>
      <c r="C936" s="252"/>
      <c r="D936" s="235" t="s">
        <v>273</v>
      </c>
      <c r="E936" s="253" t="s">
        <v>78</v>
      </c>
      <c r="F936" s="254" t="s">
        <v>1399</v>
      </c>
      <c r="G936" s="252"/>
      <c r="H936" s="255">
        <v>1</v>
      </c>
      <c r="I936" s="256"/>
      <c r="J936" s="252"/>
      <c r="K936" s="252"/>
      <c r="L936" s="257"/>
      <c r="M936" s="258"/>
      <c r="N936" s="259"/>
      <c r="O936" s="259"/>
      <c r="P936" s="259"/>
      <c r="Q936" s="259"/>
      <c r="R936" s="259"/>
      <c r="S936" s="259"/>
      <c r="T936" s="26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1" t="s">
        <v>273</v>
      </c>
      <c r="AU936" s="261" t="s">
        <v>90</v>
      </c>
      <c r="AV936" s="14" t="s">
        <v>90</v>
      </c>
      <c r="AW936" s="14" t="s">
        <v>40</v>
      </c>
      <c r="AX936" s="14" t="s">
        <v>80</v>
      </c>
      <c r="AY936" s="261" t="s">
        <v>145</v>
      </c>
    </row>
    <row r="937" s="15" customFormat="1">
      <c r="A937" s="15"/>
      <c r="B937" s="262"/>
      <c r="C937" s="263"/>
      <c r="D937" s="235" t="s">
        <v>273</v>
      </c>
      <c r="E937" s="264" t="s">
        <v>78</v>
      </c>
      <c r="F937" s="265" t="s">
        <v>277</v>
      </c>
      <c r="G937" s="263"/>
      <c r="H937" s="266">
        <v>3</v>
      </c>
      <c r="I937" s="267"/>
      <c r="J937" s="263"/>
      <c r="K937" s="263"/>
      <c r="L937" s="268"/>
      <c r="M937" s="269"/>
      <c r="N937" s="270"/>
      <c r="O937" s="270"/>
      <c r="P937" s="270"/>
      <c r="Q937" s="270"/>
      <c r="R937" s="270"/>
      <c r="S937" s="270"/>
      <c r="T937" s="271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2" t="s">
        <v>273</v>
      </c>
      <c r="AU937" s="272" t="s">
        <v>90</v>
      </c>
      <c r="AV937" s="15" t="s">
        <v>170</v>
      </c>
      <c r="AW937" s="15" t="s">
        <v>40</v>
      </c>
      <c r="AX937" s="15" t="s">
        <v>88</v>
      </c>
      <c r="AY937" s="272" t="s">
        <v>145</v>
      </c>
    </row>
    <row r="938" s="2" customFormat="1" ht="24.15" customHeight="1">
      <c r="A938" s="43"/>
      <c r="B938" s="44"/>
      <c r="C938" s="288" t="s">
        <v>1400</v>
      </c>
      <c r="D938" s="288" t="s">
        <v>664</v>
      </c>
      <c r="E938" s="289" t="s">
        <v>1401</v>
      </c>
      <c r="F938" s="290" t="s">
        <v>1402</v>
      </c>
      <c r="G938" s="291" t="s">
        <v>553</v>
      </c>
      <c r="H938" s="292">
        <v>3</v>
      </c>
      <c r="I938" s="293"/>
      <c r="J938" s="294">
        <f>ROUND(I938*H938,2)</f>
        <v>0</v>
      </c>
      <c r="K938" s="290" t="s">
        <v>152</v>
      </c>
      <c r="L938" s="295"/>
      <c r="M938" s="296" t="s">
        <v>78</v>
      </c>
      <c r="N938" s="297" t="s">
        <v>50</v>
      </c>
      <c r="O938" s="89"/>
      <c r="P938" s="226">
        <f>O938*H938</f>
        <v>0</v>
      </c>
      <c r="Q938" s="226">
        <v>0.020500000000000001</v>
      </c>
      <c r="R938" s="226">
        <f>Q938*H938</f>
        <v>0.061499999999999999</v>
      </c>
      <c r="S938" s="226">
        <v>0</v>
      </c>
      <c r="T938" s="227">
        <f>S938*H938</f>
        <v>0</v>
      </c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R938" s="228" t="s">
        <v>467</v>
      </c>
      <c r="AT938" s="228" t="s">
        <v>664</v>
      </c>
      <c r="AU938" s="228" t="s">
        <v>90</v>
      </c>
      <c r="AY938" s="21" t="s">
        <v>145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21" t="s">
        <v>88</v>
      </c>
      <c r="BK938" s="229">
        <f>ROUND(I938*H938,2)</f>
        <v>0</v>
      </c>
      <c r="BL938" s="21" t="s">
        <v>364</v>
      </c>
      <c r="BM938" s="228" t="s">
        <v>1403</v>
      </c>
    </row>
    <row r="939" s="2" customFormat="1" ht="37.8" customHeight="1">
      <c r="A939" s="43"/>
      <c r="B939" s="44"/>
      <c r="C939" s="217" t="s">
        <v>1404</v>
      </c>
      <c r="D939" s="217" t="s">
        <v>148</v>
      </c>
      <c r="E939" s="218" t="s">
        <v>1405</v>
      </c>
      <c r="F939" s="219" t="s">
        <v>1406</v>
      </c>
      <c r="G939" s="220" t="s">
        <v>553</v>
      </c>
      <c r="H939" s="221">
        <v>1</v>
      </c>
      <c r="I939" s="222"/>
      <c r="J939" s="223">
        <f>ROUND(I939*H939,2)</f>
        <v>0</v>
      </c>
      <c r="K939" s="219" t="s">
        <v>152</v>
      </c>
      <c r="L939" s="49"/>
      <c r="M939" s="224" t="s">
        <v>78</v>
      </c>
      <c r="N939" s="225" t="s">
        <v>50</v>
      </c>
      <c r="O939" s="89"/>
      <c r="P939" s="226">
        <f>O939*H939</f>
        <v>0</v>
      </c>
      <c r="Q939" s="226">
        <v>0</v>
      </c>
      <c r="R939" s="226">
        <f>Q939*H939</f>
        <v>0</v>
      </c>
      <c r="S939" s="226">
        <v>0</v>
      </c>
      <c r="T939" s="227">
        <f>S939*H939</f>
        <v>0</v>
      </c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R939" s="228" t="s">
        <v>364</v>
      </c>
      <c r="AT939" s="228" t="s">
        <v>148</v>
      </c>
      <c r="AU939" s="228" t="s">
        <v>90</v>
      </c>
      <c r="AY939" s="21" t="s">
        <v>145</v>
      </c>
      <c r="BE939" s="229">
        <f>IF(N939="základní",J939,0)</f>
        <v>0</v>
      </c>
      <c r="BF939" s="229">
        <f>IF(N939="snížená",J939,0)</f>
        <v>0</v>
      </c>
      <c r="BG939" s="229">
        <f>IF(N939="zákl. přenesená",J939,0)</f>
        <v>0</v>
      </c>
      <c r="BH939" s="229">
        <f>IF(N939="sníž. přenesená",J939,0)</f>
        <v>0</v>
      </c>
      <c r="BI939" s="229">
        <f>IF(N939="nulová",J939,0)</f>
        <v>0</v>
      </c>
      <c r="BJ939" s="21" t="s">
        <v>88</v>
      </c>
      <c r="BK939" s="229">
        <f>ROUND(I939*H939,2)</f>
        <v>0</v>
      </c>
      <c r="BL939" s="21" t="s">
        <v>364</v>
      </c>
      <c r="BM939" s="228" t="s">
        <v>1407</v>
      </c>
    </row>
    <row r="940" s="2" customFormat="1">
      <c r="A940" s="43"/>
      <c r="B940" s="44"/>
      <c r="C940" s="45"/>
      <c r="D940" s="230" t="s">
        <v>155</v>
      </c>
      <c r="E940" s="45"/>
      <c r="F940" s="231" t="s">
        <v>1408</v>
      </c>
      <c r="G940" s="45"/>
      <c r="H940" s="45"/>
      <c r="I940" s="232"/>
      <c r="J940" s="45"/>
      <c r="K940" s="45"/>
      <c r="L940" s="49"/>
      <c r="M940" s="233"/>
      <c r="N940" s="234"/>
      <c r="O940" s="89"/>
      <c r="P940" s="89"/>
      <c r="Q940" s="89"/>
      <c r="R940" s="89"/>
      <c r="S940" s="89"/>
      <c r="T940" s="90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T940" s="21" t="s">
        <v>155</v>
      </c>
      <c r="AU940" s="21" t="s">
        <v>90</v>
      </c>
    </row>
    <row r="941" s="14" customFormat="1">
      <c r="A941" s="14"/>
      <c r="B941" s="251"/>
      <c r="C941" s="252"/>
      <c r="D941" s="235" t="s">
        <v>273</v>
      </c>
      <c r="E941" s="253" t="s">
        <v>78</v>
      </c>
      <c r="F941" s="254" t="s">
        <v>1409</v>
      </c>
      <c r="G941" s="252"/>
      <c r="H941" s="255">
        <v>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1" t="s">
        <v>273</v>
      </c>
      <c r="AU941" s="261" t="s">
        <v>90</v>
      </c>
      <c r="AV941" s="14" t="s">
        <v>90</v>
      </c>
      <c r="AW941" s="14" t="s">
        <v>40</v>
      </c>
      <c r="AX941" s="14" t="s">
        <v>80</v>
      </c>
      <c r="AY941" s="261" t="s">
        <v>145</v>
      </c>
    </row>
    <row r="942" s="15" customFormat="1">
      <c r="A942" s="15"/>
      <c r="B942" s="262"/>
      <c r="C942" s="263"/>
      <c r="D942" s="235" t="s">
        <v>273</v>
      </c>
      <c r="E942" s="264" t="s">
        <v>78</v>
      </c>
      <c r="F942" s="265" t="s">
        <v>277</v>
      </c>
      <c r="G942" s="263"/>
      <c r="H942" s="266">
        <v>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2" t="s">
        <v>273</v>
      </c>
      <c r="AU942" s="272" t="s">
        <v>90</v>
      </c>
      <c r="AV942" s="15" t="s">
        <v>170</v>
      </c>
      <c r="AW942" s="15" t="s">
        <v>40</v>
      </c>
      <c r="AX942" s="15" t="s">
        <v>88</v>
      </c>
      <c r="AY942" s="272" t="s">
        <v>145</v>
      </c>
    </row>
    <row r="943" s="2" customFormat="1" ht="33" customHeight="1">
      <c r="A943" s="43"/>
      <c r="B943" s="44"/>
      <c r="C943" s="288" t="s">
        <v>1410</v>
      </c>
      <c r="D943" s="288" t="s">
        <v>664</v>
      </c>
      <c r="E943" s="289" t="s">
        <v>1411</v>
      </c>
      <c r="F943" s="290" t="s">
        <v>1412</v>
      </c>
      <c r="G943" s="291" t="s">
        <v>553</v>
      </c>
      <c r="H943" s="292">
        <v>1</v>
      </c>
      <c r="I943" s="293"/>
      <c r="J943" s="294">
        <f>ROUND(I943*H943,2)</f>
        <v>0</v>
      </c>
      <c r="K943" s="290" t="s">
        <v>152</v>
      </c>
      <c r="L943" s="295"/>
      <c r="M943" s="296" t="s">
        <v>78</v>
      </c>
      <c r="N943" s="297" t="s">
        <v>50</v>
      </c>
      <c r="O943" s="89"/>
      <c r="P943" s="226">
        <f>O943*H943</f>
        <v>0</v>
      </c>
      <c r="Q943" s="226">
        <v>0.0195</v>
      </c>
      <c r="R943" s="226">
        <f>Q943*H943</f>
        <v>0.0195</v>
      </c>
      <c r="S943" s="226">
        <v>0</v>
      </c>
      <c r="T943" s="227">
        <f>S943*H943</f>
        <v>0</v>
      </c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R943" s="228" t="s">
        <v>467</v>
      </c>
      <c r="AT943" s="228" t="s">
        <v>664</v>
      </c>
      <c r="AU943" s="228" t="s">
        <v>90</v>
      </c>
      <c r="AY943" s="21" t="s">
        <v>145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1" t="s">
        <v>88</v>
      </c>
      <c r="BK943" s="229">
        <f>ROUND(I943*H943,2)</f>
        <v>0</v>
      </c>
      <c r="BL943" s="21" t="s">
        <v>364</v>
      </c>
      <c r="BM943" s="228" t="s">
        <v>1413</v>
      </c>
    </row>
    <row r="944" s="2" customFormat="1" ht="37.8" customHeight="1">
      <c r="A944" s="43"/>
      <c r="B944" s="44"/>
      <c r="C944" s="217" t="s">
        <v>1414</v>
      </c>
      <c r="D944" s="217" t="s">
        <v>148</v>
      </c>
      <c r="E944" s="218" t="s">
        <v>1415</v>
      </c>
      <c r="F944" s="219" t="s">
        <v>1416</v>
      </c>
      <c r="G944" s="220" t="s">
        <v>553</v>
      </c>
      <c r="H944" s="221">
        <v>4</v>
      </c>
      <c r="I944" s="222"/>
      <c r="J944" s="223">
        <f>ROUND(I944*H944,2)</f>
        <v>0</v>
      </c>
      <c r="K944" s="219" t="s">
        <v>152</v>
      </c>
      <c r="L944" s="49"/>
      <c r="M944" s="224" t="s">
        <v>78</v>
      </c>
      <c r="N944" s="225" t="s">
        <v>50</v>
      </c>
      <c r="O944" s="89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R944" s="228" t="s">
        <v>364</v>
      </c>
      <c r="AT944" s="228" t="s">
        <v>148</v>
      </c>
      <c r="AU944" s="228" t="s">
        <v>90</v>
      </c>
      <c r="AY944" s="21" t="s">
        <v>145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21" t="s">
        <v>88</v>
      </c>
      <c r="BK944" s="229">
        <f>ROUND(I944*H944,2)</f>
        <v>0</v>
      </c>
      <c r="BL944" s="21" t="s">
        <v>364</v>
      </c>
      <c r="BM944" s="228" t="s">
        <v>1417</v>
      </c>
    </row>
    <row r="945" s="2" customFormat="1">
      <c r="A945" s="43"/>
      <c r="B945" s="44"/>
      <c r="C945" s="45"/>
      <c r="D945" s="230" t="s">
        <v>155</v>
      </c>
      <c r="E945" s="45"/>
      <c r="F945" s="231" t="s">
        <v>1418</v>
      </c>
      <c r="G945" s="45"/>
      <c r="H945" s="45"/>
      <c r="I945" s="232"/>
      <c r="J945" s="45"/>
      <c r="K945" s="45"/>
      <c r="L945" s="49"/>
      <c r="M945" s="233"/>
      <c r="N945" s="234"/>
      <c r="O945" s="89"/>
      <c r="P945" s="89"/>
      <c r="Q945" s="89"/>
      <c r="R945" s="89"/>
      <c r="S945" s="89"/>
      <c r="T945" s="90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T945" s="21" t="s">
        <v>155</v>
      </c>
      <c r="AU945" s="21" t="s">
        <v>90</v>
      </c>
    </row>
    <row r="946" s="14" customFormat="1">
      <c r="A946" s="14"/>
      <c r="B946" s="251"/>
      <c r="C946" s="252"/>
      <c r="D946" s="235" t="s">
        <v>273</v>
      </c>
      <c r="E946" s="253" t="s">
        <v>78</v>
      </c>
      <c r="F946" s="254" t="s">
        <v>1419</v>
      </c>
      <c r="G946" s="252"/>
      <c r="H946" s="255">
        <v>1</v>
      </c>
      <c r="I946" s="256"/>
      <c r="J946" s="252"/>
      <c r="K946" s="252"/>
      <c r="L946" s="257"/>
      <c r="M946" s="258"/>
      <c r="N946" s="259"/>
      <c r="O946" s="259"/>
      <c r="P946" s="259"/>
      <c r="Q946" s="259"/>
      <c r="R946" s="259"/>
      <c r="S946" s="259"/>
      <c r="T946" s="26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1" t="s">
        <v>273</v>
      </c>
      <c r="AU946" s="261" t="s">
        <v>90</v>
      </c>
      <c r="AV946" s="14" t="s">
        <v>90</v>
      </c>
      <c r="AW946" s="14" t="s">
        <v>40</v>
      </c>
      <c r="AX946" s="14" t="s">
        <v>80</v>
      </c>
      <c r="AY946" s="261" t="s">
        <v>145</v>
      </c>
    </row>
    <row r="947" s="14" customFormat="1">
      <c r="A947" s="14"/>
      <c r="B947" s="251"/>
      <c r="C947" s="252"/>
      <c r="D947" s="235" t="s">
        <v>273</v>
      </c>
      <c r="E947" s="253" t="s">
        <v>78</v>
      </c>
      <c r="F947" s="254" t="s">
        <v>1420</v>
      </c>
      <c r="G947" s="252"/>
      <c r="H947" s="255">
        <v>3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1" t="s">
        <v>273</v>
      </c>
      <c r="AU947" s="261" t="s">
        <v>90</v>
      </c>
      <c r="AV947" s="14" t="s">
        <v>90</v>
      </c>
      <c r="AW947" s="14" t="s">
        <v>40</v>
      </c>
      <c r="AX947" s="14" t="s">
        <v>80</v>
      </c>
      <c r="AY947" s="261" t="s">
        <v>145</v>
      </c>
    </row>
    <row r="948" s="15" customFormat="1">
      <c r="A948" s="15"/>
      <c r="B948" s="262"/>
      <c r="C948" s="263"/>
      <c r="D948" s="235" t="s">
        <v>273</v>
      </c>
      <c r="E948" s="264" t="s">
        <v>78</v>
      </c>
      <c r="F948" s="265" t="s">
        <v>277</v>
      </c>
      <c r="G948" s="263"/>
      <c r="H948" s="266">
        <v>4</v>
      </c>
      <c r="I948" s="267"/>
      <c r="J948" s="263"/>
      <c r="K948" s="263"/>
      <c r="L948" s="268"/>
      <c r="M948" s="269"/>
      <c r="N948" s="270"/>
      <c r="O948" s="270"/>
      <c r="P948" s="270"/>
      <c r="Q948" s="270"/>
      <c r="R948" s="270"/>
      <c r="S948" s="270"/>
      <c r="T948" s="271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2" t="s">
        <v>273</v>
      </c>
      <c r="AU948" s="272" t="s">
        <v>90</v>
      </c>
      <c r="AV948" s="15" t="s">
        <v>170</v>
      </c>
      <c r="AW948" s="15" t="s">
        <v>40</v>
      </c>
      <c r="AX948" s="15" t="s">
        <v>88</v>
      </c>
      <c r="AY948" s="272" t="s">
        <v>145</v>
      </c>
    </row>
    <row r="949" s="2" customFormat="1" ht="33" customHeight="1">
      <c r="A949" s="43"/>
      <c r="B949" s="44"/>
      <c r="C949" s="288" t="s">
        <v>1421</v>
      </c>
      <c r="D949" s="288" t="s">
        <v>664</v>
      </c>
      <c r="E949" s="289" t="s">
        <v>1422</v>
      </c>
      <c r="F949" s="290" t="s">
        <v>1423</v>
      </c>
      <c r="G949" s="291" t="s">
        <v>553</v>
      </c>
      <c r="H949" s="292">
        <v>4</v>
      </c>
      <c r="I949" s="293"/>
      <c r="J949" s="294">
        <f>ROUND(I949*H949,2)</f>
        <v>0</v>
      </c>
      <c r="K949" s="290" t="s">
        <v>152</v>
      </c>
      <c r="L949" s="295"/>
      <c r="M949" s="296" t="s">
        <v>78</v>
      </c>
      <c r="N949" s="297" t="s">
        <v>50</v>
      </c>
      <c r="O949" s="89"/>
      <c r="P949" s="226">
        <f>O949*H949</f>
        <v>0</v>
      </c>
      <c r="Q949" s="226">
        <v>0.042999999999999997</v>
      </c>
      <c r="R949" s="226">
        <f>Q949*H949</f>
        <v>0.17199999999999999</v>
      </c>
      <c r="S949" s="226">
        <v>0</v>
      </c>
      <c r="T949" s="227">
        <f>S949*H949</f>
        <v>0</v>
      </c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R949" s="228" t="s">
        <v>467</v>
      </c>
      <c r="AT949" s="228" t="s">
        <v>664</v>
      </c>
      <c r="AU949" s="228" t="s">
        <v>90</v>
      </c>
      <c r="AY949" s="21" t="s">
        <v>145</v>
      </c>
      <c r="BE949" s="229">
        <f>IF(N949="základní",J949,0)</f>
        <v>0</v>
      </c>
      <c r="BF949" s="229">
        <f>IF(N949="snížená",J949,0)</f>
        <v>0</v>
      </c>
      <c r="BG949" s="229">
        <f>IF(N949="zákl. přenesená",J949,0)</f>
        <v>0</v>
      </c>
      <c r="BH949" s="229">
        <f>IF(N949="sníž. přenesená",J949,0)</f>
        <v>0</v>
      </c>
      <c r="BI949" s="229">
        <f>IF(N949="nulová",J949,0)</f>
        <v>0</v>
      </c>
      <c r="BJ949" s="21" t="s">
        <v>88</v>
      </c>
      <c r="BK949" s="229">
        <f>ROUND(I949*H949,2)</f>
        <v>0</v>
      </c>
      <c r="BL949" s="21" t="s">
        <v>364</v>
      </c>
      <c r="BM949" s="228" t="s">
        <v>1424</v>
      </c>
    </row>
    <row r="950" s="2" customFormat="1" ht="24.15" customHeight="1">
      <c r="A950" s="43"/>
      <c r="B950" s="44"/>
      <c r="C950" s="217" t="s">
        <v>1425</v>
      </c>
      <c r="D950" s="217" t="s">
        <v>148</v>
      </c>
      <c r="E950" s="218" t="s">
        <v>1426</v>
      </c>
      <c r="F950" s="219" t="s">
        <v>1427</v>
      </c>
      <c r="G950" s="220" t="s">
        <v>553</v>
      </c>
      <c r="H950" s="221">
        <v>2</v>
      </c>
      <c r="I950" s="222"/>
      <c r="J950" s="223">
        <f>ROUND(I950*H950,2)</f>
        <v>0</v>
      </c>
      <c r="K950" s="219" t="s">
        <v>152</v>
      </c>
      <c r="L950" s="49"/>
      <c r="M950" s="224" t="s">
        <v>78</v>
      </c>
      <c r="N950" s="225" t="s">
        <v>50</v>
      </c>
      <c r="O950" s="89"/>
      <c r="P950" s="226">
        <f>O950*H950</f>
        <v>0</v>
      </c>
      <c r="Q950" s="226">
        <v>0.00093307500000000001</v>
      </c>
      <c r="R950" s="226">
        <f>Q950*H950</f>
        <v>0.00186615</v>
      </c>
      <c r="S950" s="226">
        <v>0</v>
      </c>
      <c r="T950" s="227">
        <f>S950*H950</f>
        <v>0</v>
      </c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R950" s="228" t="s">
        <v>364</v>
      </c>
      <c r="AT950" s="228" t="s">
        <v>148</v>
      </c>
      <c r="AU950" s="228" t="s">
        <v>90</v>
      </c>
      <c r="AY950" s="21" t="s">
        <v>145</v>
      </c>
      <c r="BE950" s="229">
        <f>IF(N950="základní",J950,0)</f>
        <v>0</v>
      </c>
      <c r="BF950" s="229">
        <f>IF(N950="snížená",J950,0)</f>
        <v>0</v>
      </c>
      <c r="BG950" s="229">
        <f>IF(N950="zákl. přenesená",J950,0)</f>
        <v>0</v>
      </c>
      <c r="BH950" s="229">
        <f>IF(N950="sníž. přenesená",J950,0)</f>
        <v>0</v>
      </c>
      <c r="BI950" s="229">
        <f>IF(N950="nulová",J950,0)</f>
        <v>0</v>
      </c>
      <c r="BJ950" s="21" t="s">
        <v>88</v>
      </c>
      <c r="BK950" s="229">
        <f>ROUND(I950*H950,2)</f>
        <v>0</v>
      </c>
      <c r="BL950" s="21" t="s">
        <v>364</v>
      </c>
      <c r="BM950" s="228" t="s">
        <v>1428</v>
      </c>
    </row>
    <row r="951" s="2" customFormat="1">
      <c r="A951" s="43"/>
      <c r="B951" s="44"/>
      <c r="C951" s="45"/>
      <c r="D951" s="230" t="s">
        <v>155</v>
      </c>
      <c r="E951" s="45"/>
      <c r="F951" s="231" t="s">
        <v>1429</v>
      </c>
      <c r="G951" s="45"/>
      <c r="H951" s="45"/>
      <c r="I951" s="232"/>
      <c r="J951" s="45"/>
      <c r="K951" s="45"/>
      <c r="L951" s="49"/>
      <c r="M951" s="233"/>
      <c r="N951" s="234"/>
      <c r="O951" s="89"/>
      <c r="P951" s="89"/>
      <c r="Q951" s="89"/>
      <c r="R951" s="89"/>
      <c r="S951" s="89"/>
      <c r="T951" s="90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T951" s="21" t="s">
        <v>155</v>
      </c>
      <c r="AU951" s="21" t="s">
        <v>90</v>
      </c>
    </row>
    <row r="952" s="14" customFormat="1">
      <c r="A952" s="14"/>
      <c r="B952" s="251"/>
      <c r="C952" s="252"/>
      <c r="D952" s="235" t="s">
        <v>273</v>
      </c>
      <c r="E952" s="253" t="s">
        <v>78</v>
      </c>
      <c r="F952" s="254" t="s">
        <v>1430</v>
      </c>
      <c r="G952" s="252"/>
      <c r="H952" s="255">
        <v>1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1" t="s">
        <v>273</v>
      </c>
      <c r="AU952" s="261" t="s">
        <v>90</v>
      </c>
      <c r="AV952" s="14" t="s">
        <v>90</v>
      </c>
      <c r="AW952" s="14" t="s">
        <v>40</v>
      </c>
      <c r="AX952" s="14" t="s">
        <v>80</v>
      </c>
      <c r="AY952" s="261" t="s">
        <v>145</v>
      </c>
    </row>
    <row r="953" s="14" customFormat="1">
      <c r="A953" s="14"/>
      <c r="B953" s="251"/>
      <c r="C953" s="252"/>
      <c r="D953" s="235" t="s">
        <v>273</v>
      </c>
      <c r="E953" s="253" t="s">
        <v>78</v>
      </c>
      <c r="F953" s="254" t="s">
        <v>1431</v>
      </c>
      <c r="G953" s="252"/>
      <c r="H953" s="255">
        <v>1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1" t="s">
        <v>273</v>
      </c>
      <c r="AU953" s="261" t="s">
        <v>90</v>
      </c>
      <c r="AV953" s="14" t="s">
        <v>90</v>
      </c>
      <c r="AW953" s="14" t="s">
        <v>40</v>
      </c>
      <c r="AX953" s="14" t="s">
        <v>80</v>
      </c>
      <c r="AY953" s="261" t="s">
        <v>145</v>
      </c>
    </row>
    <row r="954" s="15" customFormat="1">
      <c r="A954" s="15"/>
      <c r="B954" s="262"/>
      <c r="C954" s="263"/>
      <c r="D954" s="235" t="s">
        <v>273</v>
      </c>
      <c r="E954" s="264" t="s">
        <v>78</v>
      </c>
      <c r="F954" s="265" t="s">
        <v>277</v>
      </c>
      <c r="G954" s="263"/>
      <c r="H954" s="266">
        <v>2</v>
      </c>
      <c r="I954" s="267"/>
      <c r="J954" s="263"/>
      <c r="K954" s="263"/>
      <c r="L954" s="268"/>
      <c r="M954" s="269"/>
      <c r="N954" s="270"/>
      <c r="O954" s="270"/>
      <c r="P954" s="270"/>
      <c r="Q954" s="270"/>
      <c r="R954" s="270"/>
      <c r="S954" s="270"/>
      <c r="T954" s="271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2" t="s">
        <v>273</v>
      </c>
      <c r="AU954" s="272" t="s">
        <v>90</v>
      </c>
      <c r="AV954" s="15" t="s">
        <v>170</v>
      </c>
      <c r="AW954" s="15" t="s">
        <v>40</v>
      </c>
      <c r="AX954" s="15" t="s">
        <v>88</v>
      </c>
      <c r="AY954" s="272" t="s">
        <v>145</v>
      </c>
    </row>
    <row r="955" s="2" customFormat="1" ht="33" customHeight="1">
      <c r="A955" s="43"/>
      <c r="B955" s="44"/>
      <c r="C955" s="288" t="s">
        <v>1432</v>
      </c>
      <c r="D955" s="288" t="s">
        <v>664</v>
      </c>
      <c r="E955" s="289" t="s">
        <v>1433</v>
      </c>
      <c r="F955" s="290" t="s">
        <v>1434</v>
      </c>
      <c r="G955" s="291" t="s">
        <v>319</v>
      </c>
      <c r="H955" s="292">
        <v>1.8899999999999999</v>
      </c>
      <c r="I955" s="293"/>
      <c r="J955" s="294">
        <f>ROUND(I955*H955,2)</f>
        <v>0</v>
      </c>
      <c r="K955" s="290" t="s">
        <v>1435</v>
      </c>
      <c r="L955" s="295"/>
      <c r="M955" s="296" t="s">
        <v>78</v>
      </c>
      <c r="N955" s="297" t="s">
        <v>50</v>
      </c>
      <c r="O955" s="89"/>
      <c r="P955" s="226">
        <f>O955*H955</f>
        <v>0</v>
      </c>
      <c r="Q955" s="226">
        <v>0.024039999999999999</v>
      </c>
      <c r="R955" s="226">
        <f>Q955*H955</f>
        <v>0.045435599999999993</v>
      </c>
      <c r="S955" s="226">
        <v>0</v>
      </c>
      <c r="T955" s="227">
        <f>S955*H955</f>
        <v>0</v>
      </c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R955" s="228" t="s">
        <v>467</v>
      </c>
      <c r="AT955" s="228" t="s">
        <v>664</v>
      </c>
      <c r="AU955" s="228" t="s">
        <v>90</v>
      </c>
      <c r="AY955" s="21" t="s">
        <v>145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21" t="s">
        <v>88</v>
      </c>
      <c r="BK955" s="229">
        <f>ROUND(I955*H955,2)</f>
        <v>0</v>
      </c>
      <c r="BL955" s="21" t="s">
        <v>364</v>
      </c>
      <c r="BM955" s="228" t="s">
        <v>1436</v>
      </c>
    </row>
    <row r="956" s="2" customFormat="1">
      <c r="A956" s="43"/>
      <c r="B956" s="44"/>
      <c r="C956" s="45"/>
      <c r="D956" s="235" t="s">
        <v>157</v>
      </c>
      <c r="E956" s="45"/>
      <c r="F956" s="236" t="s">
        <v>1437</v>
      </c>
      <c r="G956" s="45"/>
      <c r="H956" s="45"/>
      <c r="I956" s="232"/>
      <c r="J956" s="45"/>
      <c r="K956" s="45"/>
      <c r="L956" s="49"/>
      <c r="M956" s="233"/>
      <c r="N956" s="234"/>
      <c r="O956" s="89"/>
      <c r="P956" s="89"/>
      <c r="Q956" s="89"/>
      <c r="R956" s="89"/>
      <c r="S956" s="89"/>
      <c r="T956" s="90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T956" s="21" t="s">
        <v>157</v>
      </c>
      <c r="AU956" s="21" t="s">
        <v>90</v>
      </c>
    </row>
    <row r="957" s="14" customFormat="1">
      <c r="A957" s="14"/>
      <c r="B957" s="251"/>
      <c r="C957" s="252"/>
      <c r="D957" s="235" t="s">
        <v>273</v>
      </c>
      <c r="E957" s="253" t="s">
        <v>78</v>
      </c>
      <c r="F957" s="254" t="s">
        <v>1438</v>
      </c>
      <c r="G957" s="252"/>
      <c r="H957" s="255">
        <v>1.8899999999999999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1" t="s">
        <v>273</v>
      </c>
      <c r="AU957" s="261" t="s">
        <v>90</v>
      </c>
      <c r="AV957" s="14" t="s">
        <v>90</v>
      </c>
      <c r="AW957" s="14" t="s">
        <v>40</v>
      </c>
      <c r="AX957" s="14" t="s">
        <v>80</v>
      </c>
      <c r="AY957" s="261" t="s">
        <v>145</v>
      </c>
    </row>
    <row r="958" s="15" customFormat="1">
      <c r="A958" s="15"/>
      <c r="B958" s="262"/>
      <c r="C958" s="263"/>
      <c r="D958" s="235" t="s">
        <v>273</v>
      </c>
      <c r="E958" s="264" t="s">
        <v>78</v>
      </c>
      <c r="F958" s="265" t="s">
        <v>277</v>
      </c>
      <c r="G958" s="263"/>
      <c r="H958" s="266">
        <v>1.8899999999999999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2" t="s">
        <v>273</v>
      </c>
      <c r="AU958" s="272" t="s">
        <v>90</v>
      </c>
      <c r="AV958" s="15" t="s">
        <v>170</v>
      </c>
      <c r="AW958" s="15" t="s">
        <v>40</v>
      </c>
      <c r="AX958" s="15" t="s">
        <v>88</v>
      </c>
      <c r="AY958" s="272" t="s">
        <v>145</v>
      </c>
    </row>
    <row r="959" s="2" customFormat="1" ht="37.8" customHeight="1">
      <c r="A959" s="43"/>
      <c r="B959" s="44"/>
      <c r="C959" s="288" t="s">
        <v>1439</v>
      </c>
      <c r="D959" s="288" t="s">
        <v>664</v>
      </c>
      <c r="E959" s="289" t="s">
        <v>1440</v>
      </c>
      <c r="F959" s="290" t="s">
        <v>1441</v>
      </c>
      <c r="G959" s="291" t="s">
        <v>319</v>
      </c>
      <c r="H959" s="292">
        <v>1.8899999999999999</v>
      </c>
      <c r="I959" s="293"/>
      <c r="J959" s="294">
        <f>ROUND(I959*H959,2)</f>
        <v>0</v>
      </c>
      <c r="K959" s="290" t="s">
        <v>1435</v>
      </c>
      <c r="L959" s="295"/>
      <c r="M959" s="296" t="s">
        <v>78</v>
      </c>
      <c r="N959" s="297" t="s">
        <v>50</v>
      </c>
      <c r="O959" s="89"/>
      <c r="P959" s="226">
        <f>O959*H959</f>
        <v>0</v>
      </c>
      <c r="Q959" s="226">
        <v>0.048059999999999999</v>
      </c>
      <c r="R959" s="226">
        <f>Q959*H959</f>
        <v>0.090833399999999995</v>
      </c>
      <c r="S959" s="226">
        <v>0</v>
      </c>
      <c r="T959" s="227">
        <f>S959*H959</f>
        <v>0</v>
      </c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R959" s="228" t="s">
        <v>467</v>
      </c>
      <c r="AT959" s="228" t="s">
        <v>664</v>
      </c>
      <c r="AU959" s="228" t="s">
        <v>90</v>
      </c>
      <c r="AY959" s="21" t="s">
        <v>145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21" t="s">
        <v>88</v>
      </c>
      <c r="BK959" s="229">
        <f>ROUND(I959*H959,2)</f>
        <v>0</v>
      </c>
      <c r="BL959" s="21" t="s">
        <v>364</v>
      </c>
      <c r="BM959" s="228" t="s">
        <v>1442</v>
      </c>
    </row>
    <row r="960" s="2" customFormat="1">
      <c r="A960" s="43"/>
      <c r="B960" s="44"/>
      <c r="C960" s="45"/>
      <c r="D960" s="235" t="s">
        <v>157</v>
      </c>
      <c r="E960" s="45"/>
      <c r="F960" s="236" t="s">
        <v>1437</v>
      </c>
      <c r="G960" s="45"/>
      <c r="H960" s="45"/>
      <c r="I960" s="232"/>
      <c r="J960" s="45"/>
      <c r="K960" s="45"/>
      <c r="L960" s="49"/>
      <c r="M960" s="233"/>
      <c r="N960" s="234"/>
      <c r="O960" s="89"/>
      <c r="P960" s="89"/>
      <c r="Q960" s="89"/>
      <c r="R960" s="89"/>
      <c r="S960" s="89"/>
      <c r="T960" s="90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T960" s="21" t="s">
        <v>157</v>
      </c>
      <c r="AU960" s="21" t="s">
        <v>90</v>
      </c>
    </row>
    <row r="961" s="14" customFormat="1">
      <c r="A961" s="14"/>
      <c r="B961" s="251"/>
      <c r="C961" s="252"/>
      <c r="D961" s="235" t="s">
        <v>273</v>
      </c>
      <c r="E961" s="253" t="s">
        <v>78</v>
      </c>
      <c r="F961" s="254" t="s">
        <v>1443</v>
      </c>
      <c r="G961" s="252"/>
      <c r="H961" s="255">
        <v>1.8899999999999999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1" t="s">
        <v>273</v>
      </c>
      <c r="AU961" s="261" t="s">
        <v>90</v>
      </c>
      <c r="AV961" s="14" t="s">
        <v>90</v>
      </c>
      <c r="AW961" s="14" t="s">
        <v>40</v>
      </c>
      <c r="AX961" s="14" t="s">
        <v>88</v>
      </c>
      <c r="AY961" s="261" t="s">
        <v>145</v>
      </c>
    </row>
    <row r="962" s="2" customFormat="1" ht="24.15" customHeight="1">
      <c r="A962" s="43"/>
      <c r="B962" s="44"/>
      <c r="C962" s="217" t="s">
        <v>1444</v>
      </c>
      <c r="D962" s="217" t="s">
        <v>148</v>
      </c>
      <c r="E962" s="218" t="s">
        <v>1445</v>
      </c>
      <c r="F962" s="219" t="s">
        <v>1446</v>
      </c>
      <c r="G962" s="220" t="s">
        <v>553</v>
      </c>
      <c r="H962" s="221">
        <v>4</v>
      </c>
      <c r="I962" s="222"/>
      <c r="J962" s="223">
        <f>ROUND(I962*H962,2)</f>
        <v>0</v>
      </c>
      <c r="K962" s="219" t="s">
        <v>152</v>
      </c>
      <c r="L962" s="49"/>
      <c r="M962" s="224" t="s">
        <v>78</v>
      </c>
      <c r="N962" s="225" t="s">
        <v>50</v>
      </c>
      <c r="O962" s="89"/>
      <c r="P962" s="226">
        <f>O962*H962</f>
        <v>0</v>
      </c>
      <c r="Q962" s="226">
        <v>0</v>
      </c>
      <c r="R962" s="226">
        <f>Q962*H962</f>
        <v>0</v>
      </c>
      <c r="S962" s="226">
        <v>0</v>
      </c>
      <c r="T962" s="227">
        <f>S962*H962</f>
        <v>0</v>
      </c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R962" s="228" t="s">
        <v>364</v>
      </c>
      <c r="AT962" s="228" t="s">
        <v>148</v>
      </c>
      <c r="AU962" s="228" t="s">
        <v>90</v>
      </c>
      <c r="AY962" s="21" t="s">
        <v>145</v>
      </c>
      <c r="BE962" s="229">
        <f>IF(N962="základní",J962,0)</f>
        <v>0</v>
      </c>
      <c r="BF962" s="229">
        <f>IF(N962="snížená",J962,0)</f>
        <v>0</v>
      </c>
      <c r="BG962" s="229">
        <f>IF(N962="zákl. přenesená",J962,0)</f>
        <v>0</v>
      </c>
      <c r="BH962" s="229">
        <f>IF(N962="sníž. přenesená",J962,0)</f>
        <v>0</v>
      </c>
      <c r="BI962" s="229">
        <f>IF(N962="nulová",J962,0)</f>
        <v>0</v>
      </c>
      <c r="BJ962" s="21" t="s">
        <v>88</v>
      </c>
      <c r="BK962" s="229">
        <f>ROUND(I962*H962,2)</f>
        <v>0</v>
      </c>
      <c r="BL962" s="21" t="s">
        <v>364</v>
      </c>
      <c r="BM962" s="228" t="s">
        <v>1447</v>
      </c>
    </row>
    <row r="963" s="2" customFormat="1">
      <c r="A963" s="43"/>
      <c r="B963" s="44"/>
      <c r="C963" s="45"/>
      <c r="D963" s="230" t="s">
        <v>155</v>
      </c>
      <c r="E963" s="45"/>
      <c r="F963" s="231" t="s">
        <v>1448</v>
      </c>
      <c r="G963" s="45"/>
      <c r="H963" s="45"/>
      <c r="I963" s="232"/>
      <c r="J963" s="45"/>
      <c r="K963" s="45"/>
      <c r="L963" s="49"/>
      <c r="M963" s="233"/>
      <c r="N963" s="234"/>
      <c r="O963" s="89"/>
      <c r="P963" s="89"/>
      <c r="Q963" s="89"/>
      <c r="R963" s="89"/>
      <c r="S963" s="89"/>
      <c r="T963" s="90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T963" s="21" t="s">
        <v>155</v>
      </c>
      <c r="AU963" s="21" t="s">
        <v>90</v>
      </c>
    </row>
    <row r="964" s="14" customFormat="1">
      <c r="A964" s="14"/>
      <c r="B964" s="251"/>
      <c r="C964" s="252"/>
      <c r="D964" s="235" t="s">
        <v>273</v>
      </c>
      <c r="E964" s="253" t="s">
        <v>78</v>
      </c>
      <c r="F964" s="254" t="s">
        <v>1383</v>
      </c>
      <c r="G964" s="252"/>
      <c r="H964" s="255">
        <v>1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1" t="s">
        <v>273</v>
      </c>
      <c r="AU964" s="261" t="s">
        <v>90</v>
      </c>
      <c r="AV964" s="14" t="s">
        <v>90</v>
      </c>
      <c r="AW964" s="14" t="s">
        <v>40</v>
      </c>
      <c r="AX964" s="14" t="s">
        <v>80</v>
      </c>
      <c r="AY964" s="261" t="s">
        <v>145</v>
      </c>
    </row>
    <row r="965" s="14" customFormat="1">
      <c r="A965" s="14"/>
      <c r="B965" s="251"/>
      <c r="C965" s="252"/>
      <c r="D965" s="235" t="s">
        <v>273</v>
      </c>
      <c r="E965" s="253" t="s">
        <v>78</v>
      </c>
      <c r="F965" s="254" t="s">
        <v>1384</v>
      </c>
      <c r="G965" s="252"/>
      <c r="H965" s="255">
        <v>1</v>
      </c>
      <c r="I965" s="256"/>
      <c r="J965" s="252"/>
      <c r="K965" s="252"/>
      <c r="L965" s="257"/>
      <c r="M965" s="258"/>
      <c r="N965" s="259"/>
      <c r="O965" s="259"/>
      <c r="P965" s="259"/>
      <c r="Q965" s="259"/>
      <c r="R965" s="259"/>
      <c r="S965" s="259"/>
      <c r="T965" s="26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1" t="s">
        <v>273</v>
      </c>
      <c r="AU965" s="261" t="s">
        <v>90</v>
      </c>
      <c r="AV965" s="14" t="s">
        <v>90</v>
      </c>
      <c r="AW965" s="14" t="s">
        <v>40</v>
      </c>
      <c r="AX965" s="14" t="s">
        <v>80</v>
      </c>
      <c r="AY965" s="261" t="s">
        <v>145</v>
      </c>
    </row>
    <row r="966" s="14" customFormat="1">
      <c r="A966" s="14"/>
      <c r="B966" s="251"/>
      <c r="C966" s="252"/>
      <c r="D966" s="235" t="s">
        <v>273</v>
      </c>
      <c r="E966" s="253" t="s">
        <v>78</v>
      </c>
      <c r="F966" s="254" t="s">
        <v>1385</v>
      </c>
      <c r="G966" s="252"/>
      <c r="H966" s="255">
        <v>1</v>
      </c>
      <c r="I966" s="256"/>
      <c r="J966" s="252"/>
      <c r="K966" s="252"/>
      <c r="L966" s="257"/>
      <c r="M966" s="258"/>
      <c r="N966" s="259"/>
      <c r="O966" s="259"/>
      <c r="P966" s="259"/>
      <c r="Q966" s="259"/>
      <c r="R966" s="259"/>
      <c r="S966" s="259"/>
      <c r="T966" s="26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1" t="s">
        <v>273</v>
      </c>
      <c r="AU966" s="261" t="s">
        <v>90</v>
      </c>
      <c r="AV966" s="14" t="s">
        <v>90</v>
      </c>
      <c r="AW966" s="14" t="s">
        <v>40</v>
      </c>
      <c r="AX966" s="14" t="s">
        <v>80</v>
      </c>
      <c r="AY966" s="261" t="s">
        <v>145</v>
      </c>
    </row>
    <row r="967" s="16" customFormat="1">
      <c r="A967" s="16"/>
      <c r="B967" s="273"/>
      <c r="C967" s="274"/>
      <c r="D967" s="235" t="s">
        <v>273</v>
      </c>
      <c r="E967" s="275" t="s">
        <v>78</v>
      </c>
      <c r="F967" s="276" t="s">
        <v>341</v>
      </c>
      <c r="G967" s="274"/>
      <c r="H967" s="277">
        <v>3</v>
      </c>
      <c r="I967" s="278"/>
      <c r="J967" s="274"/>
      <c r="K967" s="274"/>
      <c r="L967" s="279"/>
      <c r="M967" s="280"/>
      <c r="N967" s="281"/>
      <c r="O967" s="281"/>
      <c r="P967" s="281"/>
      <c r="Q967" s="281"/>
      <c r="R967" s="281"/>
      <c r="S967" s="281"/>
      <c r="T967" s="282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83" t="s">
        <v>273</v>
      </c>
      <c r="AU967" s="283" t="s">
        <v>90</v>
      </c>
      <c r="AV967" s="16" t="s">
        <v>164</v>
      </c>
      <c r="AW967" s="16" t="s">
        <v>40</v>
      </c>
      <c r="AX967" s="16" t="s">
        <v>80</v>
      </c>
      <c r="AY967" s="283" t="s">
        <v>145</v>
      </c>
    </row>
    <row r="968" s="14" customFormat="1">
      <c r="A968" s="14"/>
      <c r="B968" s="251"/>
      <c r="C968" s="252"/>
      <c r="D968" s="235" t="s">
        <v>273</v>
      </c>
      <c r="E968" s="253" t="s">
        <v>78</v>
      </c>
      <c r="F968" s="254" t="s">
        <v>1419</v>
      </c>
      <c r="G968" s="252"/>
      <c r="H968" s="255">
        <v>1</v>
      </c>
      <c r="I968" s="256"/>
      <c r="J968" s="252"/>
      <c r="K968" s="252"/>
      <c r="L968" s="257"/>
      <c r="M968" s="258"/>
      <c r="N968" s="259"/>
      <c r="O968" s="259"/>
      <c r="P968" s="259"/>
      <c r="Q968" s="259"/>
      <c r="R968" s="259"/>
      <c r="S968" s="259"/>
      <c r="T968" s="26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1" t="s">
        <v>273</v>
      </c>
      <c r="AU968" s="261" t="s">
        <v>90</v>
      </c>
      <c r="AV968" s="14" t="s">
        <v>90</v>
      </c>
      <c r="AW968" s="14" t="s">
        <v>40</v>
      </c>
      <c r="AX968" s="14" t="s">
        <v>80</v>
      </c>
      <c r="AY968" s="261" t="s">
        <v>145</v>
      </c>
    </row>
    <row r="969" s="16" customFormat="1">
      <c r="A969" s="16"/>
      <c r="B969" s="273"/>
      <c r="C969" s="274"/>
      <c r="D969" s="235" t="s">
        <v>273</v>
      </c>
      <c r="E969" s="275" t="s">
        <v>78</v>
      </c>
      <c r="F969" s="276" t="s">
        <v>341</v>
      </c>
      <c r="G969" s="274"/>
      <c r="H969" s="277">
        <v>1</v>
      </c>
      <c r="I969" s="278"/>
      <c r="J969" s="274"/>
      <c r="K969" s="274"/>
      <c r="L969" s="279"/>
      <c r="M969" s="280"/>
      <c r="N969" s="281"/>
      <c r="O969" s="281"/>
      <c r="P969" s="281"/>
      <c r="Q969" s="281"/>
      <c r="R969" s="281"/>
      <c r="S969" s="281"/>
      <c r="T969" s="282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T969" s="283" t="s">
        <v>273</v>
      </c>
      <c r="AU969" s="283" t="s">
        <v>90</v>
      </c>
      <c r="AV969" s="16" t="s">
        <v>164</v>
      </c>
      <c r="AW969" s="16" t="s">
        <v>40</v>
      </c>
      <c r="AX969" s="16" t="s">
        <v>80</v>
      </c>
      <c r="AY969" s="283" t="s">
        <v>145</v>
      </c>
    </row>
    <row r="970" s="15" customFormat="1">
      <c r="A970" s="15"/>
      <c r="B970" s="262"/>
      <c r="C970" s="263"/>
      <c r="D970" s="235" t="s">
        <v>273</v>
      </c>
      <c r="E970" s="264" t="s">
        <v>78</v>
      </c>
      <c r="F970" s="265" t="s">
        <v>277</v>
      </c>
      <c r="G970" s="263"/>
      <c r="H970" s="266">
        <v>4</v>
      </c>
      <c r="I970" s="267"/>
      <c r="J970" s="263"/>
      <c r="K970" s="263"/>
      <c r="L970" s="268"/>
      <c r="M970" s="269"/>
      <c r="N970" s="270"/>
      <c r="O970" s="270"/>
      <c r="P970" s="270"/>
      <c r="Q970" s="270"/>
      <c r="R970" s="270"/>
      <c r="S970" s="270"/>
      <c r="T970" s="271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2" t="s">
        <v>273</v>
      </c>
      <c r="AU970" s="272" t="s">
        <v>90</v>
      </c>
      <c r="AV970" s="15" t="s">
        <v>170</v>
      </c>
      <c r="AW970" s="15" t="s">
        <v>40</v>
      </c>
      <c r="AX970" s="15" t="s">
        <v>88</v>
      </c>
      <c r="AY970" s="272" t="s">
        <v>145</v>
      </c>
    </row>
    <row r="971" s="2" customFormat="1" ht="24.15" customHeight="1">
      <c r="A971" s="43"/>
      <c r="B971" s="44"/>
      <c r="C971" s="217" t="s">
        <v>1449</v>
      </c>
      <c r="D971" s="217" t="s">
        <v>148</v>
      </c>
      <c r="E971" s="218" t="s">
        <v>1445</v>
      </c>
      <c r="F971" s="219" t="s">
        <v>1446</v>
      </c>
      <c r="G971" s="220" t="s">
        <v>553</v>
      </c>
      <c r="H971" s="221">
        <v>4</v>
      </c>
      <c r="I971" s="222"/>
      <c r="J971" s="223">
        <f>ROUND(I971*H971,2)</f>
        <v>0</v>
      </c>
      <c r="K971" s="219" t="s">
        <v>152</v>
      </c>
      <c r="L971" s="49"/>
      <c r="M971" s="224" t="s">
        <v>78</v>
      </c>
      <c r="N971" s="225" t="s">
        <v>50</v>
      </c>
      <c r="O971" s="89"/>
      <c r="P971" s="226">
        <f>O971*H971</f>
        <v>0</v>
      </c>
      <c r="Q971" s="226">
        <v>0</v>
      </c>
      <c r="R971" s="226">
        <f>Q971*H971</f>
        <v>0</v>
      </c>
      <c r="S971" s="226">
        <v>0</v>
      </c>
      <c r="T971" s="227">
        <f>S971*H971</f>
        <v>0</v>
      </c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R971" s="228" t="s">
        <v>364</v>
      </c>
      <c r="AT971" s="228" t="s">
        <v>148</v>
      </c>
      <c r="AU971" s="228" t="s">
        <v>90</v>
      </c>
      <c r="AY971" s="21" t="s">
        <v>145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21" t="s">
        <v>88</v>
      </c>
      <c r="BK971" s="229">
        <f>ROUND(I971*H971,2)</f>
        <v>0</v>
      </c>
      <c r="BL971" s="21" t="s">
        <v>364</v>
      </c>
      <c r="BM971" s="228" t="s">
        <v>1450</v>
      </c>
    </row>
    <row r="972" s="2" customFormat="1">
      <c r="A972" s="43"/>
      <c r="B972" s="44"/>
      <c r="C972" s="45"/>
      <c r="D972" s="230" t="s">
        <v>155</v>
      </c>
      <c r="E972" s="45"/>
      <c r="F972" s="231" t="s">
        <v>1448</v>
      </c>
      <c r="G972" s="45"/>
      <c r="H972" s="45"/>
      <c r="I972" s="232"/>
      <c r="J972" s="45"/>
      <c r="K972" s="45"/>
      <c r="L972" s="49"/>
      <c r="M972" s="233"/>
      <c r="N972" s="234"/>
      <c r="O972" s="89"/>
      <c r="P972" s="89"/>
      <c r="Q972" s="89"/>
      <c r="R972" s="89"/>
      <c r="S972" s="89"/>
      <c r="T972" s="90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T972" s="21" t="s">
        <v>155</v>
      </c>
      <c r="AU972" s="21" t="s">
        <v>90</v>
      </c>
    </row>
    <row r="973" s="14" customFormat="1">
      <c r="A973" s="14"/>
      <c r="B973" s="251"/>
      <c r="C973" s="252"/>
      <c r="D973" s="235" t="s">
        <v>273</v>
      </c>
      <c r="E973" s="253" t="s">
        <v>78</v>
      </c>
      <c r="F973" s="254" t="s">
        <v>1383</v>
      </c>
      <c r="G973" s="252"/>
      <c r="H973" s="255">
        <v>1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1" t="s">
        <v>273</v>
      </c>
      <c r="AU973" s="261" t="s">
        <v>90</v>
      </c>
      <c r="AV973" s="14" t="s">
        <v>90</v>
      </c>
      <c r="AW973" s="14" t="s">
        <v>40</v>
      </c>
      <c r="AX973" s="14" t="s">
        <v>80</v>
      </c>
      <c r="AY973" s="261" t="s">
        <v>145</v>
      </c>
    </row>
    <row r="974" s="14" customFormat="1">
      <c r="A974" s="14"/>
      <c r="B974" s="251"/>
      <c r="C974" s="252"/>
      <c r="D974" s="235" t="s">
        <v>273</v>
      </c>
      <c r="E974" s="253" t="s">
        <v>78</v>
      </c>
      <c r="F974" s="254" t="s">
        <v>1384</v>
      </c>
      <c r="G974" s="252"/>
      <c r="H974" s="255">
        <v>1</v>
      </c>
      <c r="I974" s="256"/>
      <c r="J974" s="252"/>
      <c r="K974" s="252"/>
      <c r="L974" s="257"/>
      <c r="M974" s="258"/>
      <c r="N974" s="259"/>
      <c r="O974" s="259"/>
      <c r="P974" s="259"/>
      <c r="Q974" s="259"/>
      <c r="R974" s="259"/>
      <c r="S974" s="259"/>
      <c r="T974" s="26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1" t="s">
        <v>273</v>
      </c>
      <c r="AU974" s="261" t="s">
        <v>90</v>
      </c>
      <c r="AV974" s="14" t="s">
        <v>90</v>
      </c>
      <c r="AW974" s="14" t="s">
        <v>40</v>
      </c>
      <c r="AX974" s="14" t="s">
        <v>80</v>
      </c>
      <c r="AY974" s="261" t="s">
        <v>145</v>
      </c>
    </row>
    <row r="975" s="14" customFormat="1">
      <c r="A975" s="14"/>
      <c r="B975" s="251"/>
      <c r="C975" s="252"/>
      <c r="D975" s="235" t="s">
        <v>273</v>
      </c>
      <c r="E975" s="253" t="s">
        <v>78</v>
      </c>
      <c r="F975" s="254" t="s">
        <v>1385</v>
      </c>
      <c r="G975" s="252"/>
      <c r="H975" s="255">
        <v>1</v>
      </c>
      <c r="I975" s="256"/>
      <c r="J975" s="252"/>
      <c r="K975" s="252"/>
      <c r="L975" s="257"/>
      <c r="M975" s="258"/>
      <c r="N975" s="259"/>
      <c r="O975" s="259"/>
      <c r="P975" s="259"/>
      <c r="Q975" s="259"/>
      <c r="R975" s="259"/>
      <c r="S975" s="259"/>
      <c r="T975" s="26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1" t="s">
        <v>273</v>
      </c>
      <c r="AU975" s="261" t="s">
        <v>90</v>
      </c>
      <c r="AV975" s="14" t="s">
        <v>90</v>
      </c>
      <c r="AW975" s="14" t="s">
        <v>40</v>
      </c>
      <c r="AX975" s="14" t="s">
        <v>80</v>
      </c>
      <c r="AY975" s="261" t="s">
        <v>145</v>
      </c>
    </row>
    <row r="976" s="14" customFormat="1">
      <c r="A976" s="14"/>
      <c r="B976" s="251"/>
      <c r="C976" s="252"/>
      <c r="D976" s="235" t="s">
        <v>273</v>
      </c>
      <c r="E976" s="253" t="s">
        <v>78</v>
      </c>
      <c r="F976" s="254" t="s">
        <v>1419</v>
      </c>
      <c r="G976" s="252"/>
      <c r="H976" s="255">
        <v>1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1" t="s">
        <v>273</v>
      </c>
      <c r="AU976" s="261" t="s">
        <v>90</v>
      </c>
      <c r="AV976" s="14" t="s">
        <v>90</v>
      </c>
      <c r="AW976" s="14" t="s">
        <v>40</v>
      </c>
      <c r="AX976" s="14" t="s">
        <v>80</v>
      </c>
      <c r="AY976" s="261" t="s">
        <v>145</v>
      </c>
    </row>
    <row r="977" s="15" customFormat="1">
      <c r="A977" s="15"/>
      <c r="B977" s="262"/>
      <c r="C977" s="263"/>
      <c r="D977" s="235" t="s">
        <v>273</v>
      </c>
      <c r="E977" s="264" t="s">
        <v>78</v>
      </c>
      <c r="F977" s="265" t="s">
        <v>277</v>
      </c>
      <c r="G977" s="263"/>
      <c r="H977" s="266">
        <v>4</v>
      </c>
      <c r="I977" s="267"/>
      <c r="J977" s="263"/>
      <c r="K977" s="263"/>
      <c r="L977" s="268"/>
      <c r="M977" s="269"/>
      <c r="N977" s="270"/>
      <c r="O977" s="270"/>
      <c r="P977" s="270"/>
      <c r="Q977" s="270"/>
      <c r="R977" s="270"/>
      <c r="S977" s="270"/>
      <c r="T977" s="271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2" t="s">
        <v>273</v>
      </c>
      <c r="AU977" s="272" t="s">
        <v>90</v>
      </c>
      <c r="AV977" s="15" t="s">
        <v>170</v>
      </c>
      <c r="AW977" s="15" t="s">
        <v>40</v>
      </c>
      <c r="AX977" s="15" t="s">
        <v>88</v>
      </c>
      <c r="AY977" s="272" t="s">
        <v>145</v>
      </c>
    </row>
    <row r="978" s="2" customFormat="1" ht="16.5" customHeight="1">
      <c r="A978" s="43"/>
      <c r="B978" s="44"/>
      <c r="C978" s="288" t="s">
        <v>1451</v>
      </c>
      <c r="D978" s="288" t="s">
        <v>664</v>
      </c>
      <c r="E978" s="289" t="s">
        <v>1452</v>
      </c>
      <c r="F978" s="290" t="s">
        <v>1453</v>
      </c>
      <c r="G978" s="291" t="s">
        <v>553</v>
      </c>
      <c r="H978" s="292">
        <v>8</v>
      </c>
      <c r="I978" s="293"/>
      <c r="J978" s="294">
        <f>ROUND(I978*H978,2)</f>
        <v>0</v>
      </c>
      <c r="K978" s="290" t="s">
        <v>152</v>
      </c>
      <c r="L978" s="295"/>
      <c r="M978" s="296" t="s">
        <v>78</v>
      </c>
      <c r="N978" s="297" t="s">
        <v>50</v>
      </c>
      <c r="O978" s="89"/>
      <c r="P978" s="226">
        <f>O978*H978</f>
        <v>0</v>
      </c>
      <c r="Q978" s="226">
        <v>0.00050000000000000001</v>
      </c>
      <c r="R978" s="226">
        <f>Q978*H978</f>
        <v>0.0040000000000000001</v>
      </c>
      <c r="S978" s="226">
        <v>0</v>
      </c>
      <c r="T978" s="227">
        <f>S978*H978</f>
        <v>0</v>
      </c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R978" s="228" t="s">
        <v>467</v>
      </c>
      <c r="AT978" s="228" t="s">
        <v>664</v>
      </c>
      <c r="AU978" s="228" t="s">
        <v>90</v>
      </c>
      <c r="AY978" s="21" t="s">
        <v>145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21" t="s">
        <v>88</v>
      </c>
      <c r="BK978" s="229">
        <f>ROUND(I978*H978,2)</f>
        <v>0</v>
      </c>
      <c r="BL978" s="21" t="s">
        <v>364</v>
      </c>
      <c r="BM978" s="228" t="s">
        <v>1454</v>
      </c>
    </row>
    <row r="979" s="14" customFormat="1">
      <c r="A979" s="14"/>
      <c r="B979" s="251"/>
      <c r="C979" s="252"/>
      <c r="D979" s="235" t="s">
        <v>273</v>
      </c>
      <c r="E979" s="252"/>
      <c r="F979" s="254" t="s">
        <v>1455</v>
      </c>
      <c r="G979" s="252"/>
      <c r="H979" s="255">
        <v>8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1" t="s">
        <v>273</v>
      </c>
      <c r="AU979" s="261" t="s">
        <v>90</v>
      </c>
      <c r="AV979" s="14" t="s">
        <v>90</v>
      </c>
      <c r="AW979" s="14" t="s">
        <v>4</v>
      </c>
      <c r="AX979" s="14" t="s">
        <v>88</v>
      </c>
      <c r="AY979" s="261" t="s">
        <v>145</v>
      </c>
    </row>
    <row r="980" s="2" customFormat="1" ht="24.15" customHeight="1">
      <c r="A980" s="43"/>
      <c r="B980" s="44"/>
      <c r="C980" s="217" t="s">
        <v>1456</v>
      </c>
      <c r="D980" s="217" t="s">
        <v>148</v>
      </c>
      <c r="E980" s="218" t="s">
        <v>1457</v>
      </c>
      <c r="F980" s="219" t="s">
        <v>1458</v>
      </c>
      <c r="G980" s="220" t="s">
        <v>553</v>
      </c>
      <c r="H980" s="221">
        <v>11</v>
      </c>
      <c r="I980" s="222"/>
      <c r="J980" s="223">
        <f>ROUND(I980*H980,2)</f>
        <v>0</v>
      </c>
      <c r="K980" s="219" t="s">
        <v>152</v>
      </c>
      <c r="L980" s="49"/>
      <c r="M980" s="224" t="s">
        <v>78</v>
      </c>
      <c r="N980" s="225" t="s">
        <v>50</v>
      </c>
      <c r="O980" s="89"/>
      <c r="P980" s="226">
        <f>O980*H980</f>
        <v>0</v>
      </c>
      <c r="Q980" s="226">
        <v>0</v>
      </c>
      <c r="R980" s="226">
        <f>Q980*H980</f>
        <v>0</v>
      </c>
      <c r="S980" s="226">
        <v>0</v>
      </c>
      <c r="T980" s="227">
        <f>S980*H980</f>
        <v>0</v>
      </c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R980" s="228" t="s">
        <v>364</v>
      </c>
      <c r="AT980" s="228" t="s">
        <v>148</v>
      </c>
      <c r="AU980" s="228" t="s">
        <v>90</v>
      </c>
      <c r="AY980" s="21" t="s">
        <v>145</v>
      </c>
      <c r="BE980" s="229">
        <f>IF(N980="základní",J980,0)</f>
        <v>0</v>
      </c>
      <c r="BF980" s="229">
        <f>IF(N980="snížená",J980,0)</f>
        <v>0</v>
      </c>
      <c r="BG980" s="229">
        <f>IF(N980="zákl. přenesená",J980,0)</f>
        <v>0</v>
      </c>
      <c r="BH980" s="229">
        <f>IF(N980="sníž. přenesená",J980,0)</f>
        <v>0</v>
      </c>
      <c r="BI980" s="229">
        <f>IF(N980="nulová",J980,0)</f>
        <v>0</v>
      </c>
      <c r="BJ980" s="21" t="s">
        <v>88</v>
      </c>
      <c r="BK980" s="229">
        <f>ROUND(I980*H980,2)</f>
        <v>0</v>
      </c>
      <c r="BL980" s="21" t="s">
        <v>364</v>
      </c>
      <c r="BM980" s="228" t="s">
        <v>1459</v>
      </c>
    </row>
    <row r="981" s="2" customFormat="1">
      <c r="A981" s="43"/>
      <c r="B981" s="44"/>
      <c r="C981" s="45"/>
      <c r="D981" s="230" t="s">
        <v>155</v>
      </c>
      <c r="E981" s="45"/>
      <c r="F981" s="231" t="s">
        <v>1460</v>
      </c>
      <c r="G981" s="45"/>
      <c r="H981" s="45"/>
      <c r="I981" s="232"/>
      <c r="J981" s="45"/>
      <c r="K981" s="45"/>
      <c r="L981" s="49"/>
      <c r="M981" s="233"/>
      <c r="N981" s="234"/>
      <c r="O981" s="89"/>
      <c r="P981" s="89"/>
      <c r="Q981" s="89"/>
      <c r="R981" s="89"/>
      <c r="S981" s="89"/>
      <c r="T981" s="90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T981" s="21" t="s">
        <v>155</v>
      </c>
      <c r="AU981" s="21" t="s">
        <v>90</v>
      </c>
    </row>
    <row r="982" s="2" customFormat="1">
      <c r="A982" s="43"/>
      <c r="B982" s="44"/>
      <c r="C982" s="45"/>
      <c r="D982" s="235" t="s">
        <v>157</v>
      </c>
      <c r="E982" s="45"/>
      <c r="F982" s="236" t="s">
        <v>1461</v>
      </c>
      <c r="G982" s="45"/>
      <c r="H982" s="45"/>
      <c r="I982" s="232"/>
      <c r="J982" s="45"/>
      <c r="K982" s="45"/>
      <c r="L982" s="49"/>
      <c r="M982" s="233"/>
      <c r="N982" s="234"/>
      <c r="O982" s="89"/>
      <c r="P982" s="89"/>
      <c r="Q982" s="89"/>
      <c r="R982" s="89"/>
      <c r="S982" s="89"/>
      <c r="T982" s="90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T982" s="21" t="s">
        <v>157</v>
      </c>
      <c r="AU982" s="21" t="s">
        <v>90</v>
      </c>
    </row>
    <row r="983" s="14" customFormat="1">
      <c r="A983" s="14"/>
      <c r="B983" s="251"/>
      <c r="C983" s="252"/>
      <c r="D983" s="235" t="s">
        <v>273</v>
      </c>
      <c r="E983" s="253" t="s">
        <v>78</v>
      </c>
      <c r="F983" s="254" t="s">
        <v>1383</v>
      </c>
      <c r="G983" s="252"/>
      <c r="H983" s="255">
        <v>1</v>
      </c>
      <c r="I983" s="256"/>
      <c r="J983" s="252"/>
      <c r="K983" s="252"/>
      <c r="L983" s="257"/>
      <c r="M983" s="258"/>
      <c r="N983" s="259"/>
      <c r="O983" s="259"/>
      <c r="P983" s="259"/>
      <c r="Q983" s="259"/>
      <c r="R983" s="259"/>
      <c r="S983" s="259"/>
      <c r="T983" s="26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1" t="s">
        <v>273</v>
      </c>
      <c r="AU983" s="261" t="s">
        <v>90</v>
      </c>
      <c r="AV983" s="14" t="s">
        <v>90</v>
      </c>
      <c r="AW983" s="14" t="s">
        <v>40</v>
      </c>
      <c r="AX983" s="14" t="s">
        <v>80</v>
      </c>
      <c r="AY983" s="261" t="s">
        <v>145</v>
      </c>
    </row>
    <row r="984" s="14" customFormat="1">
      <c r="A984" s="14"/>
      <c r="B984" s="251"/>
      <c r="C984" s="252"/>
      <c r="D984" s="235" t="s">
        <v>273</v>
      </c>
      <c r="E984" s="253" t="s">
        <v>78</v>
      </c>
      <c r="F984" s="254" t="s">
        <v>1384</v>
      </c>
      <c r="G984" s="252"/>
      <c r="H984" s="255">
        <v>1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1" t="s">
        <v>273</v>
      </c>
      <c r="AU984" s="261" t="s">
        <v>90</v>
      </c>
      <c r="AV984" s="14" t="s">
        <v>90</v>
      </c>
      <c r="AW984" s="14" t="s">
        <v>40</v>
      </c>
      <c r="AX984" s="14" t="s">
        <v>80</v>
      </c>
      <c r="AY984" s="261" t="s">
        <v>145</v>
      </c>
    </row>
    <row r="985" s="14" customFormat="1">
      <c r="A985" s="14"/>
      <c r="B985" s="251"/>
      <c r="C985" s="252"/>
      <c r="D985" s="235" t="s">
        <v>273</v>
      </c>
      <c r="E985" s="253" t="s">
        <v>78</v>
      </c>
      <c r="F985" s="254" t="s">
        <v>1385</v>
      </c>
      <c r="G985" s="252"/>
      <c r="H985" s="255">
        <v>1</v>
      </c>
      <c r="I985" s="256"/>
      <c r="J985" s="252"/>
      <c r="K985" s="252"/>
      <c r="L985" s="257"/>
      <c r="M985" s="258"/>
      <c r="N985" s="259"/>
      <c r="O985" s="259"/>
      <c r="P985" s="259"/>
      <c r="Q985" s="259"/>
      <c r="R985" s="259"/>
      <c r="S985" s="259"/>
      <c r="T985" s="26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1" t="s">
        <v>273</v>
      </c>
      <c r="AU985" s="261" t="s">
        <v>90</v>
      </c>
      <c r="AV985" s="14" t="s">
        <v>90</v>
      </c>
      <c r="AW985" s="14" t="s">
        <v>40</v>
      </c>
      <c r="AX985" s="14" t="s">
        <v>80</v>
      </c>
      <c r="AY985" s="261" t="s">
        <v>145</v>
      </c>
    </row>
    <row r="986" s="14" customFormat="1">
      <c r="A986" s="14"/>
      <c r="B986" s="251"/>
      <c r="C986" s="252"/>
      <c r="D986" s="235" t="s">
        <v>273</v>
      </c>
      <c r="E986" s="253" t="s">
        <v>78</v>
      </c>
      <c r="F986" s="254" t="s">
        <v>1409</v>
      </c>
      <c r="G986" s="252"/>
      <c r="H986" s="255">
        <v>1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1" t="s">
        <v>273</v>
      </c>
      <c r="AU986" s="261" t="s">
        <v>90</v>
      </c>
      <c r="AV986" s="14" t="s">
        <v>90</v>
      </c>
      <c r="AW986" s="14" t="s">
        <v>40</v>
      </c>
      <c r="AX986" s="14" t="s">
        <v>80</v>
      </c>
      <c r="AY986" s="261" t="s">
        <v>145</v>
      </c>
    </row>
    <row r="987" s="14" customFormat="1">
      <c r="A987" s="14"/>
      <c r="B987" s="251"/>
      <c r="C987" s="252"/>
      <c r="D987" s="235" t="s">
        <v>273</v>
      </c>
      <c r="E987" s="253" t="s">
        <v>78</v>
      </c>
      <c r="F987" s="254" t="s">
        <v>1462</v>
      </c>
      <c r="G987" s="252"/>
      <c r="H987" s="255">
        <v>2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1" t="s">
        <v>273</v>
      </c>
      <c r="AU987" s="261" t="s">
        <v>90</v>
      </c>
      <c r="AV987" s="14" t="s">
        <v>90</v>
      </c>
      <c r="AW987" s="14" t="s">
        <v>40</v>
      </c>
      <c r="AX987" s="14" t="s">
        <v>80</v>
      </c>
      <c r="AY987" s="261" t="s">
        <v>145</v>
      </c>
    </row>
    <row r="988" s="14" customFormat="1">
      <c r="A988" s="14"/>
      <c r="B988" s="251"/>
      <c r="C988" s="252"/>
      <c r="D988" s="235" t="s">
        <v>273</v>
      </c>
      <c r="E988" s="253" t="s">
        <v>78</v>
      </c>
      <c r="F988" s="254" t="s">
        <v>1419</v>
      </c>
      <c r="G988" s="252"/>
      <c r="H988" s="255">
        <v>1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1" t="s">
        <v>273</v>
      </c>
      <c r="AU988" s="261" t="s">
        <v>90</v>
      </c>
      <c r="AV988" s="14" t="s">
        <v>90</v>
      </c>
      <c r="AW988" s="14" t="s">
        <v>40</v>
      </c>
      <c r="AX988" s="14" t="s">
        <v>80</v>
      </c>
      <c r="AY988" s="261" t="s">
        <v>145</v>
      </c>
    </row>
    <row r="989" s="14" customFormat="1">
      <c r="A989" s="14"/>
      <c r="B989" s="251"/>
      <c r="C989" s="252"/>
      <c r="D989" s="235" t="s">
        <v>273</v>
      </c>
      <c r="E989" s="253" t="s">
        <v>78</v>
      </c>
      <c r="F989" s="254" t="s">
        <v>1420</v>
      </c>
      <c r="G989" s="252"/>
      <c r="H989" s="255">
        <v>3</v>
      </c>
      <c r="I989" s="256"/>
      <c r="J989" s="252"/>
      <c r="K989" s="252"/>
      <c r="L989" s="257"/>
      <c r="M989" s="258"/>
      <c r="N989" s="259"/>
      <c r="O989" s="259"/>
      <c r="P989" s="259"/>
      <c r="Q989" s="259"/>
      <c r="R989" s="259"/>
      <c r="S989" s="259"/>
      <c r="T989" s="260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1" t="s">
        <v>273</v>
      </c>
      <c r="AU989" s="261" t="s">
        <v>90</v>
      </c>
      <c r="AV989" s="14" t="s">
        <v>90</v>
      </c>
      <c r="AW989" s="14" t="s">
        <v>40</v>
      </c>
      <c r="AX989" s="14" t="s">
        <v>80</v>
      </c>
      <c r="AY989" s="261" t="s">
        <v>145</v>
      </c>
    </row>
    <row r="990" s="14" customFormat="1">
      <c r="A990" s="14"/>
      <c r="B990" s="251"/>
      <c r="C990" s="252"/>
      <c r="D990" s="235" t="s">
        <v>273</v>
      </c>
      <c r="E990" s="253" t="s">
        <v>78</v>
      </c>
      <c r="F990" s="254" t="s">
        <v>1267</v>
      </c>
      <c r="G990" s="252"/>
      <c r="H990" s="255">
        <v>1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1" t="s">
        <v>273</v>
      </c>
      <c r="AU990" s="261" t="s">
        <v>90</v>
      </c>
      <c r="AV990" s="14" t="s">
        <v>90</v>
      </c>
      <c r="AW990" s="14" t="s">
        <v>40</v>
      </c>
      <c r="AX990" s="14" t="s">
        <v>80</v>
      </c>
      <c r="AY990" s="261" t="s">
        <v>145</v>
      </c>
    </row>
    <row r="991" s="16" customFormat="1">
      <c r="A991" s="16"/>
      <c r="B991" s="273"/>
      <c r="C991" s="274"/>
      <c r="D991" s="235" t="s">
        <v>273</v>
      </c>
      <c r="E991" s="275" t="s">
        <v>78</v>
      </c>
      <c r="F991" s="276" t="s">
        <v>341</v>
      </c>
      <c r="G991" s="274"/>
      <c r="H991" s="277">
        <v>11</v>
      </c>
      <c r="I991" s="278"/>
      <c r="J991" s="274"/>
      <c r="K991" s="274"/>
      <c r="L991" s="279"/>
      <c r="M991" s="280"/>
      <c r="N991" s="281"/>
      <c r="O991" s="281"/>
      <c r="P991" s="281"/>
      <c r="Q991" s="281"/>
      <c r="R991" s="281"/>
      <c r="S991" s="281"/>
      <c r="T991" s="282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83" t="s">
        <v>273</v>
      </c>
      <c r="AU991" s="283" t="s">
        <v>90</v>
      </c>
      <c r="AV991" s="16" t="s">
        <v>164</v>
      </c>
      <c r="AW991" s="16" t="s">
        <v>40</v>
      </c>
      <c r="AX991" s="16" t="s">
        <v>80</v>
      </c>
      <c r="AY991" s="283" t="s">
        <v>145</v>
      </c>
    </row>
    <row r="992" s="15" customFormat="1">
      <c r="A992" s="15"/>
      <c r="B992" s="262"/>
      <c r="C992" s="263"/>
      <c r="D992" s="235" t="s">
        <v>273</v>
      </c>
      <c r="E992" s="264" t="s">
        <v>78</v>
      </c>
      <c r="F992" s="265" t="s">
        <v>277</v>
      </c>
      <c r="G992" s="263"/>
      <c r="H992" s="266">
        <v>11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2" t="s">
        <v>273</v>
      </c>
      <c r="AU992" s="272" t="s">
        <v>90</v>
      </c>
      <c r="AV992" s="15" t="s">
        <v>170</v>
      </c>
      <c r="AW992" s="15" t="s">
        <v>40</v>
      </c>
      <c r="AX992" s="15" t="s">
        <v>88</v>
      </c>
      <c r="AY992" s="272" t="s">
        <v>145</v>
      </c>
    </row>
    <row r="993" s="2" customFormat="1" ht="24.15" customHeight="1">
      <c r="A993" s="43"/>
      <c r="B993" s="44"/>
      <c r="C993" s="288" t="s">
        <v>1463</v>
      </c>
      <c r="D993" s="288" t="s">
        <v>664</v>
      </c>
      <c r="E993" s="289" t="s">
        <v>1464</v>
      </c>
      <c r="F993" s="290" t="s">
        <v>1465</v>
      </c>
      <c r="G993" s="291" t="s">
        <v>553</v>
      </c>
      <c r="H993" s="292">
        <v>11</v>
      </c>
      <c r="I993" s="293"/>
      <c r="J993" s="294">
        <f>ROUND(I993*H993,2)</f>
        <v>0</v>
      </c>
      <c r="K993" s="290" t="s">
        <v>152</v>
      </c>
      <c r="L993" s="295"/>
      <c r="M993" s="296" t="s">
        <v>78</v>
      </c>
      <c r="N993" s="297" t="s">
        <v>50</v>
      </c>
      <c r="O993" s="89"/>
      <c r="P993" s="226">
        <f>O993*H993</f>
        <v>0</v>
      </c>
      <c r="Q993" s="226">
        <v>0.00014999999999999999</v>
      </c>
      <c r="R993" s="226">
        <f>Q993*H993</f>
        <v>0.0016499999999999998</v>
      </c>
      <c r="S993" s="226">
        <v>0</v>
      </c>
      <c r="T993" s="227">
        <f>S993*H993</f>
        <v>0</v>
      </c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R993" s="228" t="s">
        <v>467</v>
      </c>
      <c r="AT993" s="228" t="s">
        <v>664</v>
      </c>
      <c r="AU993" s="228" t="s">
        <v>90</v>
      </c>
      <c r="AY993" s="21" t="s">
        <v>145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21" t="s">
        <v>88</v>
      </c>
      <c r="BK993" s="229">
        <f>ROUND(I993*H993,2)</f>
        <v>0</v>
      </c>
      <c r="BL993" s="21" t="s">
        <v>364</v>
      </c>
      <c r="BM993" s="228" t="s">
        <v>1466</v>
      </c>
    </row>
    <row r="994" s="2" customFormat="1" ht="16.5" customHeight="1">
      <c r="A994" s="43"/>
      <c r="B994" s="44"/>
      <c r="C994" s="288" t="s">
        <v>1467</v>
      </c>
      <c r="D994" s="288" t="s">
        <v>664</v>
      </c>
      <c r="E994" s="289" t="s">
        <v>1468</v>
      </c>
      <c r="F994" s="290" t="s">
        <v>1469</v>
      </c>
      <c r="G994" s="291" t="s">
        <v>553</v>
      </c>
      <c r="H994" s="292">
        <v>11</v>
      </c>
      <c r="I994" s="293"/>
      <c r="J994" s="294">
        <f>ROUND(I994*H994,2)</f>
        <v>0</v>
      </c>
      <c r="K994" s="290" t="s">
        <v>152</v>
      </c>
      <c r="L994" s="295"/>
      <c r="M994" s="296" t="s">
        <v>78</v>
      </c>
      <c r="N994" s="297" t="s">
        <v>50</v>
      </c>
      <c r="O994" s="89"/>
      <c r="P994" s="226">
        <f>O994*H994</f>
        <v>0</v>
      </c>
      <c r="Q994" s="226">
        <v>0.00014999999999999999</v>
      </c>
      <c r="R994" s="226">
        <f>Q994*H994</f>
        <v>0.0016499999999999998</v>
      </c>
      <c r="S994" s="226">
        <v>0</v>
      </c>
      <c r="T994" s="227">
        <f>S994*H994</f>
        <v>0</v>
      </c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R994" s="228" t="s">
        <v>467</v>
      </c>
      <c r="AT994" s="228" t="s">
        <v>664</v>
      </c>
      <c r="AU994" s="228" t="s">
        <v>90</v>
      </c>
      <c r="AY994" s="21" t="s">
        <v>145</v>
      </c>
      <c r="BE994" s="229">
        <f>IF(N994="základní",J994,0)</f>
        <v>0</v>
      </c>
      <c r="BF994" s="229">
        <f>IF(N994="snížená",J994,0)</f>
        <v>0</v>
      </c>
      <c r="BG994" s="229">
        <f>IF(N994="zákl. přenesená",J994,0)</f>
        <v>0</v>
      </c>
      <c r="BH994" s="229">
        <f>IF(N994="sníž. přenesená",J994,0)</f>
        <v>0</v>
      </c>
      <c r="BI994" s="229">
        <f>IF(N994="nulová",J994,0)</f>
        <v>0</v>
      </c>
      <c r="BJ994" s="21" t="s">
        <v>88</v>
      </c>
      <c r="BK994" s="229">
        <f>ROUND(I994*H994,2)</f>
        <v>0</v>
      </c>
      <c r="BL994" s="21" t="s">
        <v>364</v>
      </c>
      <c r="BM994" s="228" t="s">
        <v>1470</v>
      </c>
    </row>
    <row r="995" s="2" customFormat="1" ht="21.75" customHeight="1">
      <c r="A995" s="43"/>
      <c r="B995" s="44"/>
      <c r="C995" s="288" t="s">
        <v>1471</v>
      </c>
      <c r="D995" s="288" t="s">
        <v>664</v>
      </c>
      <c r="E995" s="289" t="s">
        <v>1472</v>
      </c>
      <c r="F995" s="290" t="s">
        <v>1473</v>
      </c>
      <c r="G995" s="291" t="s">
        <v>553</v>
      </c>
      <c r="H995" s="292">
        <v>11</v>
      </c>
      <c r="I995" s="293"/>
      <c r="J995" s="294">
        <f>ROUND(I995*H995,2)</f>
        <v>0</v>
      </c>
      <c r="K995" s="290" t="s">
        <v>78</v>
      </c>
      <c r="L995" s="295"/>
      <c r="M995" s="296" t="s">
        <v>78</v>
      </c>
      <c r="N995" s="297" t="s">
        <v>50</v>
      </c>
      <c r="O995" s="89"/>
      <c r="P995" s="226">
        <f>O995*H995</f>
        <v>0</v>
      </c>
      <c r="Q995" s="226">
        <v>0</v>
      </c>
      <c r="R995" s="226">
        <f>Q995*H995</f>
        <v>0</v>
      </c>
      <c r="S995" s="226">
        <v>0</v>
      </c>
      <c r="T995" s="227">
        <f>S995*H995</f>
        <v>0</v>
      </c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R995" s="228" t="s">
        <v>467</v>
      </c>
      <c r="AT995" s="228" t="s">
        <v>664</v>
      </c>
      <c r="AU995" s="228" t="s">
        <v>90</v>
      </c>
      <c r="AY995" s="21" t="s">
        <v>145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21" t="s">
        <v>88</v>
      </c>
      <c r="BK995" s="229">
        <f>ROUND(I995*H995,2)</f>
        <v>0</v>
      </c>
      <c r="BL995" s="21" t="s">
        <v>364</v>
      </c>
      <c r="BM995" s="228" t="s">
        <v>1474</v>
      </c>
    </row>
    <row r="996" s="2" customFormat="1">
      <c r="A996" s="43"/>
      <c r="B996" s="44"/>
      <c r="C996" s="45"/>
      <c r="D996" s="235" t="s">
        <v>157</v>
      </c>
      <c r="E996" s="45"/>
      <c r="F996" s="236" t="s">
        <v>1461</v>
      </c>
      <c r="G996" s="45"/>
      <c r="H996" s="45"/>
      <c r="I996" s="232"/>
      <c r="J996" s="45"/>
      <c r="K996" s="45"/>
      <c r="L996" s="49"/>
      <c r="M996" s="233"/>
      <c r="N996" s="234"/>
      <c r="O996" s="89"/>
      <c r="P996" s="89"/>
      <c r="Q996" s="89"/>
      <c r="R996" s="89"/>
      <c r="S996" s="89"/>
      <c r="T996" s="90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T996" s="21" t="s">
        <v>157</v>
      </c>
      <c r="AU996" s="21" t="s">
        <v>90</v>
      </c>
    </row>
    <row r="997" s="2" customFormat="1" ht="24.15" customHeight="1">
      <c r="A997" s="43"/>
      <c r="B997" s="44"/>
      <c r="C997" s="217" t="s">
        <v>1475</v>
      </c>
      <c r="D997" s="217" t="s">
        <v>148</v>
      </c>
      <c r="E997" s="218" t="s">
        <v>1476</v>
      </c>
      <c r="F997" s="219" t="s">
        <v>1477</v>
      </c>
      <c r="G997" s="220" t="s">
        <v>553</v>
      </c>
      <c r="H997" s="221">
        <v>11</v>
      </c>
      <c r="I997" s="222"/>
      <c r="J997" s="223">
        <f>ROUND(I997*H997,2)</f>
        <v>0</v>
      </c>
      <c r="K997" s="219" t="s">
        <v>152</v>
      </c>
      <c r="L997" s="49"/>
      <c r="M997" s="224" t="s">
        <v>78</v>
      </c>
      <c r="N997" s="225" t="s">
        <v>50</v>
      </c>
      <c r="O997" s="89"/>
      <c r="P997" s="226">
        <f>O997*H997</f>
        <v>0</v>
      </c>
      <c r="Q997" s="226">
        <v>0</v>
      </c>
      <c r="R997" s="226">
        <f>Q997*H997</f>
        <v>0</v>
      </c>
      <c r="S997" s="226">
        <v>0</v>
      </c>
      <c r="T997" s="227">
        <f>S997*H997</f>
        <v>0</v>
      </c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R997" s="228" t="s">
        <v>364</v>
      </c>
      <c r="AT997" s="228" t="s">
        <v>148</v>
      </c>
      <c r="AU997" s="228" t="s">
        <v>90</v>
      </c>
      <c r="AY997" s="21" t="s">
        <v>145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21" t="s">
        <v>88</v>
      </c>
      <c r="BK997" s="229">
        <f>ROUND(I997*H997,2)</f>
        <v>0</v>
      </c>
      <c r="BL997" s="21" t="s">
        <v>364</v>
      </c>
      <c r="BM997" s="228" t="s">
        <v>1478</v>
      </c>
    </row>
    <row r="998" s="2" customFormat="1">
      <c r="A998" s="43"/>
      <c r="B998" s="44"/>
      <c r="C998" s="45"/>
      <c r="D998" s="230" t="s">
        <v>155</v>
      </c>
      <c r="E998" s="45"/>
      <c r="F998" s="231" t="s">
        <v>1479</v>
      </c>
      <c r="G998" s="45"/>
      <c r="H998" s="45"/>
      <c r="I998" s="232"/>
      <c r="J998" s="45"/>
      <c r="K998" s="45"/>
      <c r="L998" s="49"/>
      <c r="M998" s="233"/>
      <c r="N998" s="234"/>
      <c r="O998" s="89"/>
      <c r="P998" s="89"/>
      <c r="Q998" s="89"/>
      <c r="R998" s="89"/>
      <c r="S998" s="89"/>
      <c r="T998" s="90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T998" s="21" t="s">
        <v>155</v>
      </c>
      <c r="AU998" s="21" t="s">
        <v>90</v>
      </c>
    </row>
    <row r="999" s="14" customFormat="1">
      <c r="A999" s="14"/>
      <c r="B999" s="251"/>
      <c r="C999" s="252"/>
      <c r="D999" s="235" t="s">
        <v>273</v>
      </c>
      <c r="E999" s="253" t="s">
        <v>78</v>
      </c>
      <c r="F999" s="254" t="s">
        <v>1383</v>
      </c>
      <c r="G999" s="252"/>
      <c r="H999" s="255">
        <v>1</v>
      </c>
      <c r="I999" s="256"/>
      <c r="J999" s="252"/>
      <c r="K999" s="252"/>
      <c r="L999" s="257"/>
      <c r="M999" s="258"/>
      <c r="N999" s="259"/>
      <c r="O999" s="259"/>
      <c r="P999" s="259"/>
      <c r="Q999" s="259"/>
      <c r="R999" s="259"/>
      <c r="S999" s="259"/>
      <c r="T999" s="26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1" t="s">
        <v>273</v>
      </c>
      <c r="AU999" s="261" t="s">
        <v>90</v>
      </c>
      <c r="AV999" s="14" t="s">
        <v>90</v>
      </c>
      <c r="AW999" s="14" t="s">
        <v>40</v>
      </c>
      <c r="AX999" s="14" t="s">
        <v>80</v>
      </c>
      <c r="AY999" s="261" t="s">
        <v>145</v>
      </c>
    </row>
    <row r="1000" s="14" customFormat="1">
      <c r="A1000" s="14"/>
      <c r="B1000" s="251"/>
      <c r="C1000" s="252"/>
      <c r="D1000" s="235" t="s">
        <v>273</v>
      </c>
      <c r="E1000" s="253" t="s">
        <v>78</v>
      </c>
      <c r="F1000" s="254" t="s">
        <v>1384</v>
      </c>
      <c r="G1000" s="252"/>
      <c r="H1000" s="255">
        <v>1</v>
      </c>
      <c r="I1000" s="256"/>
      <c r="J1000" s="252"/>
      <c r="K1000" s="252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1" t="s">
        <v>273</v>
      </c>
      <c r="AU1000" s="261" t="s">
        <v>90</v>
      </c>
      <c r="AV1000" s="14" t="s">
        <v>90</v>
      </c>
      <c r="AW1000" s="14" t="s">
        <v>40</v>
      </c>
      <c r="AX1000" s="14" t="s">
        <v>80</v>
      </c>
      <c r="AY1000" s="261" t="s">
        <v>145</v>
      </c>
    </row>
    <row r="1001" s="14" customFormat="1">
      <c r="A1001" s="14"/>
      <c r="B1001" s="251"/>
      <c r="C1001" s="252"/>
      <c r="D1001" s="235" t="s">
        <v>273</v>
      </c>
      <c r="E1001" s="253" t="s">
        <v>78</v>
      </c>
      <c r="F1001" s="254" t="s">
        <v>1385</v>
      </c>
      <c r="G1001" s="252"/>
      <c r="H1001" s="255">
        <v>1</v>
      </c>
      <c r="I1001" s="256"/>
      <c r="J1001" s="252"/>
      <c r="K1001" s="252"/>
      <c r="L1001" s="257"/>
      <c r="M1001" s="258"/>
      <c r="N1001" s="259"/>
      <c r="O1001" s="259"/>
      <c r="P1001" s="259"/>
      <c r="Q1001" s="259"/>
      <c r="R1001" s="259"/>
      <c r="S1001" s="259"/>
      <c r="T1001" s="26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1" t="s">
        <v>273</v>
      </c>
      <c r="AU1001" s="261" t="s">
        <v>90</v>
      </c>
      <c r="AV1001" s="14" t="s">
        <v>90</v>
      </c>
      <c r="AW1001" s="14" t="s">
        <v>40</v>
      </c>
      <c r="AX1001" s="14" t="s">
        <v>80</v>
      </c>
      <c r="AY1001" s="261" t="s">
        <v>145</v>
      </c>
    </row>
    <row r="1002" s="14" customFormat="1">
      <c r="A1002" s="14"/>
      <c r="B1002" s="251"/>
      <c r="C1002" s="252"/>
      <c r="D1002" s="235" t="s">
        <v>273</v>
      </c>
      <c r="E1002" s="253" t="s">
        <v>78</v>
      </c>
      <c r="F1002" s="254" t="s">
        <v>1409</v>
      </c>
      <c r="G1002" s="252"/>
      <c r="H1002" s="255">
        <v>1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1" t="s">
        <v>273</v>
      </c>
      <c r="AU1002" s="261" t="s">
        <v>90</v>
      </c>
      <c r="AV1002" s="14" t="s">
        <v>90</v>
      </c>
      <c r="AW1002" s="14" t="s">
        <v>40</v>
      </c>
      <c r="AX1002" s="14" t="s">
        <v>80</v>
      </c>
      <c r="AY1002" s="261" t="s">
        <v>145</v>
      </c>
    </row>
    <row r="1003" s="14" customFormat="1">
      <c r="A1003" s="14"/>
      <c r="B1003" s="251"/>
      <c r="C1003" s="252"/>
      <c r="D1003" s="235" t="s">
        <v>273</v>
      </c>
      <c r="E1003" s="253" t="s">
        <v>78</v>
      </c>
      <c r="F1003" s="254" t="s">
        <v>1462</v>
      </c>
      <c r="G1003" s="252"/>
      <c r="H1003" s="255">
        <v>2</v>
      </c>
      <c r="I1003" s="256"/>
      <c r="J1003" s="252"/>
      <c r="K1003" s="252"/>
      <c r="L1003" s="257"/>
      <c r="M1003" s="258"/>
      <c r="N1003" s="259"/>
      <c r="O1003" s="259"/>
      <c r="P1003" s="259"/>
      <c r="Q1003" s="259"/>
      <c r="R1003" s="259"/>
      <c r="S1003" s="259"/>
      <c r="T1003" s="26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1" t="s">
        <v>273</v>
      </c>
      <c r="AU1003" s="261" t="s">
        <v>90</v>
      </c>
      <c r="AV1003" s="14" t="s">
        <v>90</v>
      </c>
      <c r="AW1003" s="14" t="s">
        <v>40</v>
      </c>
      <c r="AX1003" s="14" t="s">
        <v>80</v>
      </c>
      <c r="AY1003" s="261" t="s">
        <v>145</v>
      </c>
    </row>
    <row r="1004" s="14" customFormat="1">
      <c r="A1004" s="14"/>
      <c r="B1004" s="251"/>
      <c r="C1004" s="252"/>
      <c r="D1004" s="235" t="s">
        <v>273</v>
      </c>
      <c r="E1004" s="253" t="s">
        <v>78</v>
      </c>
      <c r="F1004" s="254" t="s">
        <v>1419</v>
      </c>
      <c r="G1004" s="252"/>
      <c r="H1004" s="255">
        <v>1</v>
      </c>
      <c r="I1004" s="256"/>
      <c r="J1004" s="252"/>
      <c r="K1004" s="252"/>
      <c r="L1004" s="257"/>
      <c r="M1004" s="258"/>
      <c r="N1004" s="259"/>
      <c r="O1004" s="259"/>
      <c r="P1004" s="259"/>
      <c r="Q1004" s="259"/>
      <c r="R1004" s="259"/>
      <c r="S1004" s="259"/>
      <c r="T1004" s="26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1" t="s">
        <v>273</v>
      </c>
      <c r="AU1004" s="261" t="s">
        <v>90</v>
      </c>
      <c r="AV1004" s="14" t="s">
        <v>90</v>
      </c>
      <c r="AW1004" s="14" t="s">
        <v>40</v>
      </c>
      <c r="AX1004" s="14" t="s">
        <v>80</v>
      </c>
      <c r="AY1004" s="261" t="s">
        <v>145</v>
      </c>
    </row>
    <row r="1005" s="14" customFormat="1">
      <c r="A1005" s="14"/>
      <c r="B1005" s="251"/>
      <c r="C1005" s="252"/>
      <c r="D1005" s="235" t="s">
        <v>273</v>
      </c>
      <c r="E1005" s="253" t="s">
        <v>78</v>
      </c>
      <c r="F1005" s="254" t="s">
        <v>1420</v>
      </c>
      <c r="G1005" s="252"/>
      <c r="H1005" s="255">
        <v>3</v>
      </c>
      <c r="I1005" s="256"/>
      <c r="J1005" s="252"/>
      <c r="K1005" s="252"/>
      <c r="L1005" s="257"/>
      <c r="M1005" s="258"/>
      <c r="N1005" s="259"/>
      <c r="O1005" s="259"/>
      <c r="P1005" s="259"/>
      <c r="Q1005" s="259"/>
      <c r="R1005" s="259"/>
      <c r="S1005" s="259"/>
      <c r="T1005" s="26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1" t="s">
        <v>273</v>
      </c>
      <c r="AU1005" s="261" t="s">
        <v>90</v>
      </c>
      <c r="AV1005" s="14" t="s">
        <v>90</v>
      </c>
      <c r="AW1005" s="14" t="s">
        <v>40</v>
      </c>
      <c r="AX1005" s="14" t="s">
        <v>80</v>
      </c>
      <c r="AY1005" s="261" t="s">
        <v>145</v>
      </c>
    </row>
    <row r="1006" s="14" customFormat="1">
      <c r="A1006" s="14"/>
      <c r="B1006" s="251"/>
      <c r="C1006" s="252"/>
      <c r="D1006" s="235" t="s">
        <v>273</v>
      </c>
      <c r="E1006" s="253" t="s">
        <v>78</v>
      </c>
      <c r="F1006" s="254" t="s">
        <v>1267</v>
      </c>
      <c r="G1006" s="252"/>
      <c r="H1006" s="255">
        <v>1</v>
      </c>
      <c r="I1006" s="256"/>
      <c r="J1006" s="252"/>
      <c r="K1006" s="252"/>
      <c r="L1006" s="257"/>
      <c r="M1006" s="258"/>
      <c r="N1006" s="259"/>
      <c r="O1006" s="259"/>
      <c r="P1006" s="259"/>
      <c r="Q1006" s="259"/>
      <c r="R1006" s="259"/>
      <c r="S1006" s="259"/>
      <c r="T1006" s="26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1" t="s">
        <v>273</v>
      </c>
      <c r="AU1006" s="261" t="s">
        <v>90</v>
      </c>
      <c r="AV1006" s="14" t="s">
        <v>90</v>
      </c>
      <c r="AW1006" s="14" t="s">
        <v>40</v>
      </c>
      <c r="AX1006" s="14" t="s">
        <v>80</v>
      </c>
      <c r="AY1006" s="261" t="s">
        <v>145</v>
      </c>
    </row>
    <row r="1007" s="16" customFormat="1">
      <c r="A1007" s="16"/>
      <c r="B1007" s="273"/>
      <c r="C1007" s="274"/>
      <c r="D1007" s="235" t="s">
        <v>273</v>
      </c>
      <c r="E1007" s="275" t="s">
        <v>78</v>
      </c>
      <c r="F1007" s="276" t="s">
        <v>341</v>
      </c>
      <c r="G1007" s="274"/>
      <c r="H1007" s="277">
        <v>11</v>
      </c>
      <c r="I1007" s="278"/>
      <c r="J1007" s="274"/>
      <c r="K1007" s="274"/>
      <c r="L1007" s="279"/>
      <c r="M1007" s="280"/>
      <c r="N1007" s="281"/>
      <c r="O1007" s="281"/>
      <c r="P1007" s="281"/>
      <c r="Q1007" s="281"/>
      <c r="R1007" s="281"/>
      <c r="S1007" s="281"/>
      <c r="T1007" s="282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83" t="s">
        <v>273</v>
      </c>
      <c r="AU1007" s="283" t="s">
        <v>90</v>
      </c>
      <c r="AV1007" s="16" t="s">
        <v>164</v>
      </c>
      <c r="AW1007" s="16" t="s">
        <v>40</v>
      </c>
      <c r="AX1007" s="16" t="s">
        <v>80</v>
      </c>
      <c r="AY1007" s="283" t="s">
        <v>145</v>
      </c>
    </row>
    <row r="1008" s="15" customFormat="1">
      <c r="A1008" s="15"/>
      <c r="B1008" s="262"/>
      <c r="C1008" s="263"/>
      <c r="D1008" s="235" t="s">
        <v>273</v>
      </c>
      <c r="E1008" s="264" t="s">
        <v>78</v>
      </c>
      <c r="F1008" s="265" t="s">
        <v>277</v>
      </c>
      <c r="G1008" s="263"/>
      <c r="H1008" s="266">
        <v>11</v>
      </c>
      <c r="I1008" s="267"/>
      <c r="J1008" s="263"/>
      <c r="K1008" s="263"/>
      <c r="L1008" s="268"/>
      <c r="M1008" s="269"/>
      <c r="N1008" s="270"/>
      <c r="O1008" s="270"/>
      <c r="P1008" s="270"/>
      <c r="Q1008" s="270"/>
      <c r="R1008" s="270"/>
      <c r="S1008" s="270"/>
      <c r="T1008" s="271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2" t="s">
        <v>273</v>
      </c>
      <c r="AU1008" s="272" t="s">
        <v>90</v>
      </c>
      <c r="AV1008" s="15" t="s">
        <v>170</v>
      </c>
      <c r="AW1008" s="15" t="s">
        <v>40</v>
      </c>
      <c r="AX1008" s="15" t="s">
        <v>88</v>
      </c>
      <c r="AY1008" s="272" t="s">
        <v>145</v>
      </c>
    </row>
    <row r="1009" s="2" customFormat="1" ht="16.5" customHeight="1">
      <c r="A1009" s="43"/>
      <c r="B1009" s="44"/>
      <c r="C1009" s="288" t="s">
        <v>1480</v>
      </c>
      <c r="D1009" s="288" t="s">
        <v>664</v>
      </c>
      <c r="E1009" s="289" t="s">
        <v>1481</v>
      </c>
      <c r="F1009" s="290" t="s">
        <v>1482</v>
      </c>
      <c r="G1009" s="291" t="s">
        <v>553</v>
      </c>
      <c r="H1009" s="292">
        <v>11</v>
      </c>
      <c r="I1009" s="293"/>
      <c r="J1009" s="294">
        <f>ROUND(I1009*H1009,2)</f>
        <v>0</v>
      </c>
      <c r="K1009" s="290" t="s">
        <v>152</v>
      </c>
      <c r="L1009" s="295"/>
      <c r="M1009" s="296" t="s">
        <v>78</v>
      </c>
      <c r="N1009" s="297" t="s">
        <v>50</v>
      </c>
      <c r="O1009" s="89"/>
      <c r="P1009" s="226">
        <f>O1009*H1009</f>
        <v>0</v>
      </c>
      <c r="Q1009" s="226">
        <v>0.0022000000000000001</v>
      </c>
      <c r="R1009" s="226">
        <f>Q1009*H1009</f>
        <v>0.024200000000000003</v>
      </c>
      <c r="S1009" s="226">
        <v>0</v>
      </c>
      <c r="T1009" s="227">
        <f>S1009*H1009</f>
        <v>0</v>
      </c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R1009" s="228" t="s">
        <v>467</v>
      </c>
      <c r="AT1009" s="228" t="s">
        <v>664</v>
      </c>
      <c r="AU1009" s="228" t="s">
        <v>90</v>
      </c>
      <c r="AY1009" s="21" t="s">
        <v>145</v>
      </c>
      <c r="BE1009" s="229">
        <f>IF(N1009="základní",J1009,0)</f>
        <v>0</v>
      </c>
      <c r="BF1009" s="229">
        <f>IF(N1009="snížená",J1009,0)</f>
        <v>0</v>
      </c>
      <c r="BG1009" s="229">
        <f>IF(N1009="zákl. přenesená",J1009,0)</f>
        <v>0</v>
      </c>
      <c r="BH1009" s="229">
        <f>IF(N1009="sníž. přenesená",J1009,0)</f>
        <v>0</v>
      </c>
      <c r="BI1009" s="229">
        <f>IF(N1009="nulová",J1009,0)</f>
        <v>0</v>
      </c>
      <c r="BJ1009" s="21" t="s">
        <v>88</v>
      </c>
      <c r="BK1009" s="229">
        <f>ROUND(I1009*H1009,2)</f>
        <v>0</v>
      </c>
      <c r="BL1009" s="21" t="s">
        <v>364</v>
      </c>
      <c r="BM1009" s="228" t="s">
        <v>1483</v>
      </c>
    </row>
    <row r="1010" s="2" customFormat="1" ht="24.15" customHeight="1">
      <c r="A1010" s="43"/>
      <c r="B1010" s="44"/>
      <c r="C1010" s="217" t="s">
        <v>1484</v>
      </c>
      <c r="D1010" s="217" t="s">
        <v>148</v>
      </c>
      <c r="E1010" s="218" t="s">
        <v>1485</v>
      </c>
      <c r="F1010" s="219" t="s">
        <v>1486</v>
      </c>
      <c r="G1010" s="220" t="s">
        <v>553</v>
      </c>
      <c r="H1010" s="221">
        <v>1</v>
      </c>
      <c r="I1010" s="222"/>
      <c r="J1010" s="223">
        <f>ROUND(I1010*H1010,2)</f>
        <v>0</v>
      </c>
      <c r="K1010" s="219" t="s">
        <v>152</v>
      </c>
      <c r="L1010" s="49"/>
      <c r="M1010" s="224" t="s">
        <v>78</v>
      </c>
      <c r="N1010" s="225" t="s">
        <v>50</v>
      </c>
      <c r="O1010" s="89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R1010" s="228" t="s">
        <v>364</v>
      </c>
      <c r="AT1010" s="228" t="s">
        <v>148</v>
      </c>
      <c r="AU1010" s="228" t="s">
        <v>90</v>
      </c>
      <c r="AY1010" s="21" t="s">
        <v>145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21" t="s">
        <v>88</v>
      </c>
      <c r="BK1010" s="229">
        <f>ROUND(I1010*H1010,2)</f>
        <v>0</v>
      </c>
      <c r="BL1010" s="21" t="s">
        <v>364</v>
      </c>
      <c r="BM1010" s="228" t="s">
        <v>1487</v>
      </c>
    </row>
    <row r="1011" s="2" customFormat="1">
      <c r="A1011" s="43"/>
      <c r="B1011" s="44"/>
      <c r="C1011" s="45"/>
      <c r="D1011" s="230" t="s">
        <v>155</v>
      </c>
      <c r="E1011" s="45"/>
      <c r="F1011" s="231" t="s">
        <v>1488</v>
      </c>
      <c r="G1011" s="45"/>
      <c r="H1011" s="45"/>
      <c r="I1011" s="232"/>
      <c r="J1011" s="45"/>
      <c r="K1011" s="45"/>
      <c r="L1011" s="49"/>
      <c r="M1011" s="233"/>
      <c r="N1011" s="234"/>
      <c r="O1011" s="89"/>
      <c r="P1011" s="89"/>
      <c r="Q1011" s="89"/>
      <c r="R1011" s="89"/>
      <c r="S1011" s="89"/>
      <c r="T1011" s="90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T1011" s="21" t="s">
        <v>155</v>
      </c>
      <c r="AU1011" s="21" t="s">
        <v>90</v>
      </c>
    </row>
    <row r="1012" s="14" customFormat="1">
      <c r="A1012" s="14"/>
      <c r="B1012" s="251"/>
      <c r="C1012" s="252"/>
      <c r="D1012" s="235" t="s">
        <v>273</v>
      </c>
      <c r="E1012" s="253" t="s">
        <v>78</v>
      </c>
      <c r="F1012" s="254" t="s">
        <v>1384</v>
      </c>
      <c r="G1012" s="252"/>
      <c r="H1012" s="255">
        <v>1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1" t="s">
        <v>273</v>
      </c>
      <c r="AU1012" s="261" t="s">
        <v>90</v>
      </c>
      <c r="AV1012" s="14" t="s">
        <v>90</v>
      </c>
      <c r="AW1012" s="14" t="s">
        <v>40</v>
      </c>
      <c r="AX1012" s="14" t="s">
        <v>88</v>
      </c>
      <c r="AY1012" s="261" t="s">
        <v>145</v>
      </c>
    </row>
    <row r="1013" s="2" customFormat="1" ht="16.5" customHeight="1">
      <c r="A1013" s="43"/>
      <c r="B1013" s="44"/>
      <c r="C1013" s="288" t="s">
        <v>1489</v>
      </c>
      <c r="D1013" s="288" t="s">
        <v>664</v>
      </c>
      <c r="E1013" s="289" t="s">
        <v>1490</v>
      </c>
      <c r="F1013" s="290" t="s">
        <v>1491</v>
      </c>
      <c r="G1013" s="291" t="s">
        <v>553</v>
      </c>
      <c r="H1013" s="292">
        <v>1</v>
      </c>
      <c r="I1013" s="293"/>
      <c r="J1013" s="294">
        <f>ROUND(I1013*H1013,2)</f>
        <v>0</v>
      </c>
      <c r="K1013" s="290" t="s">
        <v>152</v>
      </c>
      <c r="L1013" s="295"/>
      <c r="M1013" s="296" t="s">
        <v>78</v>
      </c>
      <c r="N1013" s="297" t="s">
        <v>50</v>
      </c>
      <c r="O1013" s="89"/>
      <c r="P1013" s="226">
        <f>O1013*H1013</f>
        <v>0</v>
      </c>
      <c r="Q1013" s="226">
        <v>0.0022000000000000001</v>
      </c>
      <c r="R1013" s="226">
        <f>Q1013*H1013</f>
        <v>0.0022000000000000001</v>
      </c>
      <c r="S1013" s="226">
        <v>0</v>
      </c>
      <c r="T1013" s="227">
        <f>S1013*H1013</f>
        <v>0</v>
      </c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R1013" s="228" t="s">
        <v>467</v>
      </c>
      <c r="AT1013" s="228" t="s">
        <v>664</v>
      </c>
      <c r="AU1013" s="228" t="s">
        <v>90</v>
      </c>
      <c r="AY1013" s="21" t="s">
        <v>145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21" t="s">
        <v>88</v>
      </c>
      <c r="BK1013" s="229">
        <f>ROUND(I1013*H1013,2)</f>
        <v>0</v>
      </c>
      <c r="BL1013" s="21" t="s">
        <v>364</v>
      </c>
      <c r="BM1013" s="228" t="s">
        <v>1492</v>
      </c>
    </row>
    <row r="1014" s="2" customFormat="1" ht="49.05" customHeight="1">
      <c r="A1014" s="43"/>
      <c r="B1014" s="44"/>
      <c r="C1014" s="217" t="s">
        <v>1493</v>
      </c>
      <c r="D1014" s="217" t="s">
        <v>148</v>
      </c>
      <c r="E1014" s="218" t="s">
        <v>1494</v>
      </c>
      <c r="F1014" s="219" t="s">
        <v>1495</v>
      </c>
      <c r="G1014" s="220" t="s">
        <v>301</v>
      </c>
      <c r="H1014" s="221">
        <v>2.1970000000000001</v>
      </c>
      <c r="I1014" s="222"/>
      <c r="J1014" s="223">
        <f>ROUND(I1014*H1014,2)</f>
        <v>0</v>
      </c>
      <c r="K1014" s="219" t="s">
        <v>152</v>
      </c>
      <c r="L1014" s="49"/>
      <c r="M1014" s="224" t="s">
        <v>78</v>
      </c>
      <c r="N1014" s="225" t="s">
        <v>50</v>
      </c>
      <c r="O1014" s="89"/>
      <c r="P1014" s="226">
        <f>O1014*H1014</f>
        <v>0</v>
      </c>
      <c r="Q1014" s="226">
        <v>0</v>
      </c>
      <c r="R1014" s="226">
        <f>Q1014*H1014</f>
        <v>0</v>
      </c>
      <c r="S1014" s="226">
        <v>0</v>
      </c>
      <c r="T1014" s="227">
        <f>S1014*H1014</f>
        <v>0</v>
      </c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R1014" s="228" t="s">
        <v>364</v>
      </c>
      <c r="AT1014" s="228" t="s">
        <v>148</v>
      </c>
      <c r="AU1014" s="228" t="s">
        <v>90</v>
      </c>
      <c r="AY1014" s="21" t="s">
        <v>145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21" t="s">
        <v>88</v>
      </c>
      <c r="BK1014" s="229">
        <f>ROUND(I1014*H1014,2)</f>
        <v>0</v>
      </c>
      <c r="BL1014" s="21" t="s">
        <v>364</v>
      </c>
      <c r="BM1014" s="228" t="s">
        <v>1496</v>
      </c>
    </row>
    <row r="1015" s="2" customFormat="1">
      <c r="A1015" s="43"/>
      <c r="B1015" s="44"/>
      <c r="C1015" s="45"/>
      <c r="D1015" s="230" t="s">
        <v>155</v>
      </c>
      <c r="E1015" s="45"/>
      <c r="F1015" s="231" t="s">
        <v>1497</v>
      </c>
      <c r="G1015" s="45"/>
      <c r="H1015" s="45"/>
      <c r="I1015" s="232"/>
      <c r="J1015" s="45"/>
      <c r="K1015" s="45"/>
      <c r="L1015" s="49"/>
      <c r="M1015" s="233"/>
      <c r="N1015" s="234"/>
      <c r="O1015" s="89"/>
      <c r="P1015" s="89"/>
      <c r="Q1015" s="89"/>
      <c r="R1015" s="89"/>
      <c r="S1015" s="89"/>
      <c r="T1015" s="90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T1015" s="21" t="s">
        <v>155</v>
      </c>
      <c r="AU1015" s="21" t="s">
        <v>90</v>
      </c>
    </row>
    <row r="1016" s="2" customFormat="1" ht="49.05" customHeight="1">
      <c r="A1016" s="43"/>
      <c r="B1016" s="44"/>
      <c r="C1016" s="217" t="s">
        <v>1498</v>
      </c>
      <c r="D1016" s="217" t="s">
        <v>148</v>
      </c>
      <c r="E1016" s="218" t="s">
        <v>1499</v>
      </c>
      <c r="F1016" s="219" t="s">
        <v>1500</v>
      </c>
      <c r="G1016" s="220" t="s">
        <v>301</v>
      </c>
      <c r="H1016" s="221">
        <v>2.1970000000000001</v>
      </c>
      <c r="I1016" s="222"/>
      <c r="J1016" s="223">
        <f>ROUND(I1016*H1016,2)</f>
        <v>0</v>
      </c>
      <c r="K1016" s="219" t="s">
        <v>152</v>
      </c>
      <c r="L1016" s="49"/>
      <c r="M1016" s="224" t="s">
        <v>78</v>
      </c>
      <c r="N1016" s="225" t="s">
        <v>50</v>
      </c>
      <c r="O1016" s="89"/>
      <c r="P1016" s="226">
        <f>O1016*H1016</f>
        <v>0</v>
      </c>
      <c r="Q1016" s="226">
        <v>0</v>
      </c>
      <c r="R1016" s="226">
        <f>Q1016*H1016</f>
        <v>0</v>
      </c>
      <c r="S1016" s="226">
        <v>0</v>
      </c>
      <c r="T1016" s="227">
        <f>S1016*H1016</f>
        <v>0</v>
      </c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R1016" s="228" t="s">
        <v>364</v>
      </c>
      <c r="AT1016" s="228" t="s">
        <v>148</v>
      </c>
      <c r="AU1016" s="228" t="s">
        <v>90</v>
      </c>
      <c r="AY1016" s="21" t="s">
        <v>145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21" t="s">
        <v>88</v>
      </c>
      <c r="BK1016" s="229">
        <f>ROUND(I1016*H1016,2)</f>
        <v>0</v>
      </c>
      <c r="BL1016" s="21" t="s">
        <v>364</v>
      </c>
      <c r="BM1016" s="228" t="s">
        <v>1501</v>
      </c>
    </row>
    <row r="1017" s="2" customFormat="1">
      <c r="A1017" s="43"/>
      <c r="B1017" s="44"/>
      <c r="C1017" s="45"/>
      <c r="D1017" s="230" t="s">
        <v>155</v>
      </c>
      <c r="E1017" s="45"/>
      <c r="F1017" s="231" t="s">
        <v>1502</v>
      </c>
      <c r="G1017" s="45"/>
      <c r="H1017" s="45"/>
      <c r="I1017" s="232"/>
      <c r="J1017" s="45"/>
      <c r="K1017" s="45"/>
      <c r="L1017" s="49"/>
      <c r="M1017" s="233"/>
      <c r="N1017" s="234"/>
      <c r="O1017" s="89"/>
      <c r="P1017" s="89"/>
      <c r="Q1017" s="89"/>
      <c r="R1017" s="89"/>
      <c r="S1017" s="89"/>
      <c r="T1017" s="90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T1017" s="21" t="s">
        <v>155</v>
      </c>
      <c r="AU1017" s="21" t="s">
        <v>90</v>
      </c>
    </row>
    <row r="1018" s="2" customFormat="1" ht="62.7" customHeight="1">
      <c r="A1018" s="43"/>
      <c r="B1018" s="44"/>
      <c r="C1018" s="217" t="s">
        <v>1503</v>
      </c>
      <c r="D1018" s="217" t="s">
        <v>148</v>
      </c>
      <c r="E1018" s="218" t="s">
        <v>1504</v>
      </c>
      <c r="F1018" s="219" t="s">
        <v>1505</v>
      </c>
      <c r="G1018" s="220" t="s">
        <v>301</v>
      </c>
      <c r="H1018" s="221">
        <v>2.1970000000000001</v>
      </c>
      <c r="I1018" s="222"/>
      <c r="J1018" s="223">
        <f>ROUND(I1018*H1018,2)</f>
        <v>0</v>
      </c>
      <c r="K1018" s="219" t="s">
        <v>152</v>
      </c>
      <c r="L1018" s="49"/>
      <c r="M1018" s="224" t="s">
        <v>78</v>
      </c>
      <c r="N1018" s="225" t="s">
        <v>50</v>
      </c>
      <c r="O1018" s="89"/>
      <c r="P1018" s="226">
        <f>O1018*H1018</f>
        <v>0</v>
      </c>
      <c r="Q1018" s="226">
        <v>0</v>
      </c>
      <c r="R1018" s="226">
        <f>Q1018*H1018</f>
        <v>0</v>
      </c>
      <c r="S1018" s="226">
        <v>0</v>
      </c>
      <c r="T1018" s="227">
        <f>S1018*H1018</f>
        <v>0</v>
      </c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R1018" s="228" t="s">
        <v>364</v>
      </c>
      <c r="AT1018" s="228" t="s">
        <v>148</v>
      </c>
      <c r="AU1018" s="228" t="s">
        <v>90</v>
      </c>
      <c r="AY1018" s="21" t="s">
        <v>145</v>
      </c>
      <c r="BE1018" s="229">
        <f>IF(N1018="základní",J1018,0)</f>
        <v>0</v>
      </c>
      <c r="BF1018" s="229">
        <f>IF(N1018="snížená",J1018,0)</f>
        <v>0</v>
      </c>
      <c r="BG1018" s="229">
        <f>IF(N1018="zákl. přenesená",J1018,0)</f>
        <v>0</v>
      </c>
      <c r="BH1018" s="229">
        <f>IF(N1018="sníž. přenesená",J1018,0)</f>
        <v>0</v>
      </c>
      <c r="BI1018" s="229">
        <f>IF(N1018="nulová",J1018,0)</f>
        <v>0</v>
      </c>
      <c r="BJ1018" s="21" t="s">
        <v>88</v>
      </c>
      <c r="BK1018" s="229">
        <f>ROUND(I1018*H1018,2)</f>
        <v>0</v>
      </c>
      <c r="BL1018" s="21" t="s">
        <v>364</v>
      </c>
      <c r="BM1018" s="228" t="s">
        <v>1506</v>
      </c>
    </row>
    <row r="1019" s="2" customFormat="1">
      <c r="A1019" s="43"/>
      <c r="B1019" s="44"/>
      <c r="C1019" s="45"/>
      <c r="D1019" s="230" t="s">
        <v>155</v>
      </c>
      <c r="E1019" s="45"/>
      <c r="F1019" s="231" t="s">
        <v>1507</v>
      </c>
      <c r="G1019" s="45"/>
      <c r="H1019" s="45"/>
      <c r="I1019" s="232"/>
      <c r="J1019" s="45"/>
      <c r="K1019" s="45"/>
      <c r="L1019" s="49"/>
      <c r="M1019" s="233"/>
      <c r="N1019" s="234"/>
      <c r="O1019" s="89"/>
      <c r="P1019" s="89"/>
      <c r="Q1019" s="89"/>
      <c r="R1019" s="89"/>
      <c r="S1019" s="89"/>
      <c r="T1019" s="90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T1019" s="21" t="s">
        <v>155</v>
      </c>
      <c r="AU1019" s="21" t="s">
        <v>90</v>
      </c>
    </row>
    <row r="1020" s="12" customFormat="1" ht="22.8" customHeight="1">
      <c r="A1020" s="12"/>
      <c r="B1020" s="201"/>
      <c r="C1020" s="202"/>
      <c r="D1020" s="203" t="s">
        <v>79</v>
      </c>
      <c r="E1020" s="215" t="s">
        <v>574</v>
      </c>
      <c r="F1020" s="215" t="s">
        <v>575</v>
      </c>
      <c r="G1020" s="202"/>
      <c r="H1020" s="202"/>
      <c r="I1020" s="205"/>
      <c r="J1020" s="216">
        <f>BK1020</f>
        <v>0</v>
      </c>
      <c r="K1020" s="202"/>
      <c r="L1020" s="207"/>
      <c r="M1020" s="208"/>
      <c r="N1020" s="209"/>
      <c r="O1020" s="209"/>
      <c r="P1020" s="210">
        <f>SUM(P1021:P1063)</f>
        <v>0</v>
      </c>
      <c r="Q1020" s="209"/>
      <c r="R1020" s="210">
        <f>SUM(R1021:R1063)</f>
        <v>0.075466749999999985</v>
      </c>
      <c r="S1020" s="209"/>
      <c r="T1020" s="211">
        <f>SUM(T1021:T1063)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12" t="s">
        <v>90</v>
      </c>
      <c r="AT1020" s="213" t="s">
        <v>79</v>
      </c>
      <c r="AU1020" s="213" t="s">
        <v>88</v>
      </c>
      <c r="AY1020" s="212" t="s">
        <v>145</v>
      </c>
      <c r="BK1020" s="214">
        <f>SUM(BK1021:BK1063)</f>
        <v>0</v>
      </c>
    </row>
    <row r="1021" s="2" customFormat="1" ht="24.15" customHeight="1">
      <c r="A1021" s="43"/>
      <c r="B1021" s="44"/>
      <c r="C1021" s="217" t="s">
        <v>1508</v>
      </c>
      <c r="D1021" s="217" t="s">
        <v>148</v>
      </c>
      <c r="E1021" s="218" t="s">
        <v>1509</v>
      </c>
      <c r="F1021" s="219" t="s">
        <v>1510</v>
      </c>
      <c r="G1021" s="220" t="s">
        <v>403</v>
      </c>
      <c r="H1021" s="221">
        <v>3.25</v>
      </c>
      <c r="I1021" s="222"/>
      <c r="J1021" s="223">
        <f>ROUND(I1021*H1021,2)</f>
        <v>0</v>
      </c>
      <c r="K1021" s="219" t="s">
        <v>152</v>
      </c>
      <c r="L1021" s="49"/>
      <c r="M1021" s="224" t="s">
        <v>78</v>
      </c>
      <c r="N1021" s="225" t="s">
        <v>50</v>
      </c>
      <c r="O1021" s="89"/>
      <c r="P1021" s="226">
        <f>O1021*H1021</f>
        <v>0</v>
      </c>
      <c r="Q1021" s="226">
        <v>0.00039599999999999998</v>
      </c>
      <c r="R1021" s="226">
        <f>Q1021*H1021</f>
        <v>0.001287</v>
      </c>
      <c r="S1021" s="226">
        <v>0</v>
      </c>
      <c r="T1021" s="227">
        <f>S1021*H1021</f>
        <v>0</v>
      </c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R1021" s="228" t="s">
        <v>364</v>
      </c>
      <c r="AT1021" s="228" t="s">
        <v>148</v>
      </c>
      <c r="AU1021" s="228" t="s">
        <v>90</v>
      </c>
      <c r="AY1021" s="21" t="s">
        <v>145</v>
      </c>
      <c r="BE1021" s="229">
        <f>IF(N1021="základní",J1021,0)</f>
        <v>0</v>
      </c>
      <c r="BF1021" s="229">
        <f>IF(N1021="snížená",J1021,0)</f>
        <v>0</v>
      </c>
      <c r="BG1021" s="229">
        <f>IF(N1021="zákl. přenesená",J1021,0)</f>
        <v>0</v>
      </c>
      <c r="BH1021" s="229">
        <f>IF(N1021="sníž. přenesená",J1021,0)</f>
        <v>0</v>
      </c>
      <c r="BI1021" s="229">
        <f>IF(N1021="nulová",J1021,0)</f>
        <v>0</v>
      </c>
      <c r="BJ1021" s="21" t="s">
        <v>88</v>
      </c>
      <c r="BK1021" s="229">
        <f>ROUND(I1021*H1021,2)</f>
        <v>0</v>
      </c>
      <c r="BL1021" s="21" t="s">
        <v>364</v>
      </c>
      <c r="BM1021" s="228" t="s">
        <v>1511</v>
      </c>
    </row>
    <row r="1022" s="2" customFormat="1">
      <c r="A1022" s="43"/>
      <c r="B1022" s="44"/>
      <c r="C1022" s="45"/>
      <c r="D1022" s="230" t="s">
        <v>155</v>
      </c>
      <c r="E1022" s="45"/>
      <c r="F1022" s="231" t="s">
        <v>1512</v>
      </c>
      <c r="G1022" s="45"/>
      <c r="H1022" s="45"/>
      <c r="I1022" s="232"/>
      <c r="J1022" s="45"/>
      <c r="K1022" s="45"/>
      <c r="L1022" s="49"/>
      <c r="M1022" s="233"/>
      <c r="N1022" s="234"/>
      <c r="O1022" s="89"/>
      <c r="P1022" s="89"/>
      <c r="Q1022" s="89"/>
      <c r="R1022" s="89"/>
      <c r="S1022" s="89"/>
      <c r="T1022" s="90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T1022" s="21" t="s">
        <v>155</v>
      </c>
      <c r="AU1022" s="21" t="s">
        <v>90</v>
      </c>
    </row>
    <row r="1023" s="14" customFormat="1">
      <c r="A1023" s="14"/>
      <c r="B1023" s="251"/>
      <c r="C1023" s="252"/>
      <c r="D1023" s="235" t="s">
        <v>273</v>
      </c>
      <c r="E1023" s="253" t="s">
        <v>78</v>
      </c>
      <c r="F1023" s="254" t="s">
        <v>1513</v>
      </c>
      <c r="G1023" s="252"/>
      <c r="H1023" s="255">
        <v>2.1299999999999999</v>
      </c>
      <c r="I1023" s="256"/>
      <c r="J1023" s="252"/>
      <c r="K1023" s="252"/>
      <c r="L1023" s="257"/>
      <c r="M1023" s="258"/>
      <c r="N1023" s="259"/>
      <c r="O1023" s="259"/>
      <c r="P1023" s="259"/>
      <c r="Q1023" s="259"/>
      <c r="R1023" s="259"/>
      <c r="S1023" s="259"/>
      <c r="T1023" s="26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1" t="s">
        <v>273</v>
      </c>
      <c r="AU1023" s="261" t="s">
        <v>90</v>
      </c>
      <c r="AV1023" s="14" t="s">
        <v>90</v>
      </c>
      <c r="AW1023" s="14" t="s">
        <v>40</v>
      </c>
      <c r="AX1023" s="14" t="s">
        <v>80</v>
      </c>
      <c r="AY1023" s="261" t="s">
        <v>145</v>
      </c>
    </row>
    <row r="1024" s="14" customFormat="1">
      <c r="A1024" s="14"/>
      <c r="B1024" s="251"/>
      <c r="C1024" s="252"/>
      <c r="D1024" s="235" t="s">
        <v>273</v>
      </c>
      <c r="E1024" s="253" t="s">
        <v>78</v>
      </c>
      <c r="F1024" s="254" t="s">
        <v>1514</v>
      </c>
      <c r="G1024" s="252"/>
      <c r="H1024" s="255">
        <v>1.1200000000000001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1" t="s">
        <v>273</v>
      </c>
      <c r="AU1024" s="261" t="s">
        <v>90</v>
      </c>
      <c r="AV1024" s="14" t="s">
        <v>90</v>
      </c>
      <c r="AW1024" s="14" t="s">
        <v>40</v>
      </c>
      <c r="AX1024" s="14" t="s">
        <v>80</v>
      </c>
      <c r="AY1024" s="261" t="s">
        <v>145</v>
      </c>
    </row>
    <row r="1025" s="15" customFormat="1">
      <c r="A1025" s="15"/>
      <c r="B1025" s="262"/>
      <c r="C1025" s="263"/>
      <c r="D1025" s="235" t="s">
        <v>273</v>
      </c>
      <c r="E1025" s="264" t="s">
        <v>78</v>
      </c>
      <c r="F1025" s="265" t="s">
        <v>277</v>
      </c>
      <c r="G1025" s="263"/>
      <c r="H1025" s="266">
        <v>3.25</v>
      </c>
      <c r="I1025" s="267"/>
      <c r="J1025" s="263"/>
      <c r="K1025" s="263"/>
      <c r="L1025" s="268"/>
      <c r="M1025" s="269"/>
      <c r="N1025" s="270"/>
      <c r="O1025" s="270"/>
      <c r="P1025" s="270"/>
      <c r="Q1025" s="270"/>
      <c r="R1025" s="270"/>
      <c r="S1025" s="270"/>
      <c r="T1025" s="271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2" t="s">
        <v>273</v>
      </c>
      <c r="AU1025" s="272" t="s">
        <v>90</v>
      </c>
      <c r="AV1025" s="15" t="s">
        <v>170</v>
      </c>
      <c r="AW1025" s="15" t="s">
        <v>40</v>
      </c>
      <c r="AX1025" s="15" t="s">
        <v>88</v>
      </c>
      <c r="AY1025" s="272" t="s">
        <v>145</v>
      </c>
    </row>
    <row r="1026" s="2" customFormat="1" ht="16.5" customHeight="1">
      <c r="A1026" s="43"/>
      <c r="B1026" s="44"/>
      <c r="C1026" s="288" t="s">
        <v>1515</v>
      </c>
      <c r="D1026" s="288" t="s">
        <v>664</v>
      </c>
      <c r="E1026" s="289" t="s">
        <v>1516</v>
      </c>
      <c r="F1026" s="290" t="s">
        <v>1517</v>
      </c>
      <c r="G1026" s="291" t="s">
        <v>403</v>
      </c>
      <c r="H1026" s="292">
        <v>3.25</v>
      </c>
      <c r="I1026" s="293"/>
      <c r="J1026" s="294">
        <f>ROUND(I1026*H1026,2)</f>
        <v>0</v>
      </c>
      <c r="K1026" s="290" t="s">
        <v>1435</v>
      </c>
      <c r="L1026" s="295"/>
      <c r="M1026" s="296" t="s">
        <v>78</v>
      </c>
      <c r="N1026" s="297" t="s">
        <v>50</v>
      </c>
      <c r="O1026" s="89"/>
      <c r="P1026" s="226">
        <f>O1026*H1026</f>
        <v>0</v>
      </c>
      <c r="Q1026" s="226">
        <v>0</v>
      </c>
      <c r="R1026" s="226">
        <f>Q1026*H1026</f>
        <v>0</v>
      </c>
      <c r="S1026" s="226">
        <v>0</v>
      </c>
      <c r="T1026" s="227">
        <f>S1026*H1026</f>
        <v>0</v>
      </c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R1026" s="228" t="s">
        <v>467</v>
      </c>
      <c r="AT1026" s="228" t="s">
        <v>664</v>
      </c>
      <c r="AU1026" s="228" t="s">
        <v>90</v>
      </c>
      <c r="AY1026" s="21" t="s">
        <v>145</v>
      </c>
      <c r="BE1026" s="229">
        <f>IF(N1026="základní",J1026,0)</f>
        <v>0</v>
      </c>
      <c r="BF1026" s="229">
        <f>IF(N1026="snížená",J1026,0)</f>
        <v>0</v>
      </c>
      <c r="BG1026" s="229">
        <f>IF(N1026="zákl. přenesená",J1026,0)</f>
        <v>0</v>
      </c>
      <c r="BH1026" s="229">
        <f>IF(N1026="sníž. přenesená",J1026,0)</f>
        <v>0</v>
      </c>
      <c r="BI1026" s="229">
        <f>IF(N1026="nulová",J1026,0)</f>
        <v>0</v>
      </c>
      <c r="BJ1026" s="21" t="s">
        <v>88</v>
      </c>
      <c r="BK1026" s="229">
        <f>ROUND(I1026*H1026,2)</f>
        <v>0</v>
      </c>
      <c r="BL1026" s="21" t="s">
        <v>364</v>
      </c>
      <c r="BM1026" s="228" t="s">
        <v>1518</v>
      </c>
    </row>
    <row r="1027" s="2" customFormat="1">
      <c r="A1027" s="43"/>
      <c r="B1027" s="44"/>
      <c r="C1027" s="45"/>
      <c r="D1027" s="235" t="s">
        <v>157</v>
      </c>
      <c r="E1027" s="45"/>
      <c r="F1027" s="236" t="s">
        <v>1519</v>
      </c>
      <c r="G1027" s="45"/>
      <c r="H1027" s="45"/>
      <c r="I1027" s="232"/>
      <c r="J1027" s="45"/>
      <c r="K1027" s="45"/>
      <c r="L1027" s="49"/>
      <c r="M1027" s="233"/>
      <c r="N1027" s="234"/>
      <c r="O1027" s="89"/>
      <c r="P1027" s="89"/>
      <c r="Q1027" s="89"/>
      <c r="R1027" s="89"/>
      <c r="S1027" s="89"/>
      <c r="T1027" s="90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T1027" s="21" t="s">
        <v>157</v>
      </c>
      <c r="AU1027" s="21" t="s">
        <v>90</v>
      </c>
    </row>
    <row r="1028" s="2" customFormat="1" ht="24.15" customHeight="1">
      <c r="A1028" s="43"/>
      <c r="B1028" s="44"/>
      <c r="C1028" s="217" t="s">
        <v>1520</v>
      </c>
      <c r="D1028" s="217" t="s">
        <v>148</v>
      </c>
      <c r="E1028" s="218" t="s">
        <v>1521</v>
      </c>
      <c r="F1028" s="219" t="s">
        <v>1522</v>
      </c>
      <c r="G1028" s="220" t="s">
        <v>319</v>
      </c>
      <c r="H1028" s="221">
        <v>2.2050000000000001</v>
      </c>
      <c r="I1028" s="222"/>
      <c r="J1028" s="223">
        <f>ROUND(I1028*H1028,2)</f>
        <v>0</v>
      </c>
      <c r="K1028" s="219" t="s">
        <v>152</v>
      </c>
      <c r="L1028" s="49"/>
      <c r="M1028" s="224" t="s">
        <v>78</v>
      </c>
      <c r="N1028" s="225" t="s">
        <v>50</v>
      </c>
      <c r="O1028" s="89"/>
      <c r="P1028" s="226">
        <f>O1028*H1028</f>
        <v>0</v>
      </c>
      <c r="Q1028" s="226">
        <v>0</v>
      </c>
      <c r="R1028" s="226">
        <f>Q1028*H1028</f>
        <v>0</v>
      </c>
      <c r="S1028" s="226">
        <v>0</v>
      </c>
      <c r="T1028" s="227">
        <f>S1028*H1028</f>
        <v>0</v>
      </c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R1028" s="228" t="s">
        <v>364</v>
      </c>
      <c r="AT1028" s="228" t="s">
        <v>148</v>
      </c>
      <c r="AU1028" s="228" t="s">
        <v>90</v>
      </c>
      <c r="AY1028" s="21" t="s">
        <v>145</v>
      </c>
      <c r="BE1028" s="229">
        <f>IF(N1028="základní",J1028,0)</f>
        <v>0</v>
      </c>
      <c r="BF1028" s="229">
        <f>IF(N1028="snížená",J1028,0)</f>
        <v>0</v>
      </c>
      <c r="BG1028" s="229">
        <f>IF(N1028="zákl. přenesená",J1028,0)</f>
        <v>0</v>
      </c>
      <c r="BH1028" s="229">
        <f>IF(N1028="sníž. přenesená",J1028,0)</f>
        <v>0</v>
      </c>
      <c r="BI1028" s="229">
        <f>IF(N1028="nulová",J1028,0)</f>
        <v>0</v>
      </c>
      <c r="BJ1028" s="21" t="s">
        <v>88</v>
      </c>
      <c r="BK1028" s="229">
        <f>ROUND(I1028*H1028,2)</f>
        <v>0</v>
      </c>
      <c r="BL1028" s="21" t="s">
        <v>364</v>
      </c>
      <c r="BM1028" s="228" t="s">
        <v>1523</v>
      </c>
    </row>
    <row r="1029" s="2" customFormat="1">
      <c r="A1029" s="43"/>
      <c r="B1029" s="44"/>
      <c r="C1029" s="45"/>
      <c r="D1029" s="230" t="s">
        <v>155</v>
      </c>
      <c r="E1029" s="45"/>
      <c r="F1029" s="231" t="s">
        <v>1524</v>
      </c>
      <c r="G1029" s="45"/>
      <c r="H1029" s="45"/>
      <c r="I1029" s="232"/>
      <c r="J1029" s="45"/>
      <c r="K1029" s="45"/>
      <c r="L1029" s="49"/>
      <c r="M1029" s="233"/>
      <c r="N1029" s="234"/>
      <c r="O1029" s="89"/>
      <c r="P1029" s="89"/>
      <c r="Q1029" s="89"/>
      <c r="R1029" s="89"/>
      <c r="S1029" s="89"/>
      <c r="T1029" s="90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T1029" s="21" t="s">
        <v>155</v>
      </c>
      <c r="AU1029" s="21" t="s">
        <v>90</v>
      </c>
    </row>
    <row r="1030" s="14" customFormat="1">
      <c r="A1030" s="14"/>
      <c r="B1030" s="251"/>
      <c r="C1030" s="252"/>
      <c r="D1030" s="235" t="s">
        <v>273</v>
      </c>
      <c r="E1030" s="253" t="s">
        <v>78</v>
      </c>
      <c r="F1030" s="254" t="s">
        <v>1525</v>
      </c>
      <c r="G1030" s="252"/>
      <c r="H1030" s="255">
        <v>2.2050000000000001</v>
      </c>
      <c r="I1030" s="256"/>
      <c r="J1030" s="252"/>
      <c r="K1030" s="252"/>
      <c r="L1030" s="257"/>
      <c r="M1030" s="258"/>
      <c r="N1030" s="259"/>
      <c r="O1030" s="259"/>
      <c r="P1030" s="259"/>
      <c r="Q1030" s="259"/>
      <c r="R1030" s="259"/>
      <c r="S1030" s="259"/>
      <c r="T1030" s="26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1" t="s">
        <v>273</v>
      </c>
      <c r="AU1030" s="261" t="s">
        <v>90</v>
      </c>
      <c r="AV1030" s="14" t="s">
        <v>90</v>
      </c>
      <c r="AW1030" s="14" t="s">
        <v>40</v>
      </c>
      <c r="AX1030" s="14" t="s">
        <v>80</v>
      </c>
      <c r="AY1030" s="261" t="s">
        <v>145</v>
      </c>
    </row>
    <row r="1031" s="15" customFormat="1">
      <c r="A1031" s="15"/>
      <c r="B1031" s="262"/>
      <c r="C1031" s="263"/>
      <c r="D1031" s="235" t="s">
        <v>273</v>
      </c>
      <c r="E1031" s="264" t="s">
        <v>78</v>
      </c>
      <c r="F1031" s="265" t="s">
        <v>277</v>
      </c>
      <c r="G1031" s="263"/>
      <c r="H1031" s="266">
        <v>2.2050000000000001</v>
      </c>
      <c r="I1031" s="267"/>
      <c r="J1031" s="263"/>
      <c r="K1031" s="263"/>
      <c r="L1031" s="268"/>
      <c r="M1031" s="269"/>
      <c r="N1031" s="270"/>
      <c r="O1031" s="270"/>
      <c r="P1031" s="270"/>
      <c r="Q1031" s="270"/>
      <c r="R1031" s="270"/>
      <c r="S1031" s="270"/>
      <c r="T1031" s="271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72" t="s">
        <v>273</v>
      </c>
      <c r="AU1031" s="272" t="s">
        <v>90</v>
      </c>
      <c r="AV1031" s="15" t="s">
        <v>170</v>
      </c>
      <c r="AW1031" s="15" t="s">
        <v>40</v>
      </c>
      <c r="AX1031" s="15" t="s">
        <v>88</v>
      </c>
      <c r="AY1031" s="272" t="s">
        <v>145</v>
      </c>
    </row>
    <row r="1032" s="2" customFormat="1" ht="33" customHeight="1">
      <c r="A1032" s="43"/>
      <c r="B1032" s="44"/>
      <c r="C1032" s="288" t="s">
        <v>1526</v>
      </c>
      <c r="D1032" s="288" t="s">
        <v>664</v>
      </c>
      <c r="E1032" s="289" t="s">
        <v>1527</v>
      </c>
      <c r="F1032" s="290" t="s">
        <v>1528</v>
      </c>
      <c r="G1032" s="291" t="s">
        <v>553</v>
      </c>
      <c r="H1032" s="292">
        <v>1</v>
      </c>
      <c r="I1032" s="293"/>
      <c r="J1032" s="294">
        <f>ROUND(I1032*H1032,2)</f>
        <v>0</v>
      </c>
      <c r="K1032" s="290" t="s">
        <v>1435</v>
      </c>
      <c r="L1032" s="295"/>
      <c r="M1032" s="296" t="s">
        <v>78</v>
      </c>
      <c r="N1032" s="297" t="s">
        <v>50</v>
      </c>
      <c r="O1032" s="89"/>
      <c r="P1032" s="226">
        <f>O1032*H1032</f>
        <v>0</v>
      </c>
      <c r="Q1032" s="226">
        <v>0.02</v>
      </c>
      <c r="R1032" s="226">
        <f>Q1032*H1032</f>
        <v>0.02</v>
      </c>
      <c r="S1032" s="226">
        <v>0</v>
      </c>
      <c r="T1032" s="227">
        <f>S1032*H1032</f>
        <v>0</v>
      </c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R1032" s="228" t="s">
        <v>467</v>
      </c>
      <c r="AT1032" s="228" t="s">
        <v>664</v>
      </c>
      <c r="AU1032" s="228" t="s">
        <v>90</v>
      </c>
      <c r="AY1032" s="21" t="s">
        <v>145</v>
      </c>
      <c r="BE1032" s="229">
        <f>IF(N1032="základní",J1032,0)</f>
        <v>0</v>
      </c>
      <c r="BF1032" s="229">
        <f>IF(N1032="snížená",J1032,0)</f>
        <v>0</v>
      </c>
      <c r="BG1032" s="229">
        <f>IF(N1032="zákl. přenesená",J1032,0)</f>
        <v>0</v>
      </c>
      <c r="BH1032" s="229">
        <f>IF(N1032="sníž. přenesená",J1032,0)</f>
        <v>0</v>
      </c>
      <c r="BI1032" s="229">
        <f>IF(N1032="nulová",J1032,0)</f>
        <v>0</v>
      </c>
      <c r="BJ1032" s="21" t="s">
        <v>88</v>
      </c>
      <c r="BK1032" s="229">
        <f>ROUND(I1032*H1032,2)</f>
        <v>0</v>
      </c>
      <c r="BL1032" s="21" t="s">
        <v>364</v>
      </c>
      <c r="BM1032" s="228" t="s">
        <v>1529</v>
      </c>
    </row>
    <row r="1033" s="2" customFormat="1">
      <c r="A1033" s="43"/>
      <c r="B1033" s="44"/>
      <c r="C1033" s="45"/>
      <c r="D1033" s="235" t="s">
        <v>157</v>
      </c>
      <c r="E1033" s="45"/>
      <c r="F1033" s="236" t="s">
        <v>1530</v>
      </c>
      <c r="G1033" s="45"/>
      <c r="H1033" s="45"/>
      <c r="I1033" s="232"/>
      <c r="J1033" s="45"/>
      <c r="K1033" s="45"/>
      <c r="L1033" s="49"/>
      <c r="M1033" s="233"/>
      <c r="N1033" s="234"/>
      <c r="O1033" s="89"/>
      <c r="P1033" s="89"/>
      <c r="Q1033" s="89"/>
      <c r="R1033" s="89"/>
      <c r="S1033" s="89"/>
      <c r="T1033" s="90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T1033" s="21" t="s">
        <v>157</v>
      </c>
      <c r="AU1033" s="21" t="s">
        <v>90</v>
      </c>
    </row>
    <row r="1034" s="2" customFormat="1" ht="24.15" customHeight="1">
      <c r="A1034" s="43"/>
      <c r="B1034" s="44"/>
      <c r="C1034" s="217" t="s">
        <v>1531</v>
      </c>
      <c r="D1034" s="217" t="s">
        <v>148</v>
      </c>
      <c r="E1034" s="218" t="s">
        <v>1532</v>
      </c>
      <c r="F1034" s="219" t="s">
        <v>1533</v>
      </c>
      <c r="G1034" s="220" t="s">
        <v>319</v>
      </c>
      <c r="H1034" s="221">
        <v>2.585</v>
      </c>
      <c r="I1034" s="222"/>
      <c r="J1034" s="223">
        <f>ROUND(I1034*H1034,2)</f>
        <v>0</v>
      </c>
      <c r="K1034" s="219" t="s">
        <v>554</v>
      </c>
      <c r="L1034" s="49"/>
      <c r="M1034" s="224" t="s">
        <v>78</v>
      </c>
      <c r="N1034" s="225" t="s">
        <v>50</v>
      </c>
      <c r="O1034" s="89"/>
      <c r="P1034" s="226">
        <f>O1034*H1034</f>
        <v>0</v>
      </c>
      <c r="Q1034" s="226">
        <v>0</v>
      </c>
      <c r="R1034" s="226">
        <f>Q1034*H1034</f>
        <v>0</v>
      </c>
      <c r="S1034" s="226">
        <v>0</v>
      </c>
      <c r="T1034" s="227">
        <f>S1034*H1034</f>
        <v>0</v>
      </c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R1034" s="228" t="s">
        <v>364</v>
      </c>
      <c r="AT1034" s="228" t="s">
        <v>148</v>
      </c>
      <c r="AU1034" s="228" t="s">
        <v>90</v>
      </c>
      <c r="AY1034" s="21" t="s">
        <v>145</v>
      </c>
      <c r="BE1034" s="229">
        <f>IF(N1034="základní",J1034,0)</f>
        <v>0</v>
      </c>
      <c r="BF1034" s="229">
        <f>IF(N1034="snížená",J1034,0)</f>
        <v>0</v>
      </c>
      <c r="BG1034" s="229">
        <f>IF(N1034="zákl. přenesená",J1034,0)</f>
        <v>0</v>
      </c>
      <c r="BH1034" s="229">
        <f>IF(N1034="sníž. přenesená",J1034,0)</f>
        <v>0</v>
      </c>
      <c r="BI1034" s="229">
        <f>IF(N1034="nulová",J1034,0)</f>
        <v>0</v>
      </c>
      <c r="BJ1034" s="21" t="s">
        <v>88</v>
      </c>
      <c r="BK1034" s="229">
        <f>ROUND(I1034*H1034,2)</f>
        <v>0</v>
      </c>
      <c r="BL1034" s="21" t="s">
        <v>364</v>
      </c>
      <c r="BM1034" s="228" t="s">
        <v>1534</v>
      </c>
    </row>
    <row r="1035" s="2" customFormat="1">
      <c r="A1035" s="43"/>
      <c r="B1035" s="44"/>
      <c r="C1035" s="45"/>
      <c r="D1035" s="230" t="s">
        <v>155</v>
      </c>
      <c r="E1035" s="45"/>
      <c r="F1035" s="231" t="s">
        <v>1535</v>
      </c>
      <c r="G1035" s="45"/>
      <c r="H1035" s="45"/>
      <c r="I1035" s="232"/>
      <c r="J1035" s="45"/>
      <c r="K1035" s="45"/>
      <c r="L1035" s="49"/>
      <c r="M1035" s="233"/>
      <c r="N1035" s="234"/>
      <c r="O1035" s="89"/>
      <c r="P1035" s="89"/>
      <c r="Q1035" s="89"/>
      <c r="R1035" s="89"/>
      <c r="S1035" s="89"/>
      <c r="T1035" s="90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T1035" s="21" t="s">
        <v>155</v>
      </c>
      <c r="AU1035" s="21" t="s">
        <v>90</v>
      </c>
    </row>
    <row r="1036" s="2" customFormat="1">
      <c r="A1036" s="43"/>
      <c r="B1036" s="44"/>
      <c r="C1036" s="45"/>
      <c r="D1036" s="235" t="s">
        <v>157</v>
      </c>
      <c r="E1036" s="45"/>
      <c r="F1036" s="236" t="s">
        <v>1536</v>
      </c>
      <c r="G1036" s="45"/>
      <c r="H1036" s="45"/>
      <c r="I1036" s="232"/>
      <c r="J1036" s="45"/>
      <c r="K1036" s="45"/>
      <c r="L1036" s="49"/>
      <c r="M1036" s="233"/>
      <c r="N1036" s="234"/>
      <c r="O1036" s="89"/>
      <c r="P1036" s="89"/>
      <c r="Q1036" s="89"/>
      <c r="R1036" s="89"/>
      <c r="S1036" s="89"/>
      <c r="T1036" s="90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T1036" s="21" t="s">
        <v>157</v>
      </c>
      <c r="AU1036" s="21" t="s">
        <v>90</v>
      </c>
    </row>
    <row r="1037" s="14" customFormat="1">
      <c r="A1037" s="14"/>
      <c r="B1037" s="251"/>
      <c r="C1037" s="252"/>
      <c r="D1037" s="235" t="s">
        <v>273</v>
      </c>
      <c r="E1037" s="253" t="s">
        <v>78</v>
      </c>
      <c r="F1037" s="254" t="s">
        <v>1537</v>
      </c>
      <c r="G1037" s="252"/>
      <c r="H1037" s="255">
        <v>1.8500000000000001</v>
      </c>
      <c r="I1037" s="256"/>
      <c r="J1037" s="252"/>
      <c r="K1037" s="252"/>
      <c r="L1037" s="257"/>
      <c r="M1037" s="258"/>
      <c r="N1037" s="259"/>
      <c r="O1037" s="259"/>
      <c r="P1037" s="259"/>
      <c r="Q1037" s="259"/>
      <c r="R1037" s="259"/>
      <c r="S1037" s="259"/>
      <c r="T1037" s="26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1" t="s">
        <v>273</v>
      </c>
      <c r="AU1037" s="261" t="s">
        <v>90</v>
      </c>
      <c r="AV1037" s="14" t="s">
        <v>90</v>
      </c>
      <c r="AW1037" s="14" t="s">
        <v>40</v>
      </c>
      <c r="AX1037" s="14" t="s">
        <v>80</v>
      </c>
      <c r="AY1037" s="261" t="s">
        <v>145</v>
      </c>
    </row>
    <row r="1038" s="14" customFormat="1">
      <c r="A1038" s="14"/>
      <c r="B1038" s="251"/>
      <c r="C1038" s="252"/>
      <c r="D1038" s="235" t="s">
        <v>273</v>
      </c>
      <c r="E1038" s="253" t="s">
        <v>78</v>
      </c>
      <c r="F1038" s="254" t="s">
        <v>1538</v>
      </c>
      <c r="G1038" s="252"/>
      <c r="H1038" s="255">
        <v>0.73499999999999999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1" t="s">
        <v>273</v>
      </c>
      <c r="AU1038" s="261" t="s">
        <v>90</v>
      </c>
      <c r="AV1038" s="14" t="s">
        <v>90</v>
      </c>
      <c r="AW1038" s="14" t="s">
        <v>40</v>
      </c>
      <c r="AX1038" s="14" t="s">
        <v>80</v>
      </c>
      <c r="AY1038" s="261" t="s">
        <v>145</v>
      </c>
    </row>
    <row r="1039" s="15" customFormat="1">
      <c r="A1039" s="15"/>
      <c r="B1039" s="262"/>
      <c r="C1039" s="263"/>
      <c r="D1039" s="235" t="s">
        <v>273</v>
      </c>
      <c r="E1039" s="264" t="s">
        <v>78</v>
      </c>
      <c r="F1039" s="265" t="s">
        <v>277</v>
      </c>
      <c r="G1039" s="263"/>
      <c r="H1039" s="266">
        <v>2.585</v>
      </c>
      <c r="I1039" s="267"/>
      <c r="J1039" s="263"/>
      <c r="K1039" s="263"/>
      <c r="L1039" s="268"/>
      <c r="M1039" s="269"/>
      <c r="N1039" s="270"/>
      <c r="O1039" s="270"/>
      <c r="P1039" s="270"/>
      <c r="Q1039" s="270"/>
      <c r="R1039" s="270"/>
      <c r="S1039" s="270"/>
      <c r="T1039" s="271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2" t="s">
        <v>273</v>
      </c>
      <c r="AU1039" s="272" t="s">
        <v>90</v>
      </c>
      <c r="AV1039" s="15" t="s">
        <v>170</v>
      </c>
      <c r="AW1039" s="15" t="s">
        <v>40</v>
      </c>
      <c r="AX1039" s="15" t="s">
        <v>88</v>
      </c>
      <c r="AY1039" s="272" t="s">
        <v>145</v>
      </c>
    </row>
    <row r="1040" s="2" customFormat="1" ht="16.5" customHeight="1">
      <c r="A1040" s="43"/>
      <c r="B1040" s="44"/>
      <c r="C1040" s="288" t="s">
        <v>1539</v>
      </c>
      <c r="D1040" s="288" t="s">
        <v>664</v>
      </c>
      <c r="E1040" s="289" t="s">
        <v>1540</v>
      </c>
      <c r="F1040" s="290" t="s">
        <v>1541</v>
      </c>
      <c r="G1040" s="291" t="s">
        <v>319</v>
      </c>
      <c r="H1040" s="292">
        <v>2.8439999999999999</v>
      </c>
      <c r="I1040" s="293"/>
      <c r="J1040" s="294">
        <f>ROUND(I1040*H1040,2)</f>
        <v>0</v>
      </c>
      <c r="K1040" s="290" t="s">
        <v>152</v>
      </c>
      <c r="L1040" s="295"/>
      <c r="M1040" s="296" t="s">
        <v>78</v>
      </c>
      <c r="N1040" s="297" t="s">
        <v>50</v>
      </c>
      <c r="O1040" s="89"/>
      <c r="P1040" s="226">
        <f>O1040*H1040</f>
        <v>0</v>
      </c>
      <c r="Q1040" s="226">
        <v>0.017999999999999999</v>
      </c>
      <c r="R1040" s="226">
        <f>Q1040*H1040</f>
        <v>0.051191999999999994</v>
      </c>
      <c r="S1040" s="226">
        <v>0</v>
      </c>
      <c r="T1040" s="227">
        <f>S1040*H1040</f>
        <v>0</v>
      </c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R1040" s="228" t="s">
        <v>467</v>
      </c>
      <c r="AT1040" s="228" t="s">
        <v>664</v>
      </c>
      <c r="AU1040" s="228" t="s">
        <v>90</v>
      </c>
      <c r="AY1040" s="21" t="s">
        <v>145</v>
      </c>
      <c r="BE1040" s="229">
        <f>IF(N1040="základní",J1040,0)</f>
        <v>0</v>
      </c>
      <c r="BF1040" s="229">
        <f>IF(N1040="snížená",J1040,0)</f>
        <v>0</v>
      </c>
      <c r="BG1040" s="229">
        <f>IF(N1040="zákl. přenesená",J1040,0)</f>
        <v>0</v>
      </c>
      <c r="BH1040" s="229">
        <f>IF(N1040="sníž. přenesená",J1040,0)</f>
        <v>0</v>
      </c>
      <c r="BI1040" s="229">
        <f>IF(N1040="nulová",J1040,0)</f>
        <v>0</v>
      </c>
      <c r="BJ1040" s="21" t="s">
        <v>88</v>
      </c>
      <c r="BK1040" s="229">
        <f>ROUND(I1040*H1040,2)</f>
        <v>0</v>
      </c>
      <c r="BL1040" s="21" t="s">
        <v>364</v>
      </c>
      <c r="BM1040" s="228" t="s">
        <v>1542</v>
      </c>
    </row>
    <row r="1041" s="14" customFormat="1">
      <c r="A1041" s="14"/>
      <c r="B1041" s="251"/>
      <c r="C1041" s="252"/>
      <c r="D1041" s="235" t="s">
        <v>273</v>
      </c>
      <c r="E1041" s="252"/>
      <c r="F1041" s="254" t="s">
        <v>1543</v>
      </c>
      <c r="G1041" s="252"/>
      <c r="H1041" s="255">
        <v>2.8439999999999999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1" t="s">
        <v>273</v>
      </c>
      <c r="AU1041" s="261" t="s">
        <v>90</v>
      </c>
      <c r="AV1041" s="14" t="s">
        <v>90</v>
      </c>
      <c r="AW1041" s="14" t="s">
        <v>4</v>
      </c>
      <c r="AX1041" s="14" t="s">
        <v>88</v>
      </c>
      <c r="AY1041" s="261" t="s">
        <v>145</v>
      </c>
    </row>
    <row r="1042" s="2" customFormat="1" ht="33" customHeight="1">
      <c r="A1042" s="43"/>
      <c r="B1042" s="44"/>
      <c r="C1042" s="217" t="s">
        <v>1544</v>
      </c>
      <c r="D1042" s="217" t="s">
        <v>148</v>
      </c>
      <c r="E1042" s="218" t="s">
        <v>1545</v>
      </c>
      <c r="F1042" s="219" t="s">
        <v>1546</v>
      </c>
      <c r="G1042" s="220" t="s">
        <v>403</v>
      </c>
      <c r="H1042" s="221">
        <v>9.1999999999999993</v>
      </c>
      <c r="I1042" s="222"/>
      <c r="J1042" s="223">
        <f>ROUND(I1042*H1042,2)</f>
        <v>0</v>
      </c>
      <c r="K1042" s="219" t="s">
        <v>152</v>
      </c>
      <c r="L1042" s="49"/>
      <c r="M1042" s="224" t="s">
        <v>78</v>
      </c>
      <c r="N1042" s="225" t="s">
        <v>50</v>
      </c>
      <c r="O1042" s="89"/>
      <c r="P1042" s="226">
        <f>O1042*H1042</f>
        <v>0</v>
      </c>
      <c r="Q1042" s="226">
        <v>0</v>
      </c>
      <c r="R1042" s="226">
        <f>Q1042*H1042</f>
        <v>0</v>
      </c>
      <c r="S1042" s="226">
        <v>0</v>
      </c>
      <c r="T1042" s="227">
        <f>S1042*H1042</f>
        <v>0</v>
      </c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R1042" s="228" t="s">
        <v>364</v>
      </c>
      <c r="AT1042" s="228" t="s">
        <v>148</v>
      </c>
      <c r="AU1042" s="228" t="s">
        <v>90</v>
      </c>
      <c r="AY1042" s="21" t="s">
        <v>145</v>
      </c>
      <c r="BE1042" s="229">
        <f>IF(N1042="základní",J1042,0)</f>
        <v>0</v>
      </c>
      <c r="BF1042" s="229">
        <f>IF(N1042="snížená",J1042,0)</f>
        <v>0</v>
      </c>
      <c r="BG1042" s="229">
        <f>IF(N1042="zákl. přenesená",J1042,0)</f>
        <v>0</v>
      </c>
      <c r="BH1042" s="229">
        <f>IF(N1042="sníž. přenesená",J1042,0)</f>
        <v>0</v>
      </c>
      <c r="BI1042" s="229">
        <f>IF(N1042="nulová",J1042,0)</f>
        <v>0</v>
      </c>
      <c r="BJ1042" s="21" t="s">
        <v>88</v>
      </c>
      <c r="BK1042" s="229">
        <f>ROUND(I1042*H1042,2)</f>
        <v>0</v>
      </c>
      <c r="BL1042" s="21" t="s">
        <v>364</v>
      </c>
      <c r="BM1042" s="228" t="s">
        <v>1547</v>
      </c>
    </row>
    <row r="1043" s="2" customFormat="1">
      <c r="A1043" s="43"/>
      <c r="B1043" s="44"/>
      <c r="C1043" s="45"/>
      <c r="D1043" s="230" t="s">
        <v>155</v>
      </c>
      <c r="E1043" s="45"/>
      <c r="F1043" s="231" t="s">
        <v>1548</v>
      </c>
      <c r="G1043" s="45"/>
      <c r="H1043" s="45"/>
      <c r="I1043" s="232"/>
      <c r="J1043" s="45"/>
      <c r="K1043" s="45"/>
      <c r="L1043" s="49"/>
      <c r="M1043" s="233"/>
      <c r="N1043" s="234"/>
      <c r="O1043" s="89"/>
      <c r="P1043" s="89"/>
      <c r="Q1043" s="89"/>
      <c r="R1043" s="89"/>
      <c r="S1043" s="89"/>
      <c r="T1043" s="90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T1043" s="21" t="s">
        <v>155</v>
      </c>
      <c r="AU1043" s="21" t="s">
        <v>90</v>
      </c>
    </row>
    <row r="1044" s="14" customFormat="1">
      <c r="A1044" s="14"/>
      <c r="B1044" s="251"/>
      <c r="C1044" s="252"/>
      <c r="D1044" s="235" t="s">
        <v>273</v>
      </c>
      <c r="E1044" s="253" t="s">
        <v>78</v>
      </c>
      <c r="F1044" s="254" t="s">
        <v>1549</v>
      </c>
      <c r="G1044" s="252"/>
      <c r="H1044" s="255">
        <v>5.7000000000000002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1" t="s">
        <v>273</v>
      </c>
      <c r="AU1044" s="261" t="s">
        <v>90</v>
      </c>
      <c r="AV1044" s="14" t="s">
        <v>90</v>
      </c>
      <c r="AW1044" s="14" t="s">
        <v>40</v>
      </c>
      <c r="AX1044" s="14" t="s">
        <v>80</v>
      </c>
      <c r="AY1044" s="261" t="s">
        <v>145</v>
      </c>
    </row>
    <row r="1045" s="14" customFormat="1">
      <c r="A1045" s="14"/>
      <c r="B1045" s="251"/>
      <c r="C1045" s="252"/>
      <c r="D1045" s="235" t="s">
        <v>273</v>
      </c>
      <c r="E1045" s="253" t="s">
        <v>78</v>
      </c>
      <c r="F1045" s="254" t="s">
        <v>1550</v>
      </c>
      <c r="G1045" s="252"/>
      <c r="H1045" s="255">
        <v>3.5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1" t="s">
        <v>273</v>
      </c>
      <c r="AU1045" s="261" t="s">
        <v>90</v>
      </c>
      <c r="AV1045" s="14" t="s">
        <v>90</v>
      </c>
      <c r="AW1045" s="14" t="s">
        <v>40</v>
      </c>
      <c r="AX1045" s="14" t="s">
        <v>80</v>
      </c>
      <c r="AY1045" s="261" t="s">
        <v>145</v>
      </c>
    </row>
    <row r="1046" s="15" customFormat="1">
      <c r="A1046" s="15"/>
      <c r="B1046" s="262"/>
      <c r="C1046" s="263"/>
      <c r="D1046" s="235" t="s">
        <v>273</v>
      </c>
      <c r="E1046" s="264" t="s">
        <v>78</v>
      </c>
      <c r="F1046" s="265" t="s">
        <v>277</v>
      </c>
      <c r="G1046" s="263"/>
      <c r="H1046" s="266">
        <v>9.1999999999999993</v>
      </c>
      <c r="I1046" s="267"/>
      <c r="J1046" s="263"/>
      <c r="K1046" s="263"/>
      <c r="L1046" s="268"/>
      <c r="M1046" s="269"/>
      <c r="N1046" s="270"/>
      <c r="O1046" s="270"/>
      <c r="P1046" s="270"/>
      <c r="Q1046" s="270"/>
      <c r="R1046" s="270"/>
      <c r="S1046" s="270"/>
      <c r="T1046" s="271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2" t="s">
        <v>273</v>
      </c>
      <c r="AU1046" s="272" t="s">
        <v>90</v>
      </c>
      <c r="AV1046" s="15" t="s">
        <v>170</v>
      </c>
      <c r="AW1046" s="15" t="s">
        <v>40</v>
      </c>
      <c r="AX1046" s="15" t="s">
        <v>88</v>
      </c>
      <c r="AY1046" s="272" t="s">
        <v>145</v>
      </c>
    </row>
    <row r="1047" s="2" customFormat="1" ht="21.75" customHeight="1">
      <c r="A1047" s="43"/>
      <c r="B1047" s="44"/>
      <c r="C1047" s="288" t="s">
        <v>1551</v>
      </c>
      <c r="D1047" s="288" t="s">
        <v>664</v>
      </c>
      <c r="E1047" s="289" t="s">
        <v>1552</v>
      </c>
      <c r="F1047" s="290" t="s">
        <v>1553</v>
      </c>
      <c r="G1047" s="291" t="s">
        <v>403</v>
      </c>
      <c r="H1047" s="292">
        <v>10.119999999999999</v>
      </c>
      <c r="I1047" s="293"/>
      <c r="J1047" s="294">
        <f>ROUND(I1047*H1047,2)</f>
        <v>0</v>
      </c>
      <c r="K1047" s="290" t="s">
        <v>152</v>
      </c>
      <c r="L1047" s="295"/>
      <c r="M1047" s="296" t="s">
        <v>78</v>
      </c>
      <c r="N1047" s="297" t="s">
        <v>50</v>
      </c>
      <c r="O1047" s="89"/>
      <c r="P1047" s="226">
        <f>O1047*H1047</f>
        <v>0</v>
      </c>
      <c r="Q1047" s="226">
        <v>0.00020000000000000001</v>
      </c>
      <c r="R1047" s="226">
        <f>Q1047*H1047</f>
        <v>0.0020239999999999998</v>
      </c>
      <c r="S1047" s="226">
        <v>0</v>
      </c>
      <c r="T1047" s="227">
        <f>S1047*H1047</f>
        <v>0</v>
      </c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R1047" s="228" t="s">
        <v>467</v>
      </c>
      <c r="AT1047" s="228" t="s">
        <v>664</v>
      </c>
      <c r="AU1047" s="228" t="s">
        <v>90</v>
      </c>
      <c r="AY1047" s="21" t="s">
        <v>145</v>
      </c>
      <c r="BE1047" s="229">
        <f>IF(N1047="základní",J1047,0)</f>
        <v>0</v>
      </c>
      <c r="BF1047" s="229">
        <f>IF(N1047="snížená",J1047,0)</f>
        <v>0</v>
      </c>
      <c r="BG1047" s="229">
        <f>IF(N1047="zákl. přenesená",J1047,0)</f>
        <v>0</v>
      </c>
      <c r="BH1047" s="229">
        <f>IF(N1047="sníž. přenesená",J1047,0)</f>
        <v>0</v>
      </c>
      <c r="BI1047" s="229">
        <f>IF(N1047="nulová",J1047,0)</f>
        <v>0</v>
      </c>
      <c r="BJ1047" s="21" t="s">
        <v>88</v>
      </c>
      <c r="BK1047" s="229">
        <f>ROUND(I1047*H1047,2)</f>
        <v>0</v>
      </c>
      <c r="BL1047" s="21" t="s">
        <v>364</v>
      </c>
      <c r="BM1047" s="228" t="s">
        <v>1554</v>
      </c>
    </row>
    <row r="1048" s="14" customFormat="1">
      <c r="A1048" s="14"/>
      <c r="B1048" s="251"/>
      <c r="C1048" s="252"/>
      <c r="D1048" s="235" t="s">
        <v>273</v>
      </c>
      <c r="E1048" s="252"/>
      <c r="F1048" s="254" t="s">
        <v>1555</v>
      </c>
      <c r="G1048" s="252"/>
      <c r="H1048" s="255">
        <v>10.119999999999999</v>
      </c>
      <c r="I1048" s="256"/>
      <c r="J1048" s="252"/>
      <c r="K1048" s="252"/>
      <c r="L1048" s="257"/>
      <c r="M1048" s="258"/>
      <c r="N1048" s="259"/>
      <c r="O1048" s="259"/>
      <c r="P1048" s="259"/>
      <c r="Q1048" s="259"/>
      <c r="R1048" s="259"/>
      <c r="S1048" s="259"/>
      <c r="T1048" s="26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1" t="s">
        <v>273</v>
      </c>
      <c r="AU1048" s="261" t="s">
        <v>90</v>
      </c>
      <c r="AV1048" s="14" t="s">
        <v>90</v>
      </c>
      <c r="AW1048" s="14" t="s">
        <v>4</v>
      </c>
      <c r="AX1048" s="14" t="s">
        <v>88</v>
      </c>
      <c r="AY1048" s="261" t="s">
        <v>145</v>
      </c>
    </row>
    <row r="1049" s="2" customFormat="1" ht="37.8" customHeight="1">
      <c r="A1049" s="43"/>
      <c r="B1049" s="44"/>
      <c r="C1049" s="217" t="s">
        <v>1556</v>
      </c>
      <c r="D1049" s="217" t="s">
        <v>148</v>
      </c>
      <c r="E1049" s="218" t="s">
        <v>1557</v>
      </c>
      <c r="F1049" s="219" t="s">
        <v>1558</v>
      </c>
      <c r="G1049" s="220" t="s">
        <v>319</v>
      </c>
      <c r="H1049" s="221">
        <v>0.27000000000000002</v>
      </c>
      <c r="I1049" s="222"/>
      <c r="J1049" s="223">
        <f>ROUND(I1049*H1049,2)</f>
        <v>0</v>
      </c>
      <c r="K1049" s="219" t="s">
        <v>152</v>
      </c>
      <c r="L1049" s="49"/>
      <c r="M1049" s="224" t="s">
        <v>78</v>
      </c>
      <c r="N1049" s="225" t="s">
        <v>50</v>
      </c>
      <c r="O1049" s="89"/>
      <c r="P1049" s="226">
        <f>O1049*H1049</f>
        <v>0</v>
      </c>
      <c r="Q1049" s="226">
        <v>0.000125</v>
      </c>
      <c r="R1049" s="226">
        <f>Q1049*H1049</f>
        <v>3.375E-05</v>
      </c>
      <c r="S1049" s="226">
        <v>0</v>
      </c>
      <c r="T1049" s="227">
        <f>S1049*H1049</f>
        <v>0</v>
      </c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R1049" s="228" t="s">
        <v>364</v>
      </c>
      <c r="AT1049" s="228" t="s">
        <v>148</v>
      </c>
      <c r="AU1049" s="228" t="s">
        <v>90</v>
      </c>
      <c r="AY1049" s="21" t="s">
        <v>145</v>
      </c>
      <c r="BE1049" s="229">
        <f>IF(N1049="základní",J1049,0)</f>
        <v>0</v>
      </c>
      <c r="BF1049" s="229">
        <f>IF(N1049="snížená",J1049,0)</f>
        <v>0</v>
      </c>
      <c r="BG1049" s="229">
        <f>IF(N1049="zákl. přenesená",J1049,0)</f>
        <v>0</v>
      </c>
      <c r="BH1049" s="229">
        <f>IF(N1049="sníž. přenesená",J1049,0)</f>
        <v>0</v>
      </c>
      <c r="BI1049" s="229">
        <f>IF(N1049="nulová",J1049,0)</f>
        <v>0</v>
      </c>
      <c r="BJ1049" s="21" t="s">
        <v>88</v>
      </c>
      <c r="BK1049" s="229">
        <f>ROUND(I1049*H1049,2)</f>
        <v>0</v>
      </c>
      <c r="BL1049" s="21" t="s">
        <v>364</v>
      </c>
      <c r="BM1049" s="228" t="s">
        <v>1559</v>
      </c>
    </row>
    <row r="1050" s="2" customFormat="1">
      <c r="A1050" s="43"/>
      <c r="B1050" s="44"/>
      <c r="C1050" s="45"/>
      <c r="D1050" s="230" t="s">
        <v>155</v>
      </c>
      <c r="E1050" s="45"/>
      <c r="F1050" s="231" t="s">
        <v>1560</v>
      </c>
      <c r="G1050" s="45"/>
      <c r="H1050" s="45"/>
      <c r="I1050" s="232"/>
      <c r="J1050" s="45"/>
      <c r="K1050" s="45"/>
      <c r="L1050" s="49"/>
      <c r="M1050" s="233"/>
      <c r="N1050" s="234"/>
      <c r="O1050" s="89"/>
      <c r="P1050" s="89"/>
      <c r="Q1050" s="89"/>
      <c r="R1050" s="89"/>
      <c r="S1050" s="89"/>
      <c r="T1050" s="90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T1050" s="21" t="s">
        <v>155</v>
      </c>
      <c r="AU1050" s="21" t="s">
        <v>90</v>
      </c>
    </row>
    <row r="1051" s="14" customFormat="1">
      <c r="A1051" s="14"/>
      <c r="B1051" s="251"/>
      <c r="C1051" s="252"/>
      <c r="D1051" s="235" t="s">
        <v>273</v>
      </c>
      <c r="E1051" s="253" t="s">
        <v>78</v>
      </c>
      <c r="F1051" s="254" t="s">
        <v>1561</v>
      </c>
      <c r="G1051" s="252"/>
      <c r="H1051" s="255">
        <v>0.17999999999999999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1" t="s">
        <v>273</v>
      </c>
      <c r="AU1051" s="261" t="s">
        <v>90</v>
      </c>
      <c r="AV1051" s="14" t="s">
        <v>90</v>
      </c>
      <c r="AW1051" s="14" t="s">
        <v>40</v>
      </c>
      <c r="AX1051" s="14" t="s">
        <v>80</v>
      </c>
      <c r="AY1051" s="261" t="s">
        <v>145</v>
      </c>
    </row>
    <row r="1052" s="14" customFormat="1">
      <c r="A1052" s="14"/>
      <c r="B1052" s="251"/>
      <c r="C1052" s="252"/>
      <c r="D1052" s="235" t="s">
        <v>273</v>
      </c>
      <c r="E1052" s="253" t="s">
        <v>78</v>
      </c>
      <c r="F1052" s="254" t="s">
        <v>1562</v>
      </c>
      <c r="G1052" s="252"/>
      <c r="H1052" s="255">
        <v>0.089999999999999997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1" t="s">
        <v>273</v>
      </c>
      <c r="AU1052" s="261" t="s">
        <v>90</v>
      </c>
      <c r="AV1052" s="14" t="s">
        <v>90</v>
      </c>
      <c r="AW1052" s="14" t="s">
        <v>40</v>
      </c>
      <c r="AX1052" s="14" t="s">
        <v>80</v>
      </c>
      <c r="AY1052" s="261" t="s">
        <v>145</v>
      </c>
    </row>
    <row r="1053" s="15" customFormat="1">
      <c r="A1053" s="15"/>
      <c r="B1053" s="262"/>
      <c r="C1053" s="263"/>
      <c r="D1053" s="235" t="s">
        <v>273</v>
      </c>
      <c r="E1053" s="264" t="s">
        <v>78</v>
      </c>
      <c r="F1053" s="265" t="s">
        <v>277</v>
      </c>
      <c r="G1053" s="263"/>
      <c r="H1053" s="266">
        <v>0.27000000000000002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2" t="s">
        <v>273</v>
      </c>
      <c r="AU1053" s="272" t="s">
        <v>90</v>
      </c>
      <c r="AV1053" s="15" t="s">
        <v>170</v>
      </c>
      <c r="AW1053" s="15" t="s">
        <v>40</v>
      </c>
      <c r="AX1053" s="15" t="s">
        <v>88</v>
      </c>
      <c r="AY1053" s="272" t="s">
        <v>145</v>
      </c>
    </row>
    <row r="1054" s="2" customFormat="1" ht="16.5" customHeight="1">
      <c r="A1054" s="43"/>
      <c r="B1054" s="44"/>
      <c r="C1054" s="288" t="s">
        <v>1563</v>
      </c>
      <c r="D1054" s="288" t="s">
        <v>664</v>
      </c>
      <c r="E1054" s="289" t="s">
        <v>1564</v>
      </c>
      <c r="F1054" s="290" t="s">
        <v>1565</v>
      </c>
      <c r="G1054" s="291" t="s">
        <v>553</v>
      </c>
      <c r="H1054" s="292">
        <v>3</v>
      </c>
      <c r="I1054" s="293"/>
      <c r="J1054" s="294">
        <f>ROUND(I1054*H1054,2)</f>
        <v>0</v>
      </c>
      <c r="K1054" s="290" t="s">
        <v>152</v>
      </c>
      <c r="L1054" s="295"/>
      <c r="M1054" s="296" t="s">
        <v>78</v>
      </c>
      <c r="N1054" s="297" t="s">
        <v>50</v>
      </c>
      <c r="O1054" s="89"/>
      <c r="P1054" s="226">
        <f>O1054*H1054</f>
        <v>0</v>
      </c>
      <c r="Q1054" s="226">
        <v>0.00031</v>
      </c>
      <c r="R1054" s="226">
        <f>Q1054*H1054</f>
        <v>0.00093000000000000005</v>
      </c>
      <c r="S1054" s="226">
        <v>0</v>
      </c>
      <c r="T1054" s="227">
        <f>S1054*H1054</f>
        <v>0</v>
      </c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R1054" s="228" t="s">
        <v>467</v>
      </c>
      <c r="AT1054" s="228" t="s">
        <v>664</v>
      </c>
      <c r="AU1054" s="228" t="s">
        <v>90</v>
      </c>
      <c r="AY1054" s="21" t="s">
        <v>145</v>
      </c>
      <c r="BE1054" s="229">
        <f>IF(N1054="základní",J1054,0)</f>
        <v>0</v>
      </c>
      <c r="BF1054" s="229">
        <f>IF(N1054="snížená",J1054,0)</f>
        <v>0</v>
      </c>
      <c r="BG1054" s="229">
        <f>IF(N1054="zákl. přenesená",J1054,0)</f>
        <v>0</v>
      </c>
      <c r="BH1054" s="229">
        <f>IF(N1054="sníž. přenesená",J1054,0)</f>
        <v>0</v>
      </c>
      <c r="BI1054" s="229">
        <f>IF(N1054="nulová",J1054,0)</f>
        <v>0</v>
      </c>
      <c r="BJ1054" s="21" t="s">
        <v>88</v>
      </c>
      <c r="BK1054" s="229">
        <f>ROUND(I1054*H1054,2)</f>
        <v>0</v>
      </c>
      <c r="BL1054" s="21" t="s">
        <v>364</v>
      </c>
      <c r="BM1054" s="228" t="s">
        <v>1566</v>
      </c>
    </row>
    <row r="1055" s="14" customFormat="1">
      <c r="A1055" s="14"/>
      <c r="B1055" s="251"/>
      <c r="C1055" s="252"/>
      <c r="D1055" s="235" t="s">
        <v>273</v>
      </c>
      <c r="E1055" s="253" t="s">
        <v>78</v>
      </c>
      <c r="F1055" s="254" t="s">
        <v>1567</v>
      </c>
      <c r="G1055" s="252"/>
      <c r="H1055" s="255">
        <v>2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1" t="s">
        <v>273</v>
      </c>
      <c r="AU1055" s="261" t="s">
        <v>90</v>
      </c>
      <c r="AV1055" s="14" t="s">
        <v>90</v>
      </c>
      <c r="AW1055" s="14" t="s">
        <v>40</v>
      </c>
      <c r="AX1055" s="14" t="s">
        <v>80</v>
      </c>
      <c r="AY1055" s="261" t="s">
        <v>145</v>
      </c>
    </row>
    <row r="1056" s="14" customFormat="1">
      <c r="A1056" s="14"/>
      <c r="B1056" s="251"/>
      <c r="C1056" s="252"/>
      <c r="D1056" s="235" t="s">
        <v>273</v>
      </c>
      <c r="E1056" s="253" t="s">
        <v>78</v>
      </c>
      <c r="F1056" s="254" t="s">
        <v>1568</v>
      </c>
      <c r="G1056" s="252"/>
      <c r="H1056" s="255">
        <v>1</v>
      </c>
      <c r="I1056" s="256"/>
      <c r="J1056" s="252"/>
      <c r="K1056" s="252"/>
      <c r="L1056" s="257"/>
      <c r="M1056" s="258"/>
      <c r="N1056" s="259"/>
      <c r="O1056" s="259"/>
      <c r="P1056" s="259"/>
      <c r="Q1056" s="259"/>
      <c r="R1056" s="259"/>
      <c r="S1056" s="259"/>
      <c r="T1056" s="26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1" t="s">
        <v>273</v>
      </c>
      <c r="AU1056" s="261" t="s">
        <v>90</v>
      </c>
      <c r="AV1056" s="14" t="s">
        <v>90</v>
      </c>
      <c r="AW1056" s="14" t="s">
        <v>40</v>
      </c>
      <c r="AX1056" s="14" t="s">
        <v>80</v>
      </c>
      <c r="AY1056" s="261" t="s">
        <v>145</v>
      </c>
    </row>
    <row r="1057" s="15" customFormat="1">
      <c r="A1057" s="15"/>
      <c r="B1057" s="262"/>
      <c r="C1057" s="263"/>
      <c r="D1057" s="235" t="s">
        <v>273</v>
      </c>
      <c r="E1057" s="264" t="s">
        <v>78</v>
      </c>
      <c r="F1057" s="265" t="s">
        <v>277</v>
      </c>
      <c r="G1057" s="263"/>
      <c r="H1057" s="266">
        <v>3</v>
      </c>
      <c r="I1057" s="267"/>
      <c r="J1057" s="263"/>
      <c r="K1057" s="263"/>
      <c r="L1057" s="268"/>
      <c r="M1057" s="269"/>
      <c r="N1057" s="270"/>
      <c r="O1057" s="270"/>
      <c r="P1057" s="270"/>
      <c r="Q1057" s="270"/>
      <c r="R1057" s="270"/>
      <c r="S1057" s="270"/>
      <c r="T1057" s="27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72" t="s">
        <v>273</v>
      </c>
      <c r="AU1057" s="272" t="s">
        <v>90</v>
      </c>
      <c r="AV1057" s="15" t="s">
        <v>170</v>
      </c>
      <c r="AW1057" s="15" t="s">
        <v>40</v>
      </c>
      <c r="AX1057" s="15" t="s">
        <v>88</v>
      </c>
      <c r="AY1057" s="272" t="s">
        <v>145</v>
      </c>
    </row>
    <row r="1058" s="2" customFormat="1" ht="49.05" customHeight="1">
      <c r="A1058" s="43"/>
      <c r="B1058" s="44"/>
      <c r="C1058" s="217" t="s">
        <v>1569</v>
      </c>
      <c r="D1058" s="217" t="s">
        <v>148</v>
      </c>
      <c r="E1058" s="218" t="s">
        <v>1570</v>
      </c>
      <c r="F1058" s="219" t="s">
        <v>1571</v>
      </c>
      <c r="G1058" s="220" t="s">
        <v>301</v>
      </c>
      <c r="H1058" s="221">
        <v>0.074999999999999997</v>
      </c>
      <c r="I1058" s="222"/>
      <c r="J1058" s="223">
        <f>ROUND(I1058*H1058,2)</f>
        <v>0</v>
      </c>
      <c r="K1058" s="219" t="s">
        <v>152</v>
      </c>
      <c r="L1058" s="49"/>
      <c r="M1058" s="224" t="s">
        <v>78</v>
      </c>
      <c r="N1058" s="225" t="s">
        <v>50</v>
      </c>
      <c r="O1058" s="89"/>
      <c r="P1058" s="226">
        <f>O1058*H1058</f>
        <v>0</v>
      </c>
      <c r="Q1058" s="226">
        <v>0</v>
      </c>
      <c r="R1058" s="226">
        <f>Q1058*H1058</f>
        <v>0</v>
      </c>
      <c r="S1058" s="226">
        <v>0</v>
      </c>
      <c r="T1058" s="227">
        <f>S1058*H1058</f>
        <v>0</v>
      </c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R1058" s="228" t="s">
        <v>364</v>
      </c>
      <c r="AT1058" s="228" t="s">
        <v>148</v>
      </c>
      <c r="AU1058" s="228" t="s">
        <v>90</v>
      </c>
      <c r="AY1058" s="21" t="s">
        <v>145</v>
      </c>
      <c r="BE1058" s="229">
        <f>IF(N1058="základní",J1058,0)</f>
        <v>0</v>
      </c>
      <c r="BF1058" s="229">
        <f>IF(N1058="snížená",J1058,0)</f>
        <v>0</v>
      </c>
      <c r="BG1058" s="229">
        <f>IF(N1058="zákl. přenesená",J1058,0)</f>
        <v>0</v>
      </c>
      <c r="BH1058" s="229">
        <f>IF(N1058="sníž. přenesená",J1058,0)</f>
        <v>0</v>
      </c>
      <c r="BI1058" s="229">
        <f>IF(N1058="nulová",J1058,0)</f>
        <v>0</v>
      </c>
      <c r="BJ1058" s="21" t="s">
        <v>88</v>
      </c>
      <c r="BK1058" s="229">
        <f>ROUND(I1058*H1058,2)</f>
        <v>0</v>
      </c>
      <c r="BL1058" s="21" t="s">
        <v>364</v>
      </c>
      <c r="BM1058" s="228" t="s">
        <v>1572</v>
      </c>
    </row>
    <row r="1059" s="2" customFormat="1">
      <c r="A1059" s="43"/>
      <c r="B1059" s="44"/>
      <c r="C1059" s="45"/>
      <c r="D1059" s="230" t="s">
        <v>155</v>
      </c>
      <c r="E1059" s="45"/>
      <c r="F1059" s="231" t="s">
        <v>1573</v>
      </c>
      <c r="G1059" s="45"/>
      <c r="H1059" s="45"/>
      <c r="I1059" s="232"/>
      <c r="J1059" s="45"/>
      <c r="K1059" s="45"/>
      <c r="L1059" s="49"/>
      <c r="M1059" s="233"/>
      <c r="N1059" s="234"/>
      <c r="O1059" s="89"/>
      <c r="P1059" s="89"/>
      <c r="Q1059" s="89"/>
      <c r="R1059" s="89"/>
      <c r="S1059" s="89"/>
      <c r="T1059" s="90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T1059" s="21" t="s">
        <v>155</v>
      </c>
      <c r="AU1059" s="21" t="s">
        <v>90</v>
      </c>
    </row>
    <row r="1060" s="2" customFormat="1" ht="49.05" customHeight="1">
      <c r="A1060" s="43"/>
      <c r="B1060" s="44"/>
      <c r="C1060" s="217" t="s">
        <v>1574</v>
      </c>
      <c r="D1060" s="217" t="s">
        <v>148</v>
      </c>
      <c r="E1060" s="218" t="s">
        <v>1575</v>
      </c>
      <c r="F1060" s="219" t="s">
        <v>1576</v>
      </c>
      <c r="G1060" s="220" t="s">
        <v>301</v>
      </c>
      <c r="H1060" s="221">
        <v>0.074999999999999997</v>
      </c>
      <c r="I1060" s="222"/>
      <c r="J1060" s="223">
        <f>ROUND(I1060*H1060,2)</f>
        <v>0</v>
      </c>
      <c r="K1060" s="219" t="s">
        <v>152</v>
      </c>
      <c r="L1060" s="49"/>
      <c r="M1060" s="224" t="s">
        <v>78</v>
      </c>
      <c r="N1060" s="225" t="s">
        <v>50</v>
      </c>
      <c r="O1060" s="89"/>
      <c r="P1060" s="226">
        <f>O1060*H1060</f>
        <v>0</v>
      </c>
      <c r="Q1060" s="226">
        <v>0</v>
      </c>
      <c r="R1060" s="226">
        <f>Q1060*H1060</f>
        <v>0</v>
      </c>
      <c r="S1060" s="226">
        <v>0</v>
      </c>
      <c r="T1060" s="227">
        <f>S1060*H1060</f>
        <v>0</v>
      </c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R1060" s="228" t="s">
        <v>364</v>
      </c>
      <c r="AT1060" s="228" t="s">
        <v>148</v>
      </c>
      <c r="AU1060" s="228" t="s">
        <v>90</v>
      </c>
      <c r="AY1060" s="21" t="s">
        <v>145</v>
      </c>
      <c r="BE1060" s="229">
        <f>IF(N1060="základní",J1060,0)</f>
        <v>0</v>
      </c>
      <c r="BF1060" s="229">
        <f>IF(N1060="snížená",J1060,0)</f>
        <v>0</v>
      </c>
      <c r="BG1060" s="229">
        <f>IF(N1060="zákl. přenesená",J1060,0)</f>
        <v>0</v>
      </c>
      <c r="BH1060" s="229">
        <f>IF(N1060="sníž. přenesená",J1060,0)</f>
        <v>0</v>
      </c>
      <c r="BI1060" s="229">
        <f>IF(N1060="nulová",J1060,0)</f>
        <v>0</v>
      </c>
      <c r="BJ1060" s="21" t="s">
        <v>88</v>
      </c>
      <c r="BK1060" s="229">
        <f>ROUND(I1060*H1060,2)</f>
        <v>0</v>
      </c>
      <c r="BL1060" s="21" t="s">
        <v>364</v>
      </c>
      <c r="BM1060" s="228" t="s">
        <v>1577</v>
      </c>
    </row>
    <row r="1061" s="2" customFormat="1">
      <c r="A1061" s="43"/>
      <c r="B1061" s="44"/>
      <c r="C1061" s="45"/>
      <c r="D1061" s="230" t="s">
        <v>155</v>
      </c>
      <c r="E1061" s="45"/>
      <c r="F1061" s="231" t="s">
        <v>1578</v>
      </c>
      <c r="G1061" s="45"/>
      <c r="H1061" s="45"/>
      <c r="I1061" s="232"/>
      <c r="J1061" s="45"/>
      <c r="K1061" s="45"/>
      <c r="L1061" s="49"/>
      <c r="M1061" s="233"/>
      <c r="N1061" s="234"/>
      <c r="O1061" s="89"/>
      <c r="P1061" s="89"/>
      <c r="Q1061" s="89"/>
      <c r="R1061" s="89"/>
      <c r="S1061" s="89"/>
      <c r="T1061" s="90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T1061" s="21" t="s">
        <v>155</v>
      </c>
      <c r="AU1061" s="21" t="s">
        <v>90</v>
      </c>
    </row>
    <row r="1062" s="2" customFormat="1" ht="66.75" customHeight="1">
      <c r="A1062" s="43"/>
      <c r="B1062" s="44"/>
      <c r="C1062" s="217" t="s">
        <v>1579</v>
      </c>
      <c r="D1062" s="217" t="s">
        <v>148</v>
      </c>
      <c r="E1062" s="218" t="s">
        <v>1580</v>
      </c>
      <c r="F1062" s="219" t="s">
        <v>1581</v>
      </c>
      <c r="G1062" s="220" t="s">
        <v>301</v>
      </c>
      <c r="H1062" s="221">
        <v>0.074999999999999997</v>
      </c>
      <c r="I1062" s="222"/>
      <c r="J1062" s="223">
        <f>ROUND(I1062*H1062,2)</f>
        <v>0</v>
      </c>
      <c r="K1062" s="219" t="s">
        <v>152</v>
      </c>
      <c r="L1062" s="49"/>
      <c r="M1062" s="224" t="s">
        <v>78</v>
      </c>
      <c r="N1062" s="225" t="s">
        <v>50</v>
      </c>
      <c r="O1062" s="89"/>
      <c r="P1062" s="226">
        <f>O1062*H1062</f>
        <v>0</v>
      </c>
      <c r="Q1062" s="226">
        <v>0</v>
      </c>
      <c r="R1062" s="226">
        <f>Q1062*H1062</f>
        <v>0</v>
      </c>
      <c r="S1062" s="226">
        <v>0</v>
      </c>
      <c r="T1062" s="227">
        <f>S1062*H1062</f>
        <v>0</v>
      </c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R1062" s="228" t="s">
        <v>364</v>
      </c>
      <c r="AT1062" s="228" t="s">
        <v>148</v>
      </c>
      <c r="AU1062" s="228" t="s">
        <v>90</v>
      </c>
      <c r="AY1062" s="21" t="s">
        <v>145</v>
      </c>
      <c r="BE1062" s="229">
        <f>IF(N1062="základní",J1062,0)</f>
        <v>0</v>
      </c>
      <c r="BF1062" s="229">
        <f>IF(N1062="snížená",J1062,0)</f>
        <v>0</v>
      </c>
      <c r="BG1062" s="229">
        <f>IF(N1062="zákl. přenesená",J1062,0)</f>
        <v>0</v>
      </c>
      <c r="BH1062" s="229">
        <f>IF(N1062="sníž. přenesená",J1062,0)</f>
        <v>0</v>
      </c>
      <c r="BI1062" s="229">
        <f>IF(N1062="nulová",J1062,0)</f>
        <v>0</v>
      </c>
      <c r="BJ1062" s="21" t="s">
        <v>88</v>
      </c>
      <c r="BK1062" s="229">
        <f>ROUND(I1062*H1062,2)</f>
        <v>0</v>
      </c>
      <c r="BL1062" s="21" t="s">
        <v>364</v>
      </c>
      <c r="BM1062" s="228" t="s">
        <v>1582</v>
      </c>
    </row>
    <row r="1063" s="2" customFormat="1">
      <c r="A1063" s="43"/>
      <c r="B1063" s="44"/>
      <c r="C1063" s="45"/>
      <c r="D1063" s="230" t="s">
        <v>155</v>
      </c>
      <c r="E1063" s="45"/>
      <c r="F1063" s="231" t="s">
        <v>1583</v>
      </c>
      <c r="G1063" s="45"/>
      <c r="H1063" s="45"/>
      <c r="I1063" s="232"/>
      <c r="J1063" s="45"/>
      <c r="K1063" s="45"/>
      <c r="L1063" s="49"/>
      <c r="M1063" s="233"/>
      <c r="N1063" s="234"/>
      <c r="O1063" s="89"/>
      <c r="P1063" s="89"/>
      <c r="Q1063" s="89"/>
      <c r="R1063" s="89"/>
      <c r="S1063" s="89"/>
      <c r="T1063" s="90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T1063" s="21" t="s">
        <v>155</v>
      </c>
      <c r="AU1063" s="21" t="s">
        <v>90</v>
      </c>
    </row>
    <row r="1064" s="12" customFormat="1" ht="22.8" customHeight="1">
      <c r="A1064" s="12"/>
      <c r="B1064" s="201"/>
      <c r="C1064" s="202"/>
      <c r="D1064" s="203" t="s">
        <v>79</v>
      </c>
      <c r="E1064" s="215" t="s">
        <v>583</v>
      </c>
      <c r="F1064" s="215" t="s">
        <v>584</v>
      </c>
      <c r="G1064" s="202"/>
      <c r="H1064" s="202"/>
      <c r="I1064" s="205"/>
      <c r="J1064" s="216">
        <f>BK1064</f>
        <v>0</v>
      </c>
      <c r="K1064" s="202"/>
      <c r="L1064" s="207"/>
      <c r="M1064" s="208"/>
      <c r="N1064" s="209"/>
      <c r="O1064" s="209"/>
      <c r="P1064" s="210">
        <f>SUM(P1065:P1187)</f>
        <v>0</v>
      </c>
      <c r="Q1064" s="209"/>
      <c r="R1064" s="210">
        <f>SUM(R1065:R1187)</f>
        <v>6.8942083500000004</v>
      </c>
      <c r="S1064" s="209"/>
      <c r="T1064" s="211">
        <f>SUM(T1065:T1187)</f>
        <v>0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12" t="s">
        <v>90</v>
      </c>
      <c r="AT1064" s="213" t="s">
        <v>79</v>
      </c>
      <c r="AU1064" s="213" t="s">
        <v>88</v>
      </c>
      <c r="AY1064" s="212" t="s">
        <v>145</v>
      </c>
      <c r="BK1064" s="214">
        <f>SUM(BK1065:BK1187)</f>
        <v>0</v>
      </c>
    </row>
    <row r="1065" s="2" customFormat="1" ht="24.15" customHeight="1">
      <c r="A1065" s="43"/>
      <c r="B1065" s="44"/>
      <c r="C1065" s="217" t="s">
        <v>1584</v>
      </c>
      <c r="D1065" s="217" t="s">
        <v>148</v>
      </c>
      <c r="E1065" s="218" t="s">
        <v>1585</v>
      </c>
      <c r="F1065" s="219" t="s">
        <v>1586</v>
      </c>
      <c r="G1065" s="220" t="s">
        <v>319</v>
      </c>
      <c r="H1065" s="221">
        <v>230.25</v>
      </c>
      <c r="I1065" s="222"/>
      <c r="J1065" s="223">
        <f>ROUND(I1065*H1065,2)</f>
        <v>0</v>
      </c>
      <c r="K1065" s="219" t="s">
        <v>152</v>
      </c>
      <c r="L1065" s="49"/>
      <c r="M1065" s="224" t="s">
        <v>78</v>
      </c>
      <c r="N1065" s="225" t="s">
        <v>50</v>
      </c>
      <c r="O1065" s="89"/>
      <c r="P1065" s="226">
        <f>O1065*H1065</f>
        <v>0</v>
      </c>
      <c r="Q1065" s="226">
        <v>0</v>
      </c>
      <c r="R1065" s="226">
        <f>Q1065*H1065</f>
        <v>0</v>
      </c>
      <c r="S1065" s="226">
        <v>0</v>
      </c>
      <c r="T1065" s="227">
        <f>S1065*H1065</f>
        <v>0</v>
      </c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R1065" s="228" t="s">
        <v>364</v>
      </c>
      <c r="AT1065" s="228" t="s">
        <v>148</v>
      </c>
      <c r="AU1065" s="228" t="s">
        <v>90</v>
      </c>
      <c r="AY1065" s="21" t="s">
        <v>145</v>
      </c>
      <c r="BE1065" s="229">
        <f>IF(N1065="základní",J1065,0)</f>
        <v>0</v>
      </c>
      <c r="BF1065" s="229">
        <f>IF(N1065="snížená",J1065,0)</f>
        <v>0</v>
      </c>
      <c r="BG1065" s="229">
        <f>IF(N1065="zákl. přenesená",J1065,0)</f>
        <v>0</v>
      </c>
      <c r="BH1065" s="229">
        <f>IF(N1065="sníž. přenesená",J1065,0)</f>
        <v>0</v>
      </c>
      <c r="BI1065" s="229">
        <f>IF(N1065="nulová",J1065,0)</f>
        <v>0</v>
      </c>
      <c r="BJ1065" s="21" t="s">
        <v>88</v>
      </c>
      <c r="BK1065" s="229">
        <f>ROUND(I1065*H1065,2)</f>
        <v>0</v>
      </c>
      <c r="BL1065" s="21" t="s">
        <v>364</v>
      </c>
      <c r="BM1065" s="228" t="s">
        <v>1587</v>
      </c>
    </row>
    <row r="1066" s="2" customFormat="1">
      <c r="A1066" s="43"/>
      <c r="B1066" s="44"/>
      <c r="C1066" s="45"/>
      <c r="D1066" s="230" t="s">
        <v>155</v>
      </c>
      <c r="E1066" s="45"/>
      <c r="F1066" s="231" t="s">
        <v>1588</v>
      </c>
      <c r="G1066" s="45"/>
      <c r="H1066" s="45"/>
      <c r="I1066" s="232"/>
      <c r="J1066" s="45"/>
      <c r="K1066" s="45"/>
      <c r="L1066" s="49"/>
      <c r="M1066" s="233"/>
      <c r="N1066" s="234"/>
      <c r="O1066" s="89"/>
      <c r="P1066" s="89"/>
      <c r="Q1066" s="89"/>
      <c r="R1066" s="89"/>
      <c r="S1066" s="89"/>
      <c r="T1066" s="90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T1066" s="21" t="s">
        <v>155</v>
      </c>
      <c r="AU1066" s="21" t="s">
        <v>90</v>
      </c>
    </row>
    <row r="1067" s="13" customFormat="1">
      <c r="A1067" s="13"/>
      <c r="B1067" s="241"/>
      <c r="C1067" s="242"/>
      <c r="D1067" s="235" t="s">
        <v>273</v>
      </c>
      <c r="E1067" s="243" t="s">
        <v>78</v>
      </c>
      <c r="F1067" s="244" t="s">
        <v>790</v>
      </c>
      <c r="G1067" s="242"/>
      <c r="H1067" s="243" t="s">
        <v>78</v>
      </c>
      <c r="I1067" s="245"/>
      <c r="J1067" s="242"/>
      <c r="K1067" s="242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0" t="s">
        <v>273</v>
      </c>
      <c r="AU1067" s="250" t="s">
        <v>90</v>
      </c>
      <c r="AV1067" s="13" t="s">
        <v>88</v>
      </c>
      <c r="AW1067" s="13" t="s">
        <v>40</v>
      </c>
      <c r="AX1067" s="13" t="s">
        <v>80</v>
      </c>
      <c r="AY1067" s="250" t="s">
        <v>145</v>
      </c>
    </row>
    <row r="1068" s="14" customFormat="1">
      <c r="A1068" s="14"/>
      <c r="B1068" s="251"/>
      <c r="C1068" s="252"/>
      <c r="D1068" s="235" t="s">
        <v>273</v>
      </c>
      <c r="E1068" s="253" t="s">
        <v>78</v>
      </c>
      <c r="F1068" s="254" t="s">
        <v>504</v>
      </c>
      <c r="G1068" s="252"/>
      <c r="H1068" s="255">
        <v>39.560000000000002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1" t="s">
        <v>273</v>
      </c>
      <c r="AU1068" s="261" t="s">
        <v>90</v>
      </c>
      <c r="AV1068" s="14" t="s">
        <v>90</v>
      </c>
      <c r="AW1068" s="14" t="s">
        <v>40</v>
      </c>
      <c r="AX1068" s="14" t="s">
        <v>80</v>
      </c>
      <c r="AY1068" s="261" t="s">
        <v>145</v>
      </c>
    </row>
    <row r="1069" s="14" customFormat="1">
      <c r="A1069" s="14"/>
      <c r="B1069" s="251"/>
      <c r="C1069" s="252"/>
      <c r="D1069" s="235" t="s">
        <v>273</v>
      </c>
      <c r="E1069" s="253" t="s">
        <v>78</v>
      </c>
      <c r="F1069" s="254" t="s">
        <v>527</v>
      </c>
      <c r="G1069" s="252"/>
      <c r="H1069" s="255">
        <v>50.270000000000003</v>
      </c>
      <c r="I1069" s="256"/>
      <c r="J1069" s="252"/>
      <c r="K1069" s="252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1" t="s">
        <v>273</v>
      </c>
      <c r="AU1069" s="261" t="s">
        <v>90</v>
      </c>
      <c r="AV1069" s="14" t="s">
        <v>90</v>
      </c>
      <c r="AW1069" s="14" t="s">
        <v>40</v>
      </c>
      <c r="AX1069" s="14" t="s">
        <v>80</v>
      </c>
      <c r="AY1069" s="261" t="s">
        <v>145</v>
      </c>
    </row>
    <row r="1070" s="16" customFormat="1">
      <c r="A1070" s="16"/>
      <c r="B1070" s="273"/>
      <c r="C1070" s="274"/>
      <c r="D1070" s="235" t="s">
        <v>273</v>
      </c>
      <c r="E1070" s="275" t="s">
        <v>744</v>
      </c>
      <c r="F1070" s="276" t="s">
        <v>341</v>
      </c>
      <c r="G1070" s="274"/>
      <c r="H1070" s="277">
        <v>89.829999999999998</v>
      </c>
      <c r="I1070" s="278"/>
      <c r="J1070" s="274"/>
      <c r="K1070" s="274"/>
      <c r="L1070" s="279"/>
      <c r="M1070" s="280"/>
      <c r="N1070" s="281"/>
      <c r="O1070" s="281"/>
      <c r="P1070" s="281"/>
      <c r="Q1070" s="281"/>
      <c r="R1070" s="281"/>
      <c r="S1070" s="281"/>
      <c r="T1070" s="282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T1070" s="283" t="s">
        <v>273</v>
      </c>
      <c r="AU1070" s="283" t="s">
        <v>90</v>
      </c>
      <c r="AV1070" s="16" t="s">
        <v>164</v>
      </c>
      <c r="AW1070" s="16" t="s">
        <v>40</v>
      </c>
      <c r="AX1070" s="16" t="s">
        <v>80</v>
      </c>
      <c r="AY1070" s="283" t="s">
        <v>145</v>
      </c>
    </row>
    <row r="1071" s="13" customFormat="1">
      <c r="A1071" s="13"/>
      <c r="B1071" s="241"/>
      <c r="C1071" s="242"/>
      <c r="D1071" s="235" t="s">
        <v>273</v>
      </c>
      <c r="E1071" s="243" t="s">
        <v>78</v>
      </c>
      <c r="F1071" s="244" t="s">
        <v>782</v>
      </c>
      <c r="G1071" s="242"/>
      <c r="H1071" s="243" t="s">
        <v>78</v>
      </c>
      <c r="I1071" s="245"/>
      <c r="J1071" s="242"/>
      <c r="K1071" s="242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0" t="s">
        <v>273</v>
      </c>
      <c r="AU1071" s="250" t="s">
        <v>90</v>
      </c>
      <c r="AV1071" s="13" t="s">
        <v>88</v>
      </c>
      <c r="AW1071" s="13" t="s">
        <v>40</v>
      </c>
      <c r="AX1071" s="13" t="s">
        <v>80</v>
      </c>
      <c r="AY1071" s="250" t="s">
        <v>145</v>
      </c>
    </row>
    <row r="1072" s="14" customFormat="1">
      <c r="A1072" s="14"/>
      <c r="B1072" s="251"/>
      <c r="C1072" s="252"/>
      <c r="D1072" s="235" t="s">
        <v>273</v>
      </c>
      <c r="E1072" s="253" t="s">
        <v>78</v>
      </c>
      <c r="F1072" s="254" t="s">
        <v>783</v>
      </c>
      <c r="G1072" s="252"/>
      <c r="H1072" s="255">
        <v>5.9000000000000004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1" t="s">
        <v>273</v>
      </c>
      <c r="AU1072" s="261" t="s">
        <v>90</v>
      </c>
      <c r="AV1072" s="14" t="s">
        <v>90</v>
      </c>
      <c r="AW1072" s="14" t="s">
        <v>40</v>
      </c>
      <c r="AX1072" s="14" t="s">
        <v>80</v>
      </c>
      <c r="AY1072" s="261" t="s">
        <v>145</v>
      </c>
    </row>
    <row r="1073" s="14" customFormat="1">
      <c r="A1073" s="14"/>
      <c r="B1073" s="251"/>
      <c r="C1073" s="252"/>
      <c r="D1073" s="235" t="s">
        <v>273</v>
      </c>
      <c r="E1073" s="253" t="s">
        <v>78</v>
      </c>
      <c r="F1073" s="254" t="s">
        <v>528</v>
      </c>
      <c r="G1073" s="252"/>
      <c r="H1073" s="255">
        <v>3.4100000000000001</v>
      </c>
      <c r="I1073" s="256"/>
      <c r="J1073" s="252"/>
      <c r="K1073" s="252"/>
      <c r="L1073" s="257"/>
      <c r="M1073" s="258"/>
      <c r="N1073" s="259"/>
      <c r="O1073" s="259"/>
      <c r="P1073" s="259"/>
      <c r="Q1073" s="259"/>
      <c r="R1073" s="259"/>
      <c r="S1073" s="259"/>
      <c r="T1073" s="26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1" t="s">
        <v>273</v>
      </c>
      <c r="AU1073" s="261" t="s">
        <v>90</v>
      </c>
      <c r="AV1073" s="14" t="s">
        <v>90</v>
      </c>
      <c r="AW1073" s="14" t="s">
        <v>40</v>
      </c>
      <c r="AX1073" s="14" t="s">
        <v>80</v>
      </c>
      <c r="AY1073" s="261" t="s">
        <v>145</v>
      </c>
    </row>
    <row r="1074" s="14" customFormat="1">
      <c r="A1074" s="14"/>
      <c r="B1074" s="251"/>
      <c r="C1074" s="252"/>
      <c r="D1074" s="235" t="s">
        <v>273</v>
      </c>
      <c r="E1074" s="253" t="s">
        <v>78</v>
      </c>
      <c r="F1074" s="254" t="s">
        <v>508</v>
      </c>
      <c r="G1074" s="252"/>
      <c r="H1074" s="255">
        <v>6.9100000000000001</v>
      </c>
      <c r="I1074" s="256"/>
      <c r="J1074" s="252"/>
      <c r="K1074" s="252"/>
      <c r="L1074" s="257"/>
      <c r="M1074" s="258"/>
      <c r="N1074" s="259"/>
      <c r="O1074" s="259"/>
      <c r="P1074" s="259"/>
      <c r="Q1074" s="259"/>
      <c r="R1074" s="259"/>
      <c r="S1074" s="259"/>
      <c r="T1074" s="26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1" t="s">
        <v>273</v>
      </c>
      <c r="AU1074" s="261" t="s">
        <v>90</v>
      </c>
      <c r="AV1074" s="14" t="s">
        <v>90</v>
      </c>
      <c r="AW1074" s="14" t="s">
        <v>40</v>
      </c>
      <c r="AX1074" s="14" t="s">
        <v>80</v>
      </c>
      <c r="AY1074" s="261" t="s">
        <v>145</v>
      </c>
    </row>
    <row r="1075" s="14" customFormat="1">
      <c r="A1075" s="14"/>
      <c r="B1075" s="251"/>
      <c r="C1075" s="252"/>
      <c r="D1075" s="235" t="s">
        <v>273</v>
      </c>
      <c r="E1075" s="253" t="s">
        <v>78</v>
      </c>
      <c r="F1075" s="254" t="s">
        <v>509</v>
      </c>
      <c r="G1075" s="252"/>
      <c r="H1075" s="255">
        <v>15.890000000000001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1" t="s">
        <v>273</v>
      </c>
      <c r="AU1075" s="261" t="s">
        <v>90</v>
      </c>
      <c r="AV1075" s="14" t="s">
        <v>90</v>
      </c>
      <c r="AW1075" s="14" t="s">
        <v>40</v>
      </c>
      <c r="AX1075" s="14" t="s">
        <v>80</v>
      </c>
      <c r="AY1075" s="261" t="s">
        <v>145</v>
      </c>
    </row>
    <row r="1076" s="14" customFormat="1">
      <c r="A1076" s="14"/>
      <c r="B1076" s="251"/>
      <c r="C1076" s="252"/>
      <c r="D1076" s="235" t="s">
        <v>273</v>
      </c>
      <c r="E1076" s="253" t="s">
        <v>78</v>
      </c>
      <c r="F1076" s="254" t="s">
        <v>529</v>
      </c>
      <c r="G1076" s="252"/>
      <c r="H1076" s="255">
        <v>10.699999999999999</v>
      </c>
      <c r="I1076" s="256"/>
      <c r="J1076" s="252"/>
      <c r="K1076" s="252"/>
      <c r="L1076" s="257"/>
      <c r="M1076" s="258"/>
      <c r="N1076" s="259"/>
      <c r="O1076" s="259"/>
      <c r="P1076" s="259"/>
      <c r="Q1076" s="259"/>
      <c r="R1076" s="259"/>
      <c r="S1076" s="259"/>
      <c r="T1076" s="26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1" t="s">
        <v>273</v>
      </c>
      <c r="AU1076" s="261" t="s">
        <v>90</v>
      </c>
      <c r="AV1076" s="14" t="s">
        <v>90</v>
      </c>
      <c r="AW1076" s="14" t="s">
        <v>40</v>
      </c>
      <c r="AX1076" s="14" t="s">
        <v>80</v>
      </c>
      <c r="AY1076" s="261" t="s">
        <v>145</v>
      </c>
    </row>
    <row r="1077" s="14" customFormat="1">
      <c r="A1077" s="14"/>
      <c r="B1077" s="251"/>
      <c r="C1077" s="252"/>
      <c r="D1077" s="235" t="s">
        <v>273</v>
      </c>
      <c r="E1077" s="253" t="s">
        <v>78</v>
      </c>
      <c r="F1077" s="254" t="s">
        <v>530</v>
      </c>
      <c r="G1077" s="252"/>
      <c r="H1077" s="255">
        <v>22.57</v>
      </c>
      <c r="I1077" s="256"/>
      <c r="J1077" s="252"/>
      <c r="K1077" s="252"/>
      <c r="L1077" s="257"/>
      <c r="M1077" s="258"/>
      <c r="N1077" s="259"/>
      <c r="O1077" s="259"/>
      <c r="P1077" s="259"/>
      <c r="Q1077" s="259"/>
      <c r="R1077" s="259"/>
      <c r="S1077" s="259"/>
      <c r="T1077" s="26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1" t="s">
        <v>273</v>
      </c>
      <c r="AU1077" s="261" t="s">
        <v>90</v>
      </c>
      <c r="AV1077" s="14" t="s">
        <v>90</v>
      </c>
      <c r="AW1077" s="14" t="s">
        <v>40</v>
      </c>
      <c r="AX1077" s="14" t="s">
        <v>80</v>
      </c>
      <c r="AY1077" s="261" t="s">
        <v>145</v>
      </c>
    </row>
    <row r="1078" s="14" customFormat="1">
      <c r="A1078" s="14"/>
      <c r="B1078" s="251"/>
      <c r="C1078" s="252"/>
      <c r="D1078" s="235" t="s">
        <v>273</v>
      </c>
      <c r="E1078" s="253" t="s">
        <v>78</v>
      </c>
      <c r="F1078" s="254" t="s">
        <v>531</v>
      </c>
      <c r="G1078" s="252"/>
      <c r="H1078" s="255">
        <v>15.07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1" t="s">
        <v>273</v>
      </c>
      <c r="AU1078" s="261" t="s">
        <v>90</v>
      </c>
      <c r="AV1078" s="14" t="s">
        <v>90</v>
      </c>
      <c r="AW1078" s="14" t="s">
        <v>40</v>
      </c>
      <c r="AX1078" s="14" t="s">
        <v>80</v>
      </c>
      <c r="AY1078" s="261" t="s">
        <v>145</v>
      </c>
    </row>
    <row r="1079" s="14" customFormat="1">
      <c r="A1079" s="14"/>
      <c r="B1079" s="251"/>
      <c r="C1079" s="252"/>
      <c r="D1079" s="235" t="s">
        <v>273</v>
      </c>
      <c r="E1079" s="253" t="s">
        <v>78</v>
      </c>
      <c r="F1079" s="254" t="s">
        <v>532</v>
      </c>
      <c r="G1079" s="252"/>
      <c r="H1079" s="255">
        <v>3.3900000000000001</v>
      </c>
      <c r="I1079" s="256"/>
      <c r="J1079" s="252"/>
      <c r="K1079" s="252"/>
      <c r="L1079" s="257"/>
      <c r="M1079" s="258"/>
      <c r="N1079" s="259"/>
      <c r="O1079" s="259"/>
      <c r="P1079" s="259"/>
      <c r="Q1079" s="259"/>
      <c r="R1079" s="259"/>
      <c r="S1079" s="259"/>
      <c r="T1079" s="26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1" t="s">
        <v>273</v>
      </c>
      <c r="AU1079" s="261" t="s">
        <v>90</v>
      </c>
      <c r="AV1079" s="14" t="s">
        <v>90</v>
      </c>
      <c r="AW1079" s="14" t="s">
        <v>40</v>
      </c>
      <c r="AX1079" s="14" t="s">
        <v>80</v>
      </c>
      <c r="AY1079" s="261" t="s">
        <v>145</v>
      </c>
    </row>
    <row r="1080" s="14" customFormat="1">
      <c r="A1080" s="14"/>
      <c r="B1080" s="251"/>
      <c r="C1080" s="252"/>
      <c r="D1080" s="235" t="s">
        <v>273</v>
      </c>
      <c r="E1080" s="253" t="s">
        <v>78</v>
      </c>
      <c r="F1080" s="254" t="s">
        <v>533</v>
      </c>
      <c r="G1080" s="252"/>
      <c r="H1080" s="255">
        <v>5.2999999999999998</v>
      </c>
      <c r="I1080" s="256"/>
      <c r="J1080" s="252"/>
      <c r="K1080" s="252"/>
      <c r="L1080" s="257"/>
      <c r="M1080" s="258"/>
      <c r="N1080" s="259"/>
      <c r="O1080" s="259"/>
      <c r="P1080" s="259"/>
      <c r="Q1080" s="259"/>
      <c r="R1080" s="259"/>
      <c r="S1080" s="259"/>
      <c r="T1080" s="26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1" t="s">
        <v>273</v>
      </c>
      <c r="AU1080" s="261" t="s">
        <v>90</v>
      </c>
      <c r="AV1080" s="14" t="s">
        <v>90</v>
      </c>
      <c r="AW1080" s="14" t="s">
        <v>40</v>
      </c>
      <c r="AX1080" s="14" t="s">
        <v>80</v>
      </c>
      <c r="AY1080" s="261" t="s">
        <v>145</v>
      </c>
    </row>
    <row r="1081" s="16" customFormat="1">
      <c r="A1081" s="16"/>
      <c r="B1081" s="273"/>
      <c r="C1081" s="274"/>
      <c r="D1081" s="235" t="s">
        <v>273</v>
      </c>
      <c r="E1081" s="275" t="s">
        <v>746</v>
      </c>
      <c r="F1081" s="276" t="s">
        <v>341</v>
      </c>
      <c r="G1081" s="274"/>
      <c r="H1081" s="277">
        <v>89.140000000000001</v>
      </c>
      <c r="I1081" s="278"/>
      <c r="J1081" s="274"/>
      <c r="K1081" s="274"/>
      <c r="L1081" s="279"/>
      <c r="M1081" s="280"/>
      <c r="N1081" s="281"/>
      <c r="O1081" s="281"/>
      <c r="P1081" s="281"/>
      <c r="Q1081" s="281"/>
      <c r="R1081" s="281"/>
      <c r="S1081" s="281"/>
      <c r="T1081" s="282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3" t="s">
        <v>273</v>
      </c>
      <c r="AU1081" s="283" t="s">
        <v>90</v>
      </c>
      <c r="AV1081" s="16" t="s">
        <v>164</v>
      </c>
      <c r="AW1081" s="16" t="s">
        <v>40</v>
      </c>
      <c r="AX1081" s="16" t="s">
        <v>80</v>
      </c>
      <c r="AY1081" s="283" t="s">
        <v>145</v>
      </c>
    </row>
    <row r="1082" s="13" customFormat="1">
      <c r="A1082" s="13"/>
      <c r="B1082" s="241"/>
      <c r="C1082" s="242"/>
      <c r="D1082" s="235" t="s">
        <v>273</v>
      </c>
      <c r="E1082" s="243" t="s">
        <v>78</v>
      </c>
      <c r="F1082" s="244" t="s">
        <v>980</v>
      </c>
      <c r="G1082" s="242"/>
      <c r="H1082" s="243" t="s">
        <v>78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0" t="s">
        <v>273</v>
      </c>
      <c r="AU1082" s="250" t="s">
        <v>90</v>
      </c>
      <c r="AV1082" s="13" t="s">
        <v>88</v>
      </c>
      <c r="AW1082" s="13" t="s">
        <v>40</v>
      </c>
      <c r="AX1082" s="13" t="s">
        <v>80</v>
      </c>
      <c r="AY1082" s="250" t="s">
        <v>145</v>
      </c>
    </row>
    <row r="1083" s="14" customFormat="1">
      <c r="A1083" s="14"/>
      <c r="B1083" s="251"/>
      <c r="C1083" s="252"/>
      <c r="D1083" s="235" t="s">
        <v>273</v>
      </c>
      <c r="E1083" s="253" t="s">
        <v>78</v>
      </c>
      <c r="F1083" s="254" t="s">
        <v>981</v>
      </c>
      <c r="G1083" s="252"/>
      <c r="H1083" s="255">
        <v>51.280000000000001</v>
      </c>
      <c r="I1083" s="256"/>
      <c r="J1083" s="252"/>
      <c r="K1083" s="252"/>
      <c r="L1083" s="257"/>
      <c r="M1083" s="258"/>
      <c r="N1083" s="259"/>
      <c r="O1083" s="259"/>
      <c r="P1083" s="259"/>
      <c r="Q1083" s="259"/>
      <c r="R1083" s="259"/>
      <c r="S1083" s="259"/>
      <c r="T1083" s="260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1" t="s">
        <v>273</v>
      </c>
      <c r="AU1083" s="261" t="s">
        <v>90</v>
      </c>
      <c r="AV1083" s="14" t="s">
        <v>90</v>
      </c>
      <c r="AW1083" s="14" t="s">
        <v>40</v>
      </c>
      <c r="AX1083" s="14" t="s">
        <v>80</v>
      </c>
      <c r="AY1083" s="261" t="s">
        <v>145</v>
      </c>
    </row>
    <row r="1084" s="16" customFormat="1">
      <c r="A1084" s="16"/>
      <c r="B1084" s="273"/>
      <c r="C1084" s="274"/>
      <c r="D1084" s="235" t="s">
        <v>273</v>
      </c>
      <c r="E1084" s="275" t="s">
        <v>748</v>
      </c>
      <c r="F1084" s="276" t="s">
        <v>341</v>
      </c>
      <c r="G1084" s="274"/>
      <c r="H1084" s="277">
        <v>51.280000000000001</v>
      </c>
      <c r="I1084" s="278"/>
      <c r="J1084" s="274"/>
      <c r="K1084" s="274"/>
      <c r="L1084" s="279"/>
      <c r="M1084" s="280"/>
      <c r="N1084" s="281"/>
      <c r="O1084" s="281"/>
      <c r="P1084" s="281"/>
      <c r="Q1084" s="281"/>
      <c r="R1084" s="281"/>
      <c r="S1084" s="281"/>
      <c r="T1084" s="282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83" t="s">
        <v>273</v>
      </c>
      <c r="AU1084" s="283" t="s">
        <v>90</v>
      </c>
      <c r="AV1084" s="16" t="s">
        <v>164</v>
      </c>
      <c r="AW1084" s="16" t="s">
        <v>40</v>
      </c>
      <c r="AX1084" s="16" t="s">
        <v>80</v>
      </c>
      <c r="AY1084" s="283" t="s">
        <v>145</v>
      </c>
    </row>
    <row r="1085" s="15" customFormat="1">
      <c r="A1085" s="15"/>
      <c r="B1085" s="262"/>
      <c r="C1085" s="263"/>
      <c r="D1085" s="235" t="s">
        <v>273</v>
      </c>
      <c r="E1085" s="264" t="s">
        <v>78</v>
      </c>
      <c r="F1085" s="265" t="s">
        <v>277</v>
      </c>
      <c r="G1085" s="263"/>
      <c r="H1085" s="266">
        <v>230.25</v>
      </c>
      <c r="I1085" s="267"/>
      <c r="J1085" s="263"/>
      <c r="K1085" s="263"/>
      <c r="L1085" s="268"/>
      <c r="M1085" s="269"/>
      <c r="N1085" s="270"/>
      <c r="O1085" s="270"/>
      <c r="P1085" s="270"/>
      <c r="Q1085" s="270"/>
      <c r="R1085" s="270"/>
      <c r="S1085" s="270"/>
      <c r="T1085" s="271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2" t="s">
        <v>273</v>
      </c>
      <c r="AU1085" s="272" t="s">
        <v>90</v>
      </c>
      <c r="AV1085" s="15" t="s">
        <v>170</v>
      </c>
      <c r="AW1085" s="15" t="s">
        <v>40</v>
      </c>
      <c r="AX1085" s="15" t="s">
        <v>88</v>
      </c>
      <c r="AY1085" s="272" t="s">
        <v>145</v>
      </c>
    </row>
    <row r="1086" s="2" customFormat="1" ht="24.15" customHeight="1">
      <c r="A1086" s="43"/>
      <c r="B1086" s="44"/>
      <c r="C1086" s="217" t="s">
        <v>1589</v>
      </c>
      <c r="D1086" s="217" t="s">
        <v>148</v>
      </c>
      <c r="E1086" s="218" t="s">
        <v>1590</v>
      </c>
      <c r="F1086" s="219" t="s">
        <v>1591</v>
      </c>
      <c r="G1086" s="220" t="s">
        <v>319</v>
      </c>
      <c r="H1086" s="221">
        <v>230.25</v>
      </c>
      <c r="I1086" s="222"/>
      <c r="J1086" s="223">
        <f>ROUND(I1086*H1086,2)</f>
        <v>0</v>
      </c>
      <c r="K1086" s="219" t="s">
        <v>152</v>
      </c>
      <c r="L1086" s="49"/>
      <c r="M1086" s="224" t="s">
        <v>78</v>
      </c>
      <c r="N1086" s="225" t="s">
        <v>50</v>
      </c>
      <c r="O1086" s="89"/>
      <c r="P1086" s="226">
        <f>O1086*H1086</f>
        <v>0</v>
      </c>
      <c r="Q1086" s="226">
        <v>0.00029999999999999997</v>
      </c>
      <c r="R1086" s="226">
        <f>Q1086*H1086</f>
        <v>0.069074999999999998</v>
      </c>
      <c r="S1086" s="226">
        <v>0</v>
      </c>
      <c r="T1086" s="227">
        <f>S1086*H1086</f>
        <v>0</v>
      </c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R1086" s="228" t="s">
        <v>364</v>
      </c>
      <c r="AT1086" s="228" t="s">
        <v>148</v>
      </c>
      <c r="AU1086" s="228" t="s">
        <v>90</v>
      </c>
      <c r="AY1086" s="21" t="s">
        <v>145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21" t="s">
        <v>88</v>
      </c>
      <c r="BK1086" s="229">
        <f>ROUND(I1086*H1086,2)</f>
        <v>0</v>
      </c>
      <c r="BL1086" s="21" t="s">
        <v>364</v>
      </c>
      <c r="BM1086" s="228" t="s">
        <v>1592</v>
      </c>
    </row>
    <row r="1087" s="2" customFormat="1">
      <c r="A1087" s="43"/>
      <c r="B1087" s="44"/>
      <c r="C1087" s="45"/>
      <c r="D1087" s="230" t="s">
        <v>155</v>
      </c>
      <c r="E1087" s="45"/>
      <c r="F1087" s="231" t="s">
        <v>1593</v>
      </c>
      <c r="G1087" s="45"/>
      <c r="H1087" s="45"/>
      <c r="I1087" s="232"/>
      <c r="J1087" s="45"/>
      <c r="K1087" s="45"/>
      <c r="L1087" s="49"/>
      <c r="M1087" s="233"/>
      <c r="N1087" s="234"/>
      <c r="O1087" s="89"/>
      <c r="P1087" s="89"/>
      <c r="Q1087" s="89"/>
      <c r="R1087" s="89"/>
      <c r="S1087" s="89"/>
      <c r="T1087" s="90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T1087" s="21" t="s">
        <v>155</v>
      </c>
      <c r="AU1087" s="21" t="s">
        <v>90</v>
      </c>
    </row>
    <row r="1088" s="14" customFormat="1">
      <c r="A1088" s="14"/>
      <c r="B1088" s="251"/>
      <c r="C1088" s="252"/>
      <c r="D1088" s="235" t="s">
        <v>273</v>
      </c>
      <c r="E1088" s="253" t="s">
        <v>78</v>
      </c>
      <c r="F1088" s="254" t="s">
        <v>744</v>
      </c>
      <c r="G1088" s="252"/>
      <c r="H1088" s="255">
        <v>89.829999999999998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1" t="s">
        <v>273</v>
      </c>
      <c r="AU1088" s="261" t="s">
        <v>90</v>
      </c>
      <c r="AV1088" s="14" t="s">
        <v>90</v>
      </c>
      <c r="AW1088" s="14" t="s">
        <v>40</v>
      </c>
      <c r="AX1088" s="14" t="s">
        <v>80</v>
      </c>
      <c r="AY1088" s="261" t="s">
        <v>145</v>
      </c>
    </row>
    <row r="1089" s="14" customFormat="1">
      <c r="A1089" s="14"/>
      <c r="B1089" s="251"/>
      <c r="C1089" s="252"/>
      <c r="D1089" s="235" t="s">
        <v>273</v>
      </c>
      <c r="E1089" s="253" t="s">
        <v>78</v>
      </c>
      <c r="F1089" s="254" t="s">
        <v>746</v>
      </c>
      <c r="G1089" s="252"/>
      <c r="H1089" s="255">
        <v>89.140000000000001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1" t="s">
        <v>273</v>
      </c>
      <c r="AU1089" s="261" t="s">
        <v>90</v>
      </c>
      <c r="AV1089" s="14" t="s">
        <v>90</v>
      </c>
      <c r="AW1089" s="14" t="s">
        <v>40</v>
      </c>
      <c r="AX1089" s="14" t="s">
        <v>80</v>
      </c>
      <c r="AY1089" s="261" t="s">
        <v>145</v>
      </c>
    </row>
    <row r="1090" s="14" customFormat="1">
      <c r="A1090" s="14"/>
      <c r="B1090" s="251"/>
      <c r="C1090" s="252"/>
      <c r="D1090" s="235" t="s">
        <v>273</v>
      </c>
      <c r="E1090" s="253" t="s">
        <v>78</v>
      </c>
      <c r="F1090" s="254" t="s">
        <v>748</v>
      </c>
      <c r="G1090" s="252"/>
      <c r="H1090" s="255">
        <v>51.280000000000001</v>
      </c>
      <c r="I1090" s="256"/>
      <c r="J1090" s="252"/>
      <c r="K1090" s="252"/>
      <c r="L1090" s="257"/>
      <c r="M1090" s="258"/>
      <c r="N1090" s="259"/>
      <c r="O1090" s="259"/>
      <c r="P1090" s="259"/>
      <c r="Q1090" s="259"/>
      <c r="R1090" s="259"/>
      <c r="S1090" s="259"/>
      <c r="T1090" s="26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1" t="s">
        <v>273</v>
      </c>
      <c r="AU1090" s="261" t="s">
        <v>90</v>
      </c>
      <c r="AV1090" s="14" t="s">
        <v>90</v>
      </c>
      <c r="AW1090" s="14" t="s">
        <v>40</v>
      </c>
      <c r="AX1090" s="14" t="s">
        <v>80</v>
      </c>
      <c r="AY1090" s="261" t="s">
        <v>145</v>
      </c>
    </row>
    <row r="1091" s="15" customFormat="1">
      <c r="A1091" s="15"/>
      <c r="B1091" s="262"/>
      <c r="C1091" s="263"/>
      <c r="D1091" s="235" t="s">
        <v>273</v>
      </c>
      <c r="E1091" s="264" t="s">
        <v>78</v>
      </c>
      <c r="F1091" s="265" t="s">
        <v>277</v>
      </c>
      <c r="G1091" s="263"/>
      <c r="H1091" s="266">
        <v>230.25</v>
      </c>
      <c r="I1091" s="267"/>
      <c r="J1091" s="263"/>
      <c r="K1091" s="263"/>
      <c r="L1091" s="268"/>
      <c r="M1091" s="269"/>
      <c r="N1091" s="270"/>
      <c r="O1091" s="270"/>
      <c r="P1091" s="270"/>
      <c r="Q1091" s="270"/>
      <c r="R1091" s="270"/>
      <c r="S1091" s="270"/>
      <c r="T1091" s="27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2" t="s">
        <v>273</v>
      </c>
      <c r="AU1091" s="272" t="s">
        <v>90</v>
      </c>
      <c r="AV1091" s="15" t="s">
        <v>170</v>
      </c>
      <c r="AW1091" s="15" t="s">
        <v>40</v>
      </c>
      <c r="AX1091" s="15" t="s">
        <v>88</v>
      </c>
      <c r="AY1091" s="272" t="s">
        <v>145</v>
      </c>
    </row>
    <row r="1092" s="2" customFormat="1">
      <c r="A1092" s="43"/>
      <c r="B1092" s="44"/>
      <c r="C1092" s="45"/>
      <c r="D1092" s="235" t="s">
        <v>718</v>
      </c>
      <c r="E1092" s="45"/>
      <c r="F1092" s="298" t="s">
        <v>789</v>
      </c>
      <c r="G1092" s="45"/>
      <c r="H1092" s="45"/>
      <c r="I1092" s="45"/>
      <c r="J1092" s="45"/>
      <c r="K1092" s="45"/>
      <c r="L1092" s="49"/>
      <c r="M1092" s="233"/>
      <c r="N1092" s="234"/>
      <c r="O1092" s="89"/>
      <c r="P1092" s="89"/>
      <c r="Q1092" s="89"/>
      <c r="R1092" s="89"/>
      <c r="S1092" s="89"/>
      <c r="T1092" s="90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U1092" s="21" t="s">
        <v>90</v>
      </c>
    </row>
    <row r="1093" s="2" customFormat="1">
      <c r="A1093" s="43"/>
      <c r="B1093" s="44"/>
      <c r="C1093" s="45"/>
      <c r="D1093" s="235" t="s">
        <v>718</v>
      </c>
      <c r="E1093" s="45"/>
      <c r="F1093" s="299" t="s">
        <v>790</v>
      </c>
      <c r="G1093" s="45"/>
      <c r="H1093" s="300">
        <v>0</v>
      </c>
      <c r="I1093" s="45"/>
      <c r="J1093" s="45"/>
      <c r="K1093" s="45"/>
      <c r="L1093" s="49"/>
      <c r="M1093" s="233"/>
      <c r="N1093" s="234"/>
      <c r="O1093" s="89"/>
      <c r="P1093" s="89"/>
      <c r="Q1093" s="89"/>
      <c r="R1093" s="89"/>
      <c r="S1093" s="89"/>
      <c r="T1093" s="90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U1093" s="21" t="s">
        <v>90</v>
      </c>
    </row>
    <row r="1094" s="2" customFormat="1">
      <c r="A1094" s="43"/>
      <c r="B1094" s="44"/>
      <c r="C1094" s="45"/>
      <c r="D1094" s="235" t="s">
        <v>718</v>
      </c>
      <c r="E1094" s="45"/>
      <c r="F1094" s="299" t="s">
        <v>504</v>
      </c>
      <c r="G1094" s="45"/>
      <c r="H1094" s="300">
        <v>39.560000000000002</v>
      </c>
      <c r="I1094" s="45"/>
      <c r="J1094" s="45"/>
      <c r="K1094" s="45"/>
      <c r="L1094" s="49"/>
      <c r="M1094" s="233"/>
      <c r="N1094" s="234"/>
      <c r="O1094" s="89"/>
      <c r="P1094" s="89"/>
      <c r="Q1094" s="89"/>
      <c r="R1094" s="89"/>
      <c r="S1094" s="89"/>
      <c r="T1094" s="90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U1094" s="21" t="s">
        <v>90</v>
      </c>
    </row>
    <row r="1095" s="2" customFormat="1">
      <c r="A1095" s="43"/>
      <c r="B1095" s="44"/>
      <c r="C1095" s="45"/>
      <c r="D1095" s="235" t="s">
        <v>718</v>
      </c>
      <c r="E1095" s="45"/>
      <c r="F1095" s="299" t="s">
        <v>527</v>
      </c>
      <c r="G1095" s="45"/>
      <c r="H1095" s="300">
        <v>50.270000000000003</v>
      </c>
      <c r="I1095" s="45"/>
      <c r="J1095" s="45"/>
      <c r="K1095" s="45"/>
      <c r="L1095" s="49"/>
      <c r="M1095" s="233"/>
      <c r="N1095" s="234"/>
      <c r="O1095" s="89"/>
      <c r="P1095" s="89"/>
      <c r="Q1095" s="89"/>
      <c r="R1095" s="89"/>
      <c r="S1095" s="89"/>
      <c r="T1095" s="90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U1095" s="21" t="s">
        <v>90</v>
      </c>
    </row>
    <row r="1096" s="2" customFormat="1">
      <c r="A1096" s="43"/>
      <c r="B1096" s="44"/>
      <c r="C1096" s="45"/>
      <c r="D1096" s="235" t="s">
        <v>718</v>
      </c>
      <c r="E1096" s="45"/>
      <c r="F1096" s="299" t="s">
        <v>341</v>
      </c>
      <c r="G1096" s="45"/>
      <c r="H1096" s="300">
        <v>89.829999999999998</v>
      </c>
      <c r="I1096" s="45"/>
      <c r="J1096" s="45"/>
      <c r="K1096" s="45"/>
      <c r="L1096" s="49"/>
      <c r="M1096" s="233"/>
      <c r="N1096" s="234"/>
      <c r="O1096" s="89"/>
      <c r="P1096" s="89"/>
      <c r="Q1096" s="89"/>
      <c r="R1096" s="89"/>
      <c r="S1096" s="89"/>
      <c r="T1096" s="90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U1096" s="21" t="s">
        <v>90</v>
      </c>
    </row>
    <row r="1097" s="2" customFormat="1">
      <c r="A1097" s="43"/>
      <c r="B1097" s="44"/>
      <c r="C1097" s="45"/>
      <c r="D1097" s="235" t="s">
        <v>718</v>
      </c>
      <c r="E1097" s="45"/>
      <c r="F1097" s="298" t="s">
        <v>781</v>
      </c>
      <c r="G1097" s="45"/>
      <c r="H1097" s="45"/>
      <c r="I1097" s="45"/>
      <c r="J1097" s="45"/>
      <c r="K1097" s="45"/>
      <c r="L1097" s="49"/>
      <c r="M1097" s="233"/>
      <c r="N1097" s="234"/>
      <c r="O1097" s="89"/>
      <c r="P1097" s="89"/>
      <c r="Q1097" s="89"/>
      <c r="R1097" s="89"/>
      <c r="S1097" s="89"/>
      <c r="T1097" s="90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U1097" s="21" t="s">
        <v>90</v>
      </c>
    </row>
    <row r="1098" s="2" customFormat="1">
      <c r="A1098" s="43"/>
      <c r="B1098" s="44"/>
      <c r="C1098" s="45"/>
      <c r="D1098" s="235" t="s">
        <v>718</v>
      </c>
      <c r="E1098" s="45"/>
      <c r="F1098" s="299" t="s">
        <v>782</v>
      </c>
      <c r="G1098" s="45"/>
      <c r="H1098" s="300">
        <v>0</v>
      </c>
      <c r="I1098" s="45"/>
      <c r="J1098" s="45"/>
      <c r="K1098" s="45"/>
      <c r="L1098" s="49"/>
      <c r="M1098" s="233"/>
      <c r="N1098" s="234"/>
      <c r="O1098" s="89"/>
      <c r="P1098" s="89"/>
      <c r="Q1098" s="89"/>
      <c r="R1098" s="89"/>
      <c r="S1098" s="89"/>
      <c r="T1098" s="90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U1098" s="21" t="s">
        <v>90</v>
      </c>
    </row>
    <row r="1099" s="2" customFormat="1">
      <c r="A1099" s="43"/>
      <c r="B1099" s="44"/>
      <c r="C1099" s="45"/>
      <c r="D1099" s="235" t="s">
        <v>718</v>
      </c>
      <c r="E1099" s="45"/>
      <c r="F1099" s="299" t="s">
        <v>783</v>
      </c>
      <c r="G1099" s="45"/>
      <c r="H1099" s="300">
        <v>5.9000000000000004</v>
      </c>
      <c r="I1099" s="45"/>
      <c r="J1099" s="45"/>
      <c r="K1099" s="45"/>
      <c r="L1099" s="49"/>
      <c r="M1099" s="233"/>
      <c r="N1099" s="234"/>
      <c r="O1099" s="89"/>
      <c r="P1099" s="89"/>
      <c r="Q1099" s="89"/>
      <c r="R1099" s="89"/>
      <c r="S1099" s="89"/>
      <c r="T1099" s="90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U1099" s="21" t="s">
        <v>90</v>
      </c>
    </row>
    <row r="1100" s="2" customFormat="1">
      <c r="A1100" s="43"/>
      <c r="B1100" s="44"/>
      <c r="C1100" s="45"/>
      <c r="D1100" s="235" t="s">
        <v>718</v>
      </c>
      <c r="E1100" s="45"/>
      <c r="F1100" s="299" t="s">
        <v>528</v>
      </c>
      <c r="G1100" s="45"/>
      <c r="H1100" s="300">
        <v>3.4100000000000001</v>
      </c>
      <c r="I1100" s="45"/>
      <c r="J1100" s="45"/>
      <c r="K1100" s="45"/>
      <c r="L1100" s="49"/>
      <c r="M1100" s="233"/>
      <c r="N1100" s="234"/>
      <c r="O1100" s="89"/>
      <c r="P1100" s="89"/>
      <c r="Q1100" s="89"/>
      <c r="R1100" s="89"/>
      <c r="S1100" s="89"/>
      <c r="T1100" s="90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U1100" s="21" t="s">
        <v>90</v>
      </c>
    </row>
    <row r="1101" s="2" customFormat="1">
      <c r="A1101" s="43"/>
      <c r="B1101" s="44"/>
      <c r="C1101" s="45"/>
      <c r="D1101" s="235" t="s">
        <v>718</v>
      </c>
      <c r="E1101" s="45"/>
      <c r="F1101" s="299" t="s">
        <v>508</v>
      </c>
      <c r="G1101" s="45"/>
      <c r="H1101" s="300">
        <v>6.9100000000000001</v>
      </c>
      <c r="I1101" s="45"/>
      <c r="J1101" s="45"/>
      <c r="K1101" s="45"/>
      <c r="L1101" s="49"/>
      <c r="M1101" s="233"/>
      <c r="N1101" s="234"/>
      <c r="O1101" s="89"/>
      <c r="P1101" s="89"/>
      <c r="Q1101" s="89"/>
      <c r="R1101" s="89"/>
      <c r="S1101" s="89"/>
      <c r="T1101" s="90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U1101" s="21" t="s">
        <v>90</v>
      </c>
    </row>
    <row r="1102" s="2" customFormat="1">
      <c r="A1102" s="43"/>
      <c r="B1102" s="44"/>
      <c r="C1102" s="45"/>
      <c r="D1102" s="235" t="s">
        <v>718</v>
      </c>
      <c r="E1102" s="45"/>
      <c r="F1102" s="299" t="s">
        <v>509</v>
      </c>
      <c r="G1102" s="45"/>
      <c r="H1102" s="300">
        <v>15.890000000000001</v>
      </c>
      <c r="I1102" s="45"/>
      <c r="J1102" s="45"/>
      <c r="K1102" s="45"/>
      <c r="L1102" s="49"/>
      <c r="M1102" s="233"/>
      <c r="N1102" s="234"/>
      <c r="O1102" s="89"/>
      <c r="P1102" s="89"/>
      <c r="Q1102" s="89"/>
      <c r="R1102" s="89"/>
      <c r="S1102" s="89"/>
      <c r="T1102" s="90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U1102" s="21" t="s">
        <v>90</v>
      </c>
    </row>
    <row r="1103" s="2" customFormat="1">
      <c r="A1103" s="43"/>
      <c r="B1103" s="44"/>
      <c r="C1103" s="45"/>
      <c r="D1103" s="235" t="s">
        <v>718</v>
      </c>
      <c r="E1103" s="45"/>
      <c r="F1103" s="299" t="s">
        <v>529</v>
      </c>
      <c r="G1103" s="45"/>
      <c r="H1103" s="300">
        <v>10.699999999999999</v>
      </c>
      <c r="I1103" s="45"/>
      <c r="J1103" s="45"/>
      <c r="K1103" s="45"/>
      <c r="L1103" s="49"/>
      <c r="M1103" s="233"/>
      <c r="N1103" s="234"/>
      <c r="O1103" s="89"/>
      <c r="P1103" s="89"/>
      <c r="Q1103" s="89"/>
      <c r="R1103" s="89"/>
      <c r="S1103" s="89"/>
      <c r="T1103" s="90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U1103" s="21" t="s">
        <v>90</v>
      </c>
    </row>
    <row r="1104" s="2" customFormat="1">
      <c r="A1104" s="43"/>
      <c r="B1104" s="44"/>
      <c r="C1104" s="45"/>
      <c r="D1104" s="235" t="s">
        <v>718</v>
      </c>
      <c r="E1104" s="45"/>
      <c r="F1104" s="299" t="s">
        <v>530</v>
      </c>
      <c r="G1104" s="45"/>
      <c r="H1104" s="300">
        <v>22.57</v>
      </c>
      <c r="I1104" s="45"/>
      <c r="J1104" s="45"/>
      <c r="K1104" s="45"/>
      <c r="L1104" s="49"/>
      <c r="M1104" s="233"/>
      <c r="N1104" s="234"/>
      <c r="O1104" s="89"/>
      <c r="P1104" s="89"/>
      <c r="Q1104" s="89"/>
      <c r="R1104" s="89"/>
      <c r="S1104" s="89"/>
      <c r="T1104" s="90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U1104" s="21" t="s">
        <v>90</v>
      </c>
    </row>
    <row r="1105" s="2" customFormat="1">
      <c r="A1105" s="43"/>
      <c r="B1105" s="44"/>
      <c r="C1105" s="45"/>
      <c r="D1105" s="235" t="s">
        <v>718</v>
      </c>
      <c r="E1105" s="45"/>
      <c r="F1105" s="299" t="s">
        <v>531</v>
      </c>
      <c r="G1105" s="45"/>
      <c r="H1105" s="300">
        <v>15.07</v>
      </c>
      <c r="I1105" s="45"/>
      <c r="J1105" s="45"/>
      <c r="K1105" s="45"/>
      <c r="L1105" s="49"/>
      <c r="M1105" s="233"/>
      <c r="N1105" s="234"/>
      <c r="O1105" s="89"/>
      <c r="P1105" s="89"/>
      <c r="Q1105" s="89"/>
      <c r="R1105" s="89"/>
      <c r="S1105" s="89"/>
      <c r="T1105" s="90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U1105" s="21" t="s">
        <v>90</v>
      </c>
    </row>
    <row r="1106" s="2" customFormat="1">
      <c r="A1106" s="43"/>
      <c r="B1106" s="44"/>
      <c r="C1106" s="45"/>
      <c r="D1106" s="235" t="s">
        <v>718</v>
      </c>
      <c r="E1106" s="45"/>
      <c r="F1106" s="299" t="s">
        <v>532</v>
      </c>
      <c r="G1106" s="45"/>
      <c r="H1106" s="300">
        <v>3.3900000000000001</v>
      </c>
      <c r="I1106" s="45"/>
      <c r="J1106" s="45"/>
      <c r="K1106" s="45"/>
      <c r="L1106" s="49"/>
      <c r="M1106" s="233"/>
      <c r="N1106" s="234"/>
      <c r="O1106" s="89"/>
      <c r="P1106" s="89"/>
      <c r="Q1106" s="89"/>
      <c r="R1106" s="89"/>
      <c r="S1106" s="89"/>
      <c r="T1106" s="90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U1106" s="21" t="s">
        <v>90</v>
      </c>
    </row>
    <row r="1107" s="2" customFormat="1">
      <c r="A1107" s="43"/>
      <c r="B1107" s="44"/>
      <c r="C1107" s="45"/>
      <c r="D1107" s="235" t="s">
        <v>718</v>
      </c>
      <c r="E1107" s="45"/>
      <c r="F1107" s="299" t="s">
        <v>533</v>
      </c>
      <c r="G1107" s="45"/>
      <c r="H1107" s="300">
        <v>5.2999999999999998</v>
      </c>
      <c r="I1107" s="45"/>
      <c r="J1107" s="45"/>
      <c r="K1107" s="45"/>
      <c r="L1107" s="49"/>
      <c r="M1107" s="233"/>
      <c r="N1107" s="234"/>
      <c r="O1107" s="89"/>
      <c r="P1107" s="89"/>
      <c r="Q1107" s="89"/>
      <c r="R1107" s="89"/>
      <c r="S1107" s="89"/>
      <c r="T1107" s="90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U1107" s="21" t="s">
        <v>90</v>
      </c>
    </row>
    <row r="1108" s="2" customFormat="1">
      <c r="A1108" s="43"/>
      <c r="B1108" s="44"/>
      <c r="C1108" s="45"/>
      <c r="D1108" s="235" t="s">
        <v>718</v>
      </c>
      <c r="E1108" s="45"/>
      <c r="F1108" s="299" t="s">
        <v>341</v>
      </c>
      <c r="G1108" s="45"/>
      <c r="H1108" s="300">
        <v>89.140000000000001</v>
      </c>
      <c r="I1108" s="45"/>
      <c r="J1108" s="45"/>
      <c r="K1108" s="45"/>
      <c r="L1108" s="49"/>
      <c r="M1108" s="233"/>
      <c r="N1108" s="234"/>
      <c r="O1108" s="89"/>
      <c r="P1108" s="89"/>
      <c r="Q1108" s="89"/>
      <c r="R1108" s="89"/>
      <c r="S1108" s="89"/>
      <c r="T1108" s="90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U1108" s="21" t="s">
        <v>90</v>
      </c>
    </row>
    <row r="1109" s="2" customFormat="1">
      <c r="A1109" s="43"/>
      <c r="B1109" s="44"/>
      <c r="C1109" s="45"/>
      <c r="D1109" s="235" t="s">
        <v>718</v>
      </c>
      <c r="E1109" s="45"/>
      <c r="F1109" s="298" t="s">
        <v>979</v>
      </c>
      <c r="G1109" s="45"/>
      <c r="H1109" s="45"/>
      <c r="I1109" s="45"/>
      <c r="J1109" s="45"/>
      <c r="K1109" s="45"/>
      <c r="L1109" s="49"/>
      <c r="M1109" s="233"/>
      <c r="N1109" s="234"/>
      <c r="O1109" s="89"/>
      <c r="P1109" s="89"/>
      <c r="Q1109" s="89"/>
      <c r="R1109" s="89"/>
      <c r="S1109" s="89"/>
      <c r="T1109" s="90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U1109" s="21" t="s">
        <v>90</v>
      </c>
    </row>
    <row r="1110" s="2" customFormat="1">
      <c r="A1110" s="43"/>
      <c r="B1110" s="44"/>
      <c r="C1110" s="45"/>
      <c r="D1110" s="235" t="s">
        <v>718</v>
      </c>
      <c r="E1110" s="45"/>
      <c r="F1110" s="299" t="s">
        <v>980</v>
      </c>
      <c r="G1110" s="45"/>
      <c r="H1110" s="300">
        <v>0</v>
      </c>
      <c r="I1110" s="45"/>
      <c r="J1110" s="45"/>
      <c r="K1110" s="45"/>
      <c r="L1110" s="49"/>
      <c r="M1110" s="233"/>
      <c r="N1110" s="234"/>
      <c r="O1110" s="89"/>
      <c r="P1110" s="89"/>
      <c r="Q1110" s="89"/>
      <c r="R1110" s="89"/>
      <c r="S1110" s="89"/>
      <c r="T1110" s="90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U1110" s="21" t="s">
        <v>90</v>
      </c>
    </row>
    <row r="1111" s="2" customFormat="1">
      <c r="A1111" s="43"/>
      <c r="B1111" s="44"/>
      <c r="C1111" s="45"/>
      <c r="D1111" s="235" t="s">
        <v>718</v>
      </c>
      <c r="E1111" s="45"/>
      <c r="F1111" s="299" t="s">
        <v>981</v>
      </c>
      <c r="G1111" s="45"/>
      <c r="H1111" s="300">
        <v>51.280000000000001</v>
      </c>
      <c r="I1111" s="45"/>
      <c r="J1111" s="45"/>
      <c r="K1111" s="45"/>
      <c r="L1111" s="49"/>
      <c r="M1111" s="233"/>
      <c r="N1111" s="234"/>
      <c r="O1111" s="89"/>
      <c r="P1111" s="89"/>
      <c r="Q1111" s="89"/>
      <c r="R1111" s="89"/>
      <c r="S1111" s="89"/>
      <c r="T1111" s="90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U1111" s="21" t="s">
        <v>90</v>
      </c>
    </row>
    <row r="1112" s="2" customFormat="1">
      <c r="A1112" s="43"/>
      <c r="B1112" s="44"/>
      <c r="C1112" s="45"/>
      <c r="D1112" s="235" t="s">
        <v>718</v>
      </c>
      <c r="E1112" s="45"/>
      <c r="F1112" s="299" t="s">
        <v>341</v>
      </c>
      <c r="G1112" s="45"/>
      <c r="H1112" s="300">
        <v>51.280000000000001</v>
      </c>
      <c r="I1112" s="45"/>
      <c r="J1112" s="45"/>
      <c r="K1112" s="45"/>
      <c r="L1112" s="49"/>
      <c r="M1112" s="233"/>
      <c r="N1112" s="234"/>
      <c r="O1112" s="89"/>
      <c r="P1112" s="89"/>
      <c r="Q1112" s="89"/>
      <c r="R1112" s="89"/>
      <c r="S1112" s="89"/>
      <c r="T1112" s="90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U1112" s="21" t="s">
        <v>90</v>
      </c>
    </row>
    <row r="1113" s="2" customFormat="1" ht="37.8" customHeight="1">
      <c r="A1113" s="43"/>
      <c r="B1113" s="44"/>
      <c r="C1113" s="217" t="s">
        <v>1594</v>
      </c>
      <c r="D1113" s="217" t="s">
        <v>148</v>
      </c>
      <c r="E1113" s="218" t="s">
        <v>1595</v>
      </c>
      <c r="F1113" s="219" t="s">
        <v>1596</v>
      </c>
      <c r="G1113" s="220" t="s">
        <v>319</v>
      </c>
      <c r="H1113" s="221">
        <v>230.25</v>
      </c>
      <c r="I1113" s="222"/>
      <c r="J1113" s="223">
        <f>ROUND(I1113*H1113,2)</f>
        <v>0</v>
      </c>
      <c r="K1113" s="219" t="s">
        <v>152</v>
      </c>
      <c r="L1113" s="49"/>
      <c r="M1113" s="224" t="s">
        <v>78</v>
      </c>
      <c r="N1113" s="225" t="s">
        <v>50</v>
      </c>
      <c r="O1113" s="89"/>
      <c r="P1113" s="226">
        <f>O1113*H1113</f>
        <v>0</v>
      </c>
      <c r="Q1113" s="226">
        <v>0.0053759999999999997</v>
      </c>
      <c r="R1113" s="226">
        <f>Q1113*H1113</f>
        <v>1.237824</v>
      </c>
      <c r="S1113" s="226">
        <v>0</v>
      </c>
      <c r="T1113" s="227">
        <f>S1113*H1113</f>
        <v>0</v>
      </c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R1113" s="228" t="s">
        <v>364</v>
      </c>
      <c r="AT1113" s="228" t="s">
        <v>148</v>
      </c>
      <c r="AU1113" s="228" t="s">
        <v>90</v>
      </c>
      <c r="AY1113" s="21" t="s">
        <v>145</v>
      </c>
      <c r="BE1113" s="229">
        <f>IF(N1113="základní",J1113,0)</f>
        <v>0</v>
      </c>
      <c r="BF1113" s="229">
        <f>IF(N1113="snížená",J1113,0)</f>
        <v>0</v>
      </c>
      <c r="BG1113" s="229">
        <f>IF(N1113="zákl. přenesená",J1113,0)</f>
        <v>0</v>
      </c>
      <c r="BH1113" s="229">
        <f>IF(N1113="sníž. přenesená",J1113,0)</f>
        <v>0</v>
      </c>
      <c r="BI1113" s="229">
        <f>IF(N1113="nulová",J1113,0)</f>
        <v>0</v>
      </c>
      <c r="BJ1113" s="21" t="s">
        <v>88</v>
      </c>
      <c r="BK1113" s="229">
        <f>ROUND(I1113*H1113,2)</f>
        <v>0</v>
      </c>
      <c r="BL1113" s="21" t="s">
        <v>364</v>
      </c>
      <c r="BM1113" s="228" t="s">
        <v>1597</v>
      </c>
    </row>
    <row r="1114" s="2" customFormat="1">
      <c r="A1114" s="43"/>
      <c r="B1114" s="44"/>
      <c r="C1114" s="45"/>
      <c r="D1114" s="230" t="s">
        <v>155</v>
      </c>
      <c r="E1114" s="45"/>
      <c r="F1114" s="231" t="s">
        <v>1598</v>
      </c>
      <c r="G1114" s="45"/>
      <c r="H1114" s="45"/>
      <c r="I1114" s="232"/>
      <c r="J1114" s="45"/>
      <c r="K1114" s="45"/>
      <c r="L1114" s="49"/>
      <c r="M1114" s="233"/>
      <c r="N1114" s="234"/>
      <c r="O1114" s="89"/>
      <c r="P1114" s="89"/>
      <c r="Q1114" s="89"/>
      <c r="R1114" s="89"/>
      <c r="S1114" s="89"/>
      <c r="T1114" s="90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T1114" s="21" t="s">
        <v>155</v>
      </c>
      <c r="AU1114" s="21" t="s">
        <v>90</v>
      </c>
    </row>
    <row r="1115" s="14" customFormat="1">
      <c r="A1115" s="14"/>
      <c r="B1115" s="251"/>
      <c r="C1115" s="252"/>
      <c r="D1115" s="235" t="s">
        <v>273</v>
      </c>
      <c r="E1115" s="253" t="s">
        <v>78</v>
      </c>
      <c r="F1115" s="254" t="s">
        <v>744</v>
      </c>
      <c r="G1115" s="252"/>
      <c r="H1115" s="255">
        <v>89.829999999999998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1" t="s">
        <v>273</v>
      </c>
      <c r="AU1115" s="261" t="s">
        <v>90</v>
      </c>
      <c r="AV1115" s="14" t="s">
        <v>90</v>
      </c>
      <c r="AW1115" s="14" t="s">
        <v>40</v>
      </c>
      <c r="AX1115" s="14" t="s">
        <v>80</v>
      </c>
      <c r="AY1115" s="261" t="s">
        <v>145</v>
      </c>
    </row>
    <row r="1116" s="14" customFormat="1">
      <c r="A1116" s="14"/>
      <c r="B1116" s="251"/>
      <c r="C1116" s="252"/>
      <c r="D1116" s="235" t="s">
        <v>273</v>
      </c>
      <c r="E1116" s="253" t="s">
        <v>78</v>
      </c>
      <c r="F1116" s="254" t="s">
        <v>746</v>
      </c>
      <c r="G1116" s="252"/>
      <c r="H1116" s="255">
        <v>89.140000000000001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1" t="s">
        <v>273</v>
      </c>
      <c r="AU1116" s="261" t="s">
        <v>90</v>
      </c>
      <c r="AV1116" s="14" t="s">
        <v>90</v>
      </c>
      <c r="AW1116" s="14" t="s">
        <v>40</v>
      </c>
      <c r="AX1116" s="14" t="s">
        <v>80</v>
      </c>
      <c r="AY1116" s="261" t="s">
        <v>145</v>
      </c>
    </row>
    <row r="1117" s="14" customFormat="1">
      <c r="A1117" s="14"/>
      <c r="B1117" s="251"/>
      <c r="C1117" s="252"/>
      <c r="D1117" s="235" t="s">
        <v>273</v>
      </c>
      <c r="E1117" s="253" t="s">
        <v>78</v>
      </c>
      <c r="F1117" s="254" t="s">
        <v>748</v>
      </c>
      <c r="G1117" s="252"/>
      <c r="H1117" s="255">
        <v>51.280000000000001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1" t="s">
        <v>273</v>
      </c>
      <c r="AU1117" s="261" t="s">
        <v>90</v>
      </c>
      <c r="AV1117" s="14" t="s">
        <v>90</v>
      </c>
      <c r="AW1117" s="14" t="s">
        <v>40</v>
      </c>
      <c r="AX1117" s="14" t="s">
        <v>80</v>
      </c>
      <c r="AY1117" s="261" t="s">
        <v>145</v>
      </c>
    </row>
    <row r="1118" s="15" customFormat="1">
      <c r="A1118" s="15"/>
      <c r="B1118" s="262"/>
      <c r="C1118" s="263"/>
      <c r="D1118" s="235" t="s">
        <v>273</v>
      </c>
      <c r="E1118" s="264" t="s">
        <v>78</v>
      </c>
      <c r="F1118" s="265" t="s">
        <v>277</v>
      </c>
      <c r="G1118" s="263"/>
      <c r="H1118" s="266">
        <v>230.25</v>
      </c>
      <c r="I1118" s="267"/>
      <c r="J1118" s="263"/>
      <c r="K1118" s="263"/>
      <c r="L1118" s="268"/>
      <c r="M1118" s="269"/>
      <c r="N1118" s="270"/>
      <c r="O1118" s="270"/>
      <c r="P1118" s="270"/>
      <c r="Q1118" s="270"/>
      <c r="R1118" s="270"/>
      <c r="S1118" s="270"/>
      <c r="T1118" s="271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2" t="s">
        <v>273</v>
      </c>
      <c r="AU1118" s="272" t="s">
        <v>90</v>
      </c>
      <c r="AV1118" s="15" t="s">
        <v>170</v>
      </c>
      <c r="AW1118" s="15" t="s">
        <v>40</v>
      </c>
      <c r="AX1118" s="15" t="s">
        <v>88</v>
      </c>
      <c r="AY1118" s="272" t="s">
        <v>145</v>
      </c>
    </row>
    <row r="1119" s="2" customFormat="1">
      <c r="A1119" s="43"/>
      <c r="B1119" s="44"/>
      <c r="C1119" s="45"/>
      <c r="D1119" s="235" t="s">
        <v>718</v>
      </c>
      <c r="E1119" s="45"/>
      <c r="F1119" s="298" t="s">
        <v>789</v>
      </c>
      <c r="G1119" s="45"/>
      <c r="H1119" s="45"/>
      <c r="I1119" s="45"/>
      <c r="J1119" s="45"/>
      <c r="K1119" s="45"/>
      <c r="L1119" s="49"/>
      <c r="M1119" s="233"/>
      <c r="N1119" s="234"/>
      <c r="O1119" s="89"/>
      <c r="P1119" s="89"/>
      <c r="Q1119" s="89"/>
      <c r="R1119" s="89"/>
      <c r="S1119" s="89"/>
      <c r="T1119" s="90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U1119" s="21" t="s">
        <v>90</v>
      </c>
    </row>
    <row r="1120" s="2" customFormat="1">
      <c r="A1120" s="43"/>
      <c r="B1120" s="44"/>
      <c r="C1120" s="45"/>
      <c r="D1120" s="235" t="s">
        <v>718</v>
      </c>
      <c r="E1120" s="45"/>
      <c r="F1120" s="299" t="s">
        <v>790</v>
      </c>
      <c r="G1120" s="45"/>
      <c r="H1120" s="300">
        <v>0</v>
      </c>
      <c r="I1120" s="45"/>
      <c r="J1120" s="45"/>
      <c r="K1120" s="45"/>
      <c r="L1120" s="49"/>
      <c r="M1120" s="233"/>
      <c r="N1120" s="234"/>
      <c r="O1120" s="89"/>
      <c r="P1120" s="89"/>
      <c r="Q1120" s="89"/>
      <c r="R1120" s="89"/>
      <c r="S1120" s="89"/>
      <c r="T1120" s="90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U1120" s="21" t="s">
        <v>90</v>
      </c>
    </row>
    <row r="1121" s="2" customFormat="1">
      <c r="A1121" s="43"/>
      <c r="B1121" s="44"/>
      <c r="C1121" s="45"/>
      <c r="D1121" s="235" t="s">
        <v>718</v>
      </c>
      <c r="E1121" s="45"/>
      <c r="F1121" s="299" t="s">
        <v>504</v>
      </c>
      <c r="G1121" s="45"/>
      <c r="H1121" s="300">
        <v>39.560000000000002</v>
      </c>
      <c r="I1121" s="45"/>
      <c r="J1121" s="45"/>
      <c r="K1121" s="45"/>
      <c r="L1121" s="49"/>
      <c r="M1121" s="233"/>
      <c r="N1121" s="234"/>
      <c r="O1121" s="89"/>
      <c r="P1121" s="89"/>
      <c r="Q1121" s="89"/>
      <c r="R1121" s="89"/>
      <c r="S1121" s="89"/>
      <c r="T1121" s="90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U1121" s="21" t="s">
        <v>90</v>
      </c>
    </row>
    <row r="1122" s="2" customFormat="1">
      <c r="A1122" s="43"/>
      <c r="B1122" s="44"/>
      <c r="C1122" s="45"/>
      <c r="D1122" s="235" t="s">
        <v>718</v>
      </c>
      <c r="E1122" s="45"/>
      <c r="F1122" s="299" t="s">
        <v>527</v>
      </c>
      <c r="G1122" s="45"/>
      <c r="H1122" s="300">
        <v>50.270000000000003</v>
      </c>
      <c r="I1122" s="45"/>
      <c r="J1122" s="45"/>
      <c r="K1122" s="45"/>
      <c r="L1122" s="49"/>
      <c r="M1122" s="233"/>
      <c r="N1122" s="234"/>
      <c r="O1122" s="89"/>
      <c r="P1122" s="89"/>
      <c r="Q1122" s="89"/>
      <c r="R1122" s="89"/>
      <c r="S1122" s="89"/>
      <c r="T1122" s="90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U1122" s="21" t="s">
        <v>90</v>
      </c>
    </row>
    <row r="1123" s="2" customFormat="1">
      <c r="A1123" s="43"/>
      <c r="B1123" s="44"/>
      <c r="C1123" s="45"/>
      <c r="D1123" s="235" t="s">
        <v>718</v>
      </c>
      <c r="E1123" s="45"/>
      <c r="F1123" s="299" t="s">
        <v>341</v>
      </c>
      <c r="G1123" s="45"/>
      <c r="H1123" s="300">
        <v>89.829999999999998</v>
      </c>
      <c r="I1123" s="45"/>
      <c r="J1123" s="45"/>
      <c r="K1123" s="45"/>
      <c r="L1123" s="49"/>
      <c r="M1123" s="233"/>
      <c r="N1123" s="234"/>
      <c r="O1123" s="89"/>
      <c r="P1123" s="89"/>
      <c r="Q1123" s="89"/>
      <c r="R1123" s="89"/>
      <c r="S1123" s="89"/>
      <c r="T1123" s="90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U1123" s="21" t="s">
        <v>90</v>
      </c>
    </row>
    <row r="1124" s="2" customFormat="1">
      <c r="A1124" s="43"/>
      <c r="B1124" s="44"/>
      <c r="C1124" s="45"/>
      <c r="D1124" s="235" t="s">
        <v>718</v>
      </c>
      <c r="E1124" s="45"/>
      <c r="F1124" s="298" t="s">
        <v>781</v>
      </c>
      <c r="G1124" s="45"/>
      <c r="H1124" s="45"/>
      <c r="I1124" s="45"/>
      <c r="J1124" s="45"/>
      <c r="K1124" s="45"/>
      <c r="L1124" s="49"/>
      <c r="M1124" s="233"/>
      <c r="N1124" s="234"/>
      <c r="O1124" s="89"/>
      <c r="P1124" s="89"/>
      <c r="Q1124" s="89"/>
      <c r="R1124" s="89"/>
      <c r="S1124" s="89"/>
      <c r="T1124" s="90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U1124" s="21" t="s">
        <v>90</v>
      </c>
    </row>
    <row r="1125" s="2" customFormat="1">
      <c r="A1125" s="43"/>
      <c r="B1125" s="44"/>
      <c r="C1125" s="45"/>
      <c r="D1125" s="235" t="s">
        <v>718</v>
      </c>
      <c r="E1125" s="45"/>
      <c r="F1125" s="299" t="s">
        <v>782</v>
      </c>
      <c r="G1125" s="45"/>
      <c r="H1125" s="300">
        <v>0</v>
      </c>
      <c r="I1125" s="45"/>
      <c r="J1125" s="45"/>
      <c r="K1125" s="45"/>
      <c r="L1125" s="49"/>
      <c r="M1125" s="233"/>
      <c r="N1125" s="234"/>
      <c r="O1125" s="89"/>
      <c r="P1125" s="89"/>
      <c r="Q1125" s="89"/>
      <c r="R1125" s="89"/>
      <c r="S1125" s="89"/>
      <c r="T1125" s="90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U1125" s="21" t="s">
        <v>90</v>
      </c>
    </row>
    <row r="1126" s="2" customFormat="1">
      <c r="A1126" s="43"/>
      <c r="B1126" s="44"/>
      <c r="C1126" s="45"/>
      <c r="D1126" s="235" t="s">
        <v>718</v>
      </c>
      <c r="E1126" s="45"/>
      <c r="F1126" s="299" t="s">
        <v>783</v>
      </c>
      <c r="G1126" s="45"/>
      <c r="H1126" s="300">
        <v>5.9000000000000004</v>
      </c>
      <c r="I1126" s="45"/>
      <c r="J1126" s="45"/>
      <c r="K1126" s="45"/>
      <c r="L1126" s="49"/>
      <c r="M1126" s="233"/>
      <c r="N1126" s="234"/>
      <c r="O1126" s="89"/>
      <c r="P1126" s="89"/>
      <c r="Q1126" s="89"/>
      <c r="R1126" s="89"/>
      <c r="S1126" s="89"/>
      <c r="T1126" s="90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U1126" s="21" t="s">
        <v>90</v>
      </c>
    </row>
    <row r="1127" s="2" customFormat="1">
      <c r="A1127" s="43"/>
      <c r="B1127" s="44"/>
      <c r="C1127" s="45"/>
      <c r="D1127" s="235" t="s">
        <v>718</v>
      </c>
      <c r="E1127" s="45"/>
      <c r="F1127" s="299" t="s">
        <v>528</v>
      </c>
      <c r="G1127" s="45"/>
      <c r="H1127" s="300">
        <v>3.4100000000000001</v>
      </c>
      <c r="I1127" s="45"/>
      <c r="J1127" s="45"/>
      <c r="K1127" s="45"/>
      <c r="L1127" s="49"/>
      <c r="M1127" s="233"/>
      <c r="N1127" s="234"/>
      <c r="O1127" s="89"/>
      <c r="P1127" s="89"/>
      <c r="Q1127" s="89"/>
      <c r="R1127" s="89"/>
      <c r="S1127" s="89"/>
      <c r="T1127" s="90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U1127" s="21" t="s">
        <v>90</v>
      </c>
    </row>
    <row r="1128" s="2" customFormat="1">
      <c r="A1128" s="43"/>
      <c r="B1128" s="44"/>
      <c r="C1128" s="45"/>
      <c r="D1128" s="235" t="s">
        <v>718</v>
      </c>
      <c r="E1128" s="45"/>
      <c r="F1128" s="299" t="s">
        <v>508</v>
      </c>
      <c r="G1128" s="45"/>
      <c r="H1128" s="300">
        <v>6.9100000000000001</v>
      </c>
      <c r="I1128" s="45"/>
      <c r="J1128" s="45"/>
      <c r="K1128" s="45"/>
      <c r="L1128" s="49"/>
      <c r="M1128" s="233"/>
      <c r="N1128" s="234"/>
      <c r="O1128" s="89"/>
      <c r="P1128" s="89"/>
      <c r="Q1128" s="89"/>
      <c r="R1128" s="89"/>
      <c r="S1128" s="89"/>
      <c r="T1128" s="90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U1128" s="21" t="s">
        <v>90</v>
      </c>
    </row>
    <row r="1129" s="2" customFormat="1">
      <c r="A1129" s="43"/>
      <c r="B1129" s="44"/>
      <c r="C1129" s="45"/>
      <c r="D1129" s="235" t="s">
        <v>718</v>
      </c>
      <c r="E1129" s="45"/>
      <c r="F1129" s="299" t="s">
        <v>509</v>
      </c>
      <c r="G1129" s="45"/>
      <c r="H1129" s="300">
        <v>15.890000000000001</v>
      </c>
      <c r="I1129" s="45"/>
      <c r="J1129" s="45"/>
      <c r="K1129" s="45"/>
      <c r="L1129" s="49"/>
      <c r="M1129" s="233"/>
      <c r="N1129" s="234"/>
      <c r="O1129" s="89"/>
      <c r="P1129" s="89"/>
      <c r="Q1129" s="89"/>
      <c r="R1129" s="89"/>
      <c r="S1129" s="89"/>
      <c r="T1129" s="90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U1129" s="21" t="s">
        <v>90</v>
      </c>
    </row>
    <row r="1130" s="2" customFormat="1">
      <c r="A1130" s="43"/>
      <c r="B1130" s="44"/>
      <c r="C1130" s="45"/>
      <c r="D1130" s="235" t="s">
        <v>718</v>
      </c>
      <c r="E1130" s="45"/>
      <c r="F1130" s="299" t="s">
        <v>529</v>
      </c>
      <c r="G1130" s="45"/>
      <c r="H1130" s="300">
        <v>10.699999999999999</v>
      </c>
      <c r="I1130" s="45"/>
      <c r="J1130" s="45"/>
      <c r="K1130" s="45"/>
      <c r="L1130" s="49"/>
      <c r="M1130" s="233"/>
      <c r="N1130" s="234"/>
      <c r="O1130" s="89"/>
      <c r="P1130" s="89"/>
      <c r="Q1130" s="89"/>
      <c r="R1130" s="89"/>
      <c r="S1130" s="89"/>
      <c r="T1130" s="90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U1130" s="21" t="s">
        <v>90</v>
      </c>
    </row>
    <row r="1131" s="2" customFormat="1">
      <c r="A1131" s="43"/>
      <c r="B1131" s="44"/>
      <c r="C1131" s="45"/>
      <c r="D1131" s="235" t="s">
        <v>718</v>
      </c>
      <c r="E1131" s="45"/>
      <c r="F1131" s="299" t="s">
        <v>530</v>
      </c>
      <c r="G1131" s="45"/>
      <c r="H1131" s="300">
        <v>22.57</v>
      </c>
      <c r="I1131" s="45"/>
      <c r="J1131" s="45"/>
      <c r="K1131" s="45"/>
      <c r="L1131" s="49"/>
      <c r="M1131" s="233"/>
      <c r="N1131" s="234"/>
      <c r="O1131" s="89"/>
      <c r="P1131" s="89"/>
      <c r="Q1131" s="89"/>
      <c r="R1131" s="89"/>
      <c r="S1131" s="89"/>
      <c r="T1131" s="90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U1131" s="21" t="s">
        <v>90</v>
      </c>
    </row>
    <row r="1132" s="2" customFormat="1">
      <c r="A1132" s="43"/>
      <c r="B1132" s="44"/>
      <c r="C1132" s="45"/>
      <c r="D1132" s="235" t="s">
        <v>718</v>
      </c>
      <c r="E1132" s="45"/>
      <c r="F1132" s="299" t="s">
        <v>531</v>
      </c>
      <c r="G1132" s="45"/>
      <c r="H1132" s="300">
        <v>15.07</v>
      </c>
      <c r="I1132" s="45"/>
      <c r="J1132" s="45"/>
      <c r="K1132" s="45"/>
      <c r="L1132" s="49"/>
      <c r="M1132" s="233"/>
      <c r="N1132" s="234"/>
      <c r="O1132" s="89"/>
      <c r="P1132" s="89"/>
      <c r="Q1132" s="89"/>
      <c r="R1132" s="89"/>
      <c r="S1132" s="89"/>
      <c r="T1132" s="90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U1132" s="21" t="s">
        <v>90</v>
      </c>
    </row>
    <row r="1133" s="2" customFormat="1">
      <c r="A1133" s="43"/>
      <c r="B1133" s="44"/>
      <c r="C1133" s="45"/>
      <c r="D1133" s="235" t="s">
        <v>718</v>
      </c>
      <c r="E1133" s="45"/>
      <c r="F1133" s="299" t="s">
        <v>532</v>
      </c>
      <c r="G1133" s="45"/>
      <c r="H1133" s="300">
        <v>3.3900000000000001</v>
      </c>
      <c r="I1133" s="45"/>
      <c r="J1133" s="45"/>
      <c r="K1133" s="45"/>
      <c r="L1133" s="49"/>
      <c r="M1133" s="233"/>
      <c r="N1133" s="234"/>
      <c r="O1133" s="89"/>
      <c r="P1133" s="89"/>
      <c r="Q1133" s="89"/>
      <c r="R1133" s="89"/>
      <c r="S1133" s="89"/>
      <c r="T1133" s="90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U1133" s="21" t="s">
        <v>90</v>
      </c>
    </row>
    <row r="1134" s="2" customFormat="1">
      <c r="A1134" s="43"/>
      <c r="B1134" s="44"/>
      <c r="C1134" s="45"/>
      <c r="D1134" s="235" t="s">
        <v>718</v>
      </c>
      <c r="E1134" s="45"/>
      <c r="F1134" s="299" t="s">
        <v>533</v>
      </c>
      <c r="G1134" s="45"/>
      <c r="H1134" s="300">
        <v>5.2999999999999998</v>
      </c>
      <c r="I1134" s="45"/>
      <c r="J1134" s="45"/>
      <c r="K1134" s="45"/>
      <c r="L1134" s="49"/>
      <c r="M1134" s="233"/>
      <c r="N1134" s="234"/>
      <c r="O1134" s="89"/>
      <c r="P1134" s="89"/>
      <c r="Q1134" s="89"/>
      <c r="R1134" s="89"/>
      <c r="S1134" s="89"/>
      <c r="T1134" s="90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U1134" s="21" t="s">
        <v>90</v>
      </c>
    </row>
    <row r="1135" s="2" customFormat="1">
      <c r="A1135" s="43"/>
      <c r="B1135" s="44"/>
      <c r="C1135" s="45"/>
      <c r="D1135" s="235" t="s">
        <v>718</v>
      </c>
      <c r="E1135" s="45"/>
      <c r="F1135" s="299" t="s">
        <v>341</v>
      </c>
      <c r="G1135" s="45"/>
      <c r="H1135" s="300">
        <v>89.140000000000001</v>
      </c>
      <c r="I1135" s="45"/>
      <c r="J1135" s="45"/>
      <c r="K1135" s="45"/>
      <c r="L1135" s="49"/>
      <c r="M1135" s="233"/>
      <c r="N1135" s="234"/>
      <c r="O1135" s="89"/>
      <c r="P1135" s="89"/>
      <c r="Q1135" s="89"/>
      <c r="R1135" s="89"/>
      <c r="S1135" s="89"/>
      <c r="T1135" s="90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U1135" s="21" t="s">
        <v>90</v>
      </c>
    </row>
    <row r="1136" s="2" customFormat="1">
      <c r="A1136" s="43"/>
      <c r="B1136" s="44"/>
      <c r="C1136" s="45"/>
      <c r="D1136" s="235" t="s">
        <v>718</v>
      </c>
      <c r="E1136" s="45"/>
      <c r="F1136" s="298" t="s">
        <v>979</v>
      </c>
      <c r="G1136" s="45"/>
      <c r="H1136" s="45"/>
      <c r="I1136" s="45"/>
      <c r="J1136" s="45"/>
      <c r="K1136" s="45"/>
      <c r="L1136" s="49"/>
      <c r="M1136" s="233"/>
      <c r="N1136" s="234"/>
      <c r="O1136" s="89"/>
      <c r="P1136" s="89"/>
      <c r="Q1136" s="89"/>
      <c r="R1136" s="89"/>
      <c r="S1136" s="89"/>
      <c r="T1136" s="90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U1136" s="21" t="s">
        <v>90</v>
      </c>
    </row>
    <row r="1137" s="2" customFormat="1">
      <c r="A1137" s="43"/>
      <c r="B1137" s="44"/>
      <c r="C1137" s="45"/>
      <c r="D1137" s="235" t="s">
        <v>718</v>
      </c>
      <c r="E1137" s="45"/>
      <c r="F1137" s="299" t="s">
        <v>980</v>
      </c>
      <c r="G1137" s="45"/>
      <c r="H1137" s="300">
        <v>0</v>
      </c>
      <c r="I1137" s="45"/>
      <c r="J1137" s="45"/>
      <c r="K1137" s="45"/>
      <c r="L1137" s="49"/>
      <c r="M1137" s="233"/>
      <c r="N1137" s="234"/>
      <c r="O1137" s="89"/>
      <c r="P1137" s="89"/>
      <c r="Q1137" s="89"/>
      <c r="R1137" s="89"/>
      <c r="S1137" s="89"/>
      <c r="T1137" s="90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U1137" s="21" t="s">
        <v>90</v>
      </c>
    </row>
    <row r="1138" s="2" customFormat="1">
      <c r="A1138" s="43"/>
      <c r="B1138" s="44"/>
      <c r="C1138" s="45"/>
      <c r="D1138" s="235" t="s">
        <v>718</v>
      </c>
      <c r="E1138" s="45"/>
      <c r="F1138" s="299" t="s">
        <v>981</v>
      </c>
      <c r="G1138" s="45"/>
      <c r="H1138" s="300">
        <v>51.280000000000001</v>
      </c>
      <c r="I1138" s="45"/>
      <c r="J1138" s="45"/>
      <c r="K1138" s="45"/>
      <c r="L1138" s="49"/>
      <c r="M1138" s="233"/>
      <c r="N1138" s="234"/>
      <c r="O1138" s="89"/>
      <c r="P1138" s="89"/>
      <c r="Q1138" s="89"/>
      <c r="R1138" s="89"/>
      <c r="S1138" s="89"/>
      <c r="T1138" s="90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U1138" s="21" t="s">
        <v>90</v>
      </c>
    </row>
    <row r="1139" s="2" customFormat="1">
      <c r="A1139" s="43"/>
      <c r="B1139" s="44"/>
      <c r="C1139" s="45"/>
      <c r="D1139" s="235" t="s">
        <v>718</v>
      </c>
      <c r="E1139" s="45"/>
      <c r="F1139" s="299" t="s">
        <v>341</v>
      </c>
      <c r="G1139" s="45"/>
      <c r="H1139" s="300">
        <v>51.280000000000001</v>
      </c>
      <c r="I1139" s="45"/>
      <c r="J1139" s="45"/>
      <c r="K1139" s="45"/>
      <c r="L1139" s="49"/>
      <c r="M1139" s="233"/>
      <c r="N1139" s="234"/>
      <c r="O1139" s="89"/>
      <c r="P1139" s="89"/>
      <c r="Q1139" s="89"/>
      <c r="R1139" s="89"/>
      <c r="S1139" s="89"/>
      <c r="T1139" s="90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U1139" s="21" t="s">
        <v>90</v>
      </c>
    </row>
    <row r="1140" s="2" customFormat="1" ht="24.15" customHeight="1">
      <c r="A1140" s="43"/>
      <c r="B1140" s="44"/>
      <c r="C1140" s="288" t="s">
        <v>1599</v>
      </c>
      <c r="D1140" s="288" t="s">
        <v>664</v>
      </c>
      <c r="E1140" s="289" t="s">
        <v>1600</v>
      </c>
      <c r="F1140" s="290" t="s">
        <v>1601</v>
      </c>
      <c r="G1140" s="291" t="s">
        <v>319</v>
      </c>
      <c r="H1140" s="292">
        <v>253.27500000000001</v>
      </c>
      <c r="I1140" s="293"/>
      <c r="J1140" s="294">
        <f>ROUND(I1140*H1140,2)</f>
        <v>0</v>
      </c>
      <c r="K1140" s="290" t="s">
        <v>152</v>
      </c>
      <c r="L1140" s="295"/>
      <c r="M1140" s="296" t="s">
        <v>78</v>
      </c>
      <c r="N1140" s="297" t="s">
        <v>50</v>
      </c>
      <c r="O1140" s="89"/>
      <c r="P1140" s="226">
        <f>O1140*H1140</f>
        <v>0</v>
      </c>
      <c r="Q1140" s="226">
        <v>0.021999999999999999</v>
      </c>
      <c r="R1140" s="226">
        <f>Q1140*H1140</f>
        <v>5.5720499999999999</v>
      </c>
      <c r="S1140" s="226">
        <v>0</v>
      </c>
      <c r="T1140" s="227">
        <f>S1140*H1140</f>
        <v>0</v>
      </c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R1140" s="228" t="s">
        <v>467</v>
      </c>
      <c r="AT1140" s="228" t="s">
        <v>664</v>
      </c>
      <c r="AU1140" s="228" t="s">
        <v>90</v>
      </c>
      <c r="AY1140" s="21" t="s">
        <v>145</v>
      </c>
      <c r="BE1140" s="229">
        <f>IF(N1140="základní",J1140,0)</f>
        <v>0</v>
      </c>
      <c r="BF1140" s="229">
        <f>IF(N1140="snížená",J1140,0)</f>
        <v>0</v>
      </c>
      <c r="BG1140" s="229">
        <f>IF(N1140="zákl. přenesená",J1140,0)</f>
        <v>0</v>
      </c>
      <c r="BH1140" s="229">
        <f>IF(N1140="sníž. přenesená",J1140,0)</f>
        <v>0</v>
      </c>
      <c r="BI1140" s="229">
        <f>IF(N1140="nulová",J1140,0)</f>
        <v>0</v>
      </c>
      <c r="BJ1140" s="21" t="s">
        <v>88</v>
      </c>
      <c r="BK1140" s="229">
        <f>ROUND(I1140*H1140,2)</f>
        <v>0</v>
      </c>
      <c r="BL1140" s="21" t="s">
        <v>364</v>
      </c>
      <c r="BM1140" s="228" t="s">
        <v>1602</v>
      </c>
    </row>
    <row r="1141" s="2" customFormat="1">
      <c r="A1141" s="43"/>
      <c r="B1141" s="44"/>
      <c r="C1141" s="45"/>
      <c r="D1141" s="235" t="s">
        <v>157</v>
      </c>
      <c r="E1141" s="45"/>
      <c r="F1141" s="236" t="s">
        <v>1603</v>
      </c>
      <c r="G1141" s="45"/>
      <c r="H1141" s="45"/>
      <c r="I1141" s="232"/>
      <c r="J1141" s="45"/>
      <c r="K1141" s="45"/>
      <c r="L1141" s="49"/>
      <c r="M1141" s="233"/>
      <c r="N1141" s="234"/>
      <c r="O1141" s="89"/>
      <c r="P1141" s="89"/>
      <c r="Q1141" s="89"/>
      <c r="R1141" s="89"/>
      <c r="S1141" s="89"/>
      <c r="T1141" s="90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T1141" s="21" t="s">
        <v>157</v>
      </c>
      <c r="AU1141" s="21" t="s">
        <v>90</v>
      </c>
    </row>
    <row r="1142" s="14" customFormat="1">
      <c r="A1142" s="14"/>
      <c r="B1142" s="251"/>
      <c r="C1142" s="252"/>
      <c r="D1142" s="235" t="s">
        <v>273</v>
      </c>
      <c r="E1142" s="252"/>
      <c r="F1142" s="254" t="s">
        <v>1604</v>
      </c>
      <c r="G1142" s="252"/>
      <c r="H1142" s="255">
        <v>253.27500000000001</v>
      </c>
      <c r="I1142" s="256"/>
      <c r="J1142" s="252"/>
      <c r="K1142" s="252"/>
      <c r="L1142" s="257"/>
      <c r="M1142" s="258"/>
      <c r="N1142" s="259"/>
      <c r="O1142" s="259"/>
      <c r="P1142" s="259"/>
      <c r="Q1142" s="259"/>
      <c r="R1142" s="259"/>
      <c r="S1142" s="259"/>
      <c r="T1142" s="26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1" t="s">
        <v>273</v>
      </c>
      <c r="AU1142" s="261" t="s">
        <v>90</v>
      </c>
      <c r="AV1142" s="14" t="s">
        <v>90</v>
      </c>
      <c r="AW1142" s="14" t="s">
        <v>4</v>
      </c>
      <c r="AX1142" s="14" t="s">
        <v>88</v>
      </c>
      <c r="AY1142" s="261" t="s">
        <v>145</v>
      </c>
    </row>
    <row r="1143" s="2" customFormat="1" ht="16.5" customHeight="1">
      <c r="A1143" s="43"/>
      <c r="B1143" s="44"/>
      <c r="C1143" s="217" t="s">
        <v>1605</v>
      </c>
      <c r="D1143" s="217" t="s">
        <v>148</v>
      </c>
      <c r="E1143" s="218" t="s">
        <v>1606</v>
      </c>
      <c r="F1143" s="219" t="s">
        <v>1607</v>
      </c>
      <c r="G1143" s="220" t="s">
        <v>403</v>
      </c>
      <c r="H1143" s="221">
        <v>163.27000000000001</v>
      </c>
      <c r="I1143" s="222"/>
      <c r="J1143" s="223">
        <f>ROUND(I1143*H1143,2)</f>
        <v>0</v>
      </c>
      <c r="K1143" s="219" t="s">
        <v>152</v>
      </c>
      <c r="L1143" s="49"/>
      <c r="M1143" s="224" t="s">
        <v>78</v>
      </c>
      <c r="N1143" s="225" t="s">
        <v>50</v>
      </c>
      <c r="O1143" s="89"/>
      <c r="P1143" s="226">
        <f>O1143*H1143</f>
        <v>0</v>
      </c>
      <c r="Q1143" s="226">
        <v>3.0000000000000001E-05</v>
      </c>
      <c r="R1143" s="226">
        <f>Q1143*H1143</f>
        <v>0.0048981000000000007</v>
      </c>
      <c r="S1143" s="226">
        <v>0</v>
      </c>
      <c r="T1143" s="227">
        <f>S1143*H1143</f>
        <v>0</v>
      </c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R1143" s="228" t="s">
        <v>364</v>
      </c>
      <c r="AT1143" s="228" t="s">
        <v>148</v>
      </c>
      <c r="AU1143" s="228" t="s">
        <v>90</v>
      </c>
      <c r="AY1143" s="21" t="s">
        <v>145</v>
      </c>
      <c r="BE1143" s="229">
        <f>IF(N1143="základní",J1143,0)</f>
        <v>0</v>
      </c>
      <c r="BF1143" s="229">
        <f>IF(N1143="snížená",J1143,0)</f>
        <v>0</v>
      </c>
      <c r="BG1143" s="229">
        <f>IF(N1143="zákl. přenesená",J1143,0)</f>
        <v>0</v>
      </c>
      <c r="BH1143" s="229">
        <f>IF(N1143="sníž. přenesená",J1143,0)</f>
        <v>0</v>
      </c>
      <c r="BI1143" s="229">
        <f>IF(N1143="nulová",J1143,0)</f>
        <v>0</v>
      </c>
      <c r="BJ1143" s="21" t="s">
        <v>88</v>
      </c>
      <c r="BK1143" s="229">
        <f>ROUND(I1143*H1143,2)</f>
        <v>0</v>
      </c>
      <c r="BL1143" s="21" t="s">
        <v>364</v>
      </c>
      <c r="BM1143" s="228" t="s">
        <v>1608</v>
      </c>
    </row>
    <row r="1144" s="2" customFormat="1">
      <c r="A1144" s="43"/>
      <c r="B1144" s="44"/>
      <c r="C1144" s="45"/>
      <c r="D1144" s="230" t="s">
        <v>155</v>
      </c>
      <c r="E1144" s="45"/>
      <c r="F1144" s="231" t="s">
        <v>1609</v>
      </c>
      <c r="G1144" s="45"/>
      <c r="H1144" s="45"/>
      <c r="I1144" s="232"/>
      <c r="J1144" s="45"/>
      <c r="K1144" s="45"/>
      <c r="L1144" s="49"/>
      <c r="M1144" s="233"/>
      <c r="N1144" s="234"/>
      <c r="O1144" s="89"/>
      <c r="P1144" s="89"/>
      <c r="Q1144" s="89"/>
      <c r="R1144" s="89"/>
      <c r="S1144" s="89"/>
      <c r="T1144" s="90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T1144" s="21" t="s">
        <v>155</v>
      </c>
      <c r="AU1144" s="21" t="s">
        <v>90</v>
      </c>
    </row>
    <row r="1145" s="14" customFormat="1">
      <c r="A1145" s="14"/>
      <c r="B1145" s="251"/>
      <c r="C1145" s="252"/>
      <c r="D1145" s="235" t="s">
        <v>273</v>
      </c>
      <c r="E1145" s="253" t="s">
        <v>78</v>
      </c>
      <c r="F1145" s="254" t="s">
        <v>1002</v>
      </c>
      <c r="G1145" s="252"/>
      <c r="H1145" s="255">
        <v>26.600000000000001</v>
      </c>
      <c r="I1145" s="256"/>
      <c r="J1145" s="252"/>
      <c r="K1145" s="252"/>
      <c r="L1145" s="257"/>
      <c r="M1145" s="258"/>
      <c r="N1145" s="259"/>
      <c r="O1145" s="259"/>
      <c r="P1145" s="259"/>
      <c r="Q1145" s="259"/>
      <c r="R1145" s="259"/>
      <c r="S1145" s="259"/>
      <c r="T1145" s="26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1" t="s">
        <v>273</v>
      </c>
      <c r="AU1145" s="261" t="s">
        <v>90</v>
      </c>
      <c r="AV1145" s="14" t="s">
        <v>90</v>
      </c>
      <c r="AW1145" s="14" t="s">
        <v>40</v>
      </c>
      <c r="AX1145" s="14" t="s">
        <v>80</v>
      </c>
      <c r="AY1145" s="261" t="s">
        <v>145</v>
      </c>
    </row>
    <row r="1146" s="14" customFormat="1">
      <c r="A1146" s="14"/>
      <c r="B1146" s="251"/>
      <c r="C1146" s="252"/>
      <c r="D1146" s="235" t="s">
        <v>273</v>
      </c>
      <c r="E1146" s="253" t="s">
        <v>78</v>
      </c>
      <c r="F1146" s="254" t="s">
        <v>1003</v>
      </c>
      <c r="G1146" s="252"/>
      <c r="H1146" s="255">
        <v>45.752000000000002</v>
      </c>
      <c r="I1146" s="256"/>
      <c r="J1146" s="252"/>
      <c r="K1146" s="252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1" t="s">
        <v>273</v>
      </c>
      <c r="AU1146" s="261" t="s">
        <v>90</v>
      </c>
      <c r="AV1146" s="14" t="s">
        <v>90</v>
      </c>
      <c r="AW1146" s="14" t="s">
        <v>40</v>
      </c>
      <c r="AX1146" s="14" t="s">
        <v>80</v>
      </c>
      <c r="AY1146" s="261" t="s">
        <v>145</v>
      </c>
    </row>
    <row r="1147" s="14" customFormat="1">
      <c r="A1147" s="14"/>
      <c r="B1147" s="251"/>
      <c r="C1147" s="252"/>
      <c r="D1147" s="235" t="s">
        <v>273</v>
      </c>
      <c r="E1147" s="253" t="s">
        <v>78</v>
      </c>
      <c r="F1147" s="254" t="s">
        <v>1004</v>
      </c>
      <c r="G1147" s="252"/>
      <c r="H1147" s="255">
        <v>11.76</v>
      </c>
      <c r="I1147" s="256"/>
      <c r="J1147" s="252"/>
      <c r="K1147" s="252"/>
      <c r="L1147" s="257"/>
      <c r="M1147" s="258"/>
      <c r="N1147" s="259"/>
      <c r="O1147" s="259"/>
      <c r="P1147" s="259"/>
      <c r="Q1147" s="259"/>
      <c r="R1147" s="259"/>
      <c r="S1147" s="259"/>
      <c r="T1147" s="260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1" t="s">
        <v>273</v>
      </c>
      <c r="AU1147" s="261" t="s">
        <v>90</v>
      </c>
      <c r="AV1147" s="14" t="s">
        <v>90</v>
      </c>
      <c r="AW1147" s="14" t="s">
        <v>40</v>
      </c>
      <c r="AX1147" s="14" t="s">
        <v>80</v>
      </c>
      <c r="AY1147" s="261" t="s">
        <v>145</v>
      </c>
    </row>
    <row r="1148" s="14" customFormat="1">
      <c r="A1148" s="14"/>
      <c r="B1148" s="251"/>
      <c r="C1148" s="252"/>
      <c r="D1148" s="235" t="s">
        <v>273</v>
      </c>
      <c r="E1148" s="253" t="s">
        <v>78</v>
      </c>
      <c r="F1148" s="254" t="s">
        <v>1005</v>
      </c>
      <c r="G1148" s="252"/>
      <c r="H1148" s="255">
        <v>15.962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1" t="s">
        <v>273</v>
      </c>
      <c r="AU1148" s="261" t="s">
        <v>90</v>
      </c>
      <c r="AV1148" s="14" t="s">
        <v>90</v>
      </c>
      <c r="AW1148" s="14" t="s">
        <v>40</v>
      </c>
      <c r="AX1148" s="14" t="s">
        <v>80</v>
      </c>
      <c r="AY1148" s="261" t="s">
        <v>145</v>
      </c>
    </row>
    <row r="1149" s="14" customFormat="1">
      <c r="A1149" s="14"/>
      <c r="B1149" s="251"/>
      <c r="C1149" s="252"/>
      <c r="D1149" s="235" t="s">
        <v>273</v>
      </c>
      <c r="E1149" s="253" t="s">
        <v>78</v>
      </c>
      <c r="F1149" s="254" t="s">
        <v>1006</v>
      </c>
      <c r="G1149" s="252"/>
      <c r="H1149" s="255">
        <v>13.119999999999999</v>
      </c>
      <c r="I1149" s="256"/>
      <c r="J1149" s="252"/>
      <c r="K1149" s="252"/>
      <c r="L1149" s="257"/>
      <c r="M1149" s="258"/>
      <c r="N1149" s="259"/>
      <c r="O1149" s="259"/>
      <c r="P1149" s="259"/>
      <c r="Q1149" s="259"/>
      <c r="R1149" s="259"/>
      <c r="S1149" s="259"/>
      <c r="T1149" s="26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1" t="s">
        <v>273</v>
      </c>
      <c r="AU1149" s="261" t="s">
        <v>90</v>
      </c>
      <c r="AV1149" s="14" t="s">
        <v>90</v>
      </c>
      <c r="AW1149" s="14" t="s">
        <v>40</v>
      </c>
      <c r="AX1149" s="14" t="s">
        <v>80</v>
      </c>
      <c r="AY1149" s="261" t="s">
        <v>145</v>
      </c>
    </row>
    <row r="1150" s="14" customFormat="1">
      <c r="A1150" s="14"/>
      <c r="B1150" s="251"/>
      <c r="C1150" s="252"/>
      <c r="D1150" s="235" t="s">
        <v>273</v>
      </c>
      <c r="E1150" s="253" t="s">
        <v>78</v>
      </c>
      <c r="F1150" s="254" t="s">
        <v>608</v>
      </c>
      <c r="G1150" s="252"/>
      <c r="H1150" s="255">
        <v>19.039999999999999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1" t="s">
        <v>273</v>
      </c>
      <c r="AU1150" s="261" t="s">
        <v>90</v>
      </c>
      <c r="AV1150" s="14" t="s">
        <v>90</v>
      </c>
      <c r="AW1150" s="14" t="s">
        <v>40</v>
      </c>
      <c r="AX1150" s="14" t="s">
        <v>80</v>
      </c>
      <c r="AY1150" s="261" t="s">
        <v>145</v>
      </c>
    </row>
    <row r="1151" s="14" customFormat="1">
      <c r="A1151" s="14"/>
      <c r="B1151" s="251"/>
      <c r="C1151" s="252"/>
      <c r="D1151" s="235" t="s">
        <v>273</v>
      </c>
      <c r="E1151" s="253" t="s">
        <v>78</v>
      </c>
      <c r="F1151" s="254" t="s">
        <v>1007</v>
      </c>
      <c r="G1151" s="252"/>
      <c r="H1151" s="255">
        <v>15.616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1" t="s">
        <v>273</v>
      </c>
      <c r="AU1151" s="261" t="s">
        <v>90</v>
      </c>
      <c r="AV1151" s="14" t="s">
        <v>90</v>
      </c>
      <c r="AW1151" s="14" t="s">
        <v>40</v>
      </c>
      <c r="AX1151" s="14" t="s">
        <v>80</v>
      </c>
      <c r="AY1151" s="261" t="s">
        <v>145</v>
      </c>
    </row>
    <row r="1152" s="14" customFormat="1">
      <c r="A1152" s="14"/>
      <c r="B1152" s="251"/>
      <c r="C1152" s="252"/>
      <c r="D1152" s="235" t="s">
        <v>273</v>
      </c>
      <c r="E1152" s="253" t="s">
        <v>78</v>
      </c>
      <c r="F1152" s="254" t="s">
        <v>1008</v>
      </c>
      <c r="G1152" s="252"/>
      <c r="H1152" s="255">
        <v>10.18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1" t="s">
        <v>273</v>
      </c>
      <c r="AU1152" s="261" t="s">
        <v>90</v>
      </c>
      <c r="AV1152" s="14" t="s">
        <v>90</v>
      </c>
      <c r="AW1152" s="14" t="s">
        <v>40</v>
      </c>
      <c r="AX1152" s="14" t="s">
        <v>80</v>
      </c>
      <c r="AY1152" s="261" t="s">
        <v>145</v>
      </c>
    </row>
    <row r="1153" s="14" customFormat="1">
      <c r="A1153" s="14"/>
      <c r="B1153" s="251"/>
      <c r="C1153" s="252"/>
      <c r="D1153" s="235" t="s">
        <v>273</v>
      </c>
      <c r="E1153" s="253" t="s">
        <v>78</v>
      </c>
      <c r="F1153" s="254" t="s">
        <v>1009</v>
      </c>
      <c r="G1153" s="252"/>
      <c r="H1153" s="255">
        <v>5.2400000000000002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1" t="s">
        <v>273</v>
      </c>
      <c r="AU1153" s="261" t="s">
        <v>90</v>
      </c>
      <c r="AV1153" s="14" t="s">
        <v>90</v>
      </c>
      <c r="AW1153" s="14" t="s">
        <v>40</v>
      </c>
      <c r="AX1153" s="14" t="s">
        <v>80</v>
      </c>
      <c r="AY1153" s="261" t="s">
        <v>145</v>
      </c>
    </row>
    <row r="1154" s="15" customFormat="1">
      <c r="A1154" s="15"/>
      <c r="B1154" s="262"/>
      <c r="C1154" s="263"/>
      <c r="D1154" s="235" t="s">
        <v>273</v>
      </c>
      <c r="E1154" s="264" t="s">
        <v>78</v>
      </c>
      <c r="F1154" s="265" t="s">
        <v>277</v>
      </c>
      <c r="G1154" s="263"/>
      <c r="H1154" s="266">
        <v>163.27000000000001</v>
      </c>
      <c r="I1154" s="267"/>
      <c r="J1154" s="263"/>
      <c r="K1154" s="263"/>
      <c r="L1154" s="268"/>
      <c r="M1154" s="269"/>
      <c r="N1154" s="270"/>
      <c r="O1154" s="270"/>
      <c r="P1154" s="270"/>
      <c r="Q1154" s="270"/>
      <c r="R1154" s="270"/>
      <c r="S1154" s="270"/>
      <c r="T1154" s="271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2" t="s">
        <v>273</v>
      </c>
      <c r="AU1154" s="272" t="s">
        <v>90</v>
      </c>
      <c r="AV1154" s="15" t="s">
        <v>170</v>
      </c>
      <c r="AW1154" s="15" t="s">
        <v>40</v>
      </c>
      <c r="AX1154" s="15" t="s">
        <v>88</v>
      </c>
      <c r="AY1154" s="272" t="s">
        <v>145</v>
      </c>
    </row>
    <row r="1155" s="2" customFormat="1" ht="24.15" customHeight="1">
      <c r="A1155" s="43"/>
      <c r="B1155" s="44"/>
      <c r="C1155" s="217" t="s">
        <v>1610</v>
      </c>
      <c r="D1155" s="217" t="s">
        <v>148</v>
      </c>
      <c r="E1155" s="218" t="s">
        <v>1611</v>
      </c>
      <c r="F1155" s="219" t="s">
        <v>1612</v>
      </c>
      <c r="G1155" s="220" t="s">
        <v>319</v>
      </c>
      <c r="H1155" s="221">
        <v>230.25</v>
      </c>
      <c r="I1155" s="222"/>
      <c r="J1155" s="223">
        <f>ROUND(I1155*H1155,2)</f>
        <v>0</v>
      </c>
      <c r="K1155" s="219" t="s">
        <v>152</v>
      </c>
      <c r="L1155" s="49"/>
      <c r="M1155" s="224" t="s">
        <v>78</v>
      </c>
      <c r="N1155" s="225" t="s">
        <v>50</v>
      </c>
      <c r="O1155" s="89"/>
      <c r="P1155" s="226">
        <f>O1155*H1155</f>
        <v>0</v>
      </c>
      <c r="Q1155" s="226">
        <v>4.5000000000000003E-05</v>
      </c>
      <c r="R1155" s="226">
        <f>Q1155*H1155</f>
        <v>0.010361250000000001</v>
      </c>
      <c r="S1155" s="226">
        <v>0</v>
      </c>
      <c r="T1155" s="227">
        <f>S1155*H1155</f>
        <v>0</v>
      </c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R1155" s="228" t="s">
        <v>364</v>
      </c>
      <c r="AT1155" s="228" t="s">
        <v>148</v>
      </c>
      <c r="AU1155" s="228" t="s">
        <v>90</v>
      </c>
      <c r="AY1155" s="21" t="s">
        <v>145</v>
      </c>
      <c r="BE1155" s="229">
        <f>IF(N1155="základní",J1155,0)</f>
        <v>0</v>
      </c>
      <c r="BF1155" s="229">
        <f>IF(N1155="snížená",J1155,0)</f>
        <v>0</v>
      </c>
      <c r="BG1155" s="229">
        <f>IF(N1155="zákl. přenesená",J1155,0)</f>
        <v>0</v>
      </c>
      <c r="BH1155" s="229">
        <f>IF(N1155="sníž. přenesená",J1155,0)</f>
        <v>0</v>
      </c>
      <c r="BI1155" s="229">
        <f>IF(N1155="nulová",J1155,0)</f>
        <v>0</v>
      </c>
      <c r="BJ1155" s="21" t="s">
        <v>88</v>
      </c>
      <c r="BK1155" s="229">
        <f>ROUND(I1155*H1155,2)</f>
        <v>0</v>
      </c>
      <c r="BL1155" s="21" t="s">
        <v>364</v>
      </c>
      <c r="BM1155" s="228" t="s">
        <v>1613</v>
      </c>
    </row>
    <row r="1156" s="2" customFormat="1">
      <c r="A1156" s="43"/>
      <c r="B1156" s="44"/>
      <c r="C1156" s="45"/>
      <c r="D1156" s="230" t="s">
        <v>155</v>
      </c>
      <c r="E1156" s="45"/>
      <c r="F1156" s="231" t="s">
        <v>1614</v>
      </c>
      <c r="G1156" s="45"/>
      <c r="H1156" s="45"/>
      <c r="I1156" s="232"/>
      <c r="J1156" s="45"/>
      <c r="K1156" s="45"/>
      <c r="L1156" s="49"/>
      <c r="M1156" s="233"/>
      <c r="N1156" s="234"/>
      <c r="O1156" s="89"/>
      <c r="P1156" s="89"/>
      <c r="Q1156" s="89"/>
      <c r="R1156" s="89"/>
      <c r="S1156" s="89"/>
      <c r="T1156" s="90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T1156" s="21" t="s">
        <v>155</v>
      </c>
      <c r="AU1156" s="21" t="s">
        <v>90</v>
      </c>
    </row>
    <row r="1157" s="14" customFormat="1">
      <c r="A1157" s="14"/>
      <c r="B1157" s="251"/>
      <c r="C1157" s="252"/>
      <c r="D1157" s="235" t="s">
        <v>273</v>
      </c>
      <c r="E1157" s="253" t="s">
        <v>78</v>
      </c>
      <c r="F1157" s="254" t="s">
        <v>744</v>
      </c>
      <c r="G1157" s="252"/>
      <c r="H1157" s="255">
        <v>89.829999999999998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1" t="s">
        <v>273</v>
      </c>
      <c r="AU1157" s="261" t="s">
        <v>90</v>
      </c>
      <c r="AV1157" s="14" t="s">
        <v>90</v>
      </c>
      <c r="AW1157" s="14" t="s">
        <v>40</v>
      </c>
      <c r="AX1157" s="14" t="s">
        <v>80</v>
      </c>
      <c r="AY1157" s="261" t="s">
        <v>145</v>
      </c>
    </row>
    <row r="1158" s="14" customFormat="1">
      <c r="A1158" s="14"/>
      <c r="B1158" s="251"/>
      <c r="C1158" s="252"/>
      <c r="D1158" s="235" t="s">
        <v>273</v>
      </c>
      <c r="E1158" s="253" t="s">
        <v>78</v>
      </c>
      <c r="F1158" s="254" t="s">
        <v>746</v>
      </c>
      <c r="G1158" s="252"/>
      <c r="H1158" s="255">
        <v>89.140000000000001</v>
      </c>
      <c r="I1158" s="256"/>
      <c r="J1158" s="252"/>
      <c r="K1158" s="252"/>
      <c r="L1158" s="257"/>
      <c r="M1158" s="258"/>
      <c r="N1158" s="259"/>
      <c r="O1158" s="259"/>
      <c r="P1158" s="259"/>
      <c r="Q1158" s="259"/>
      <c r="R1158" s="259"/>
      <c r="S1158" s="259"/>
      <c r="T1158" s="260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1" t="s">
        <v>273</v>
      </c>
      <c r="AU1158" s="261" t="s">
        <v>90</v>
      </c>
      <c r="AV1158" s="14" t="s">
        <v>90</v>
      </c>
      <c r="AW1158" s="14" t="s">
        <v>40</v>
      </c>
      <c r="AX1158" s="14" t="s">
        <v>80</v>
      </c>
      <c r="AY1158" s="261" t="s">
        <v>145</v>
      </c>
    </row>
    <row r="1159" s="14" customFormat="1">
      <c r="A1159" s="14"/>
      <c r="B1159" s="251"/>
      <c r="C1159" s="252"/>
      <c r="D1159" s="235" t="s">
        <v>273</v>
      </c>
      <c r="E1159" s="253" t="s">
        <v>78</v>
      </c>
      <c r="F1159" s="254" t="s">
        <v>748</v>
      </c>
      <c r="G1159" s="252"/>
      <c r="H1159" s="255">
        <v>51.280000000000001</v>
      </c>
      <c r="I1159" s="256"/>
      <c r="J1159" s="252"/>
      <c r="K1159" s="252"/>
      <c r="L1159" s="257"/>
      <c r="M1159" s="258"/>
      <c r="N1159" s="259"/>
      <c r="O1159" s="259"/>
      <c r="P1159" s="259"/>
      <c r="Q1159" s="259"/>
      <c r="R1159" s="259"/>
      <c r="S1159" s="259"/>
      <c r="T1159" s="26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1" t="s">
        <v>273</v>
      </c>
      <c r="AU1159" s="261" t="s">
        <v>90</v>
      </c>
      <c r="AV1159" s="14" t="s">
        <v>90</v>
      </c>
      <c r="AW1159" s="14" t="s">
        <v>40</v>
      </c>
      <c r="AX1159" s="14" t="s">
        <v>80</v>
      </c>
      <c r="AY1159" s="261" t="s">
        <v>145</v>
      </c>
    </row>
    <row r="1160" s="15" customFormat="1">
      <c r="A1160" s="15"/>
      <c r="B1160" s="262"/>
      <c r="C1160" s="263"/>
      <c r="D1160" s="235" t="s">
        <v>273</v>
      </c>
      <c r="E1160" s="264" t="s">
        <v>78</v>
      </c>
      <c r="F1160" s="265" t="s">
        <v>277</v>
      </c>
      <c r="G1160" s="263"/>
      <c r="H1160" s="266">
        <v>230.25</v>
      </c>
      <c r="I1160" s="267"/>
      <c r="J1160" s="263"/>
      <c r="K1160" s="263"/>
      <c r="L1160" s="268"/>
      <c r="M1160" s="269"/>
      <c r="N1160" s="270"/>
      <c r="O1160" s="270"/>
      <c r="P1160" s="270"/>
      <c r="Q1160" s="270"/>
      <c r="R1160" s="270"/>
      <c r="S1160" s="270"/>
      <c r="T1160" s="271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72" t="s">
        <v>273</v>
      </c>
      <c r="AU1160" s="272" t="s">
        <v>90</v>
      </c>
      <c r="AV1160" s="15" t="s">
        <v>170</v>
      </c>
      <c r="AW1160" s="15" t="s">
        <v>40</v>
      </c>
      <c r="AX1160" s="15" t="s">
        <v>88</v>
      </c>
      <c r="AY1160" s="272" t="s">
        <v>145</v>
      </c>
    </row>
    <row r="1161" s="2" customFormat="1">
      <c r="A1161" s="43"/>
      <c r="B1161" s="44"/>
      <c r="C1161" s="45"/>
      <c r="D1161" s="235" t="s">
        <v>718</v>
      </c>
      <c r="E1161" s="45"/>
      <c r="F1161" s="298" t="s">
        <v>789</v>
      </c>
      <c r="G1161" s="45"/>
      <c r="H1161" s="45"/>
      <c r="I1161" s="45"/>
      <c r="J1161" s="45"/>
      <c r="K1161" s="45"/>
      <c r="L1161" s="49"/>
      <c r="M1161" s="233"/>
      <c r="N1161" s="234"/>
      <c r="O1161" s="89"/>
      <c r="P1161" s="89"/>
      <c r="Q1161" s="89"/>
      <c r="R1161" s="89"/>
      <c r="S1161" s="89"/>
      <c r="T1161" s="90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U1161" s="21" t="s">
        <v>90</v>
      </c>
    </row>
    <row r="1162" s="2" customFormat="1">
      <c r="A1162" s="43"/>
      <c r="B1162" s="44"/>
      <c r="C1162" s="45"/>
      <c r="D1162" s="235" t="s">
        <v>718</v>
      </c>
      <c r="E1162" s="45"/>
      <c r="F1162" s="299" t="s">
        <v>790</v>
      </c>
      <c r="G1162" s="45"/>
      <c r="H1162" s="300">
        <v>0</v>
      </c>
      <c r="I1162" s="45"/>
      <c r="J1162" s="45"/>
      <c r="K1162" s="45"/>
      <c r="L1162" s="49"/>
      <c r="M1162" s="233"/>
      <c r="N1162" s="234"/>
      <c r="O1162" s="89"/>
      <c r="P1162" s="89"/>
      <c r="Q1162" s="89"/>
      <c r="R1162" s="89"/>
      <c r="S1162" s="89"/>
      <c r="T1162" s="90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U1162" s="21" t="s">
        <v>90</v>
      </c>
    </row>
    <row r="1163" s="2" customFormat="1">
      <c r="A1163" s="43"/>
      <c r="B1163" s="44"/>
      <c r="C1163" s="45"/>
      <c r="D1163" s="235" t="s">
        <v>718</v>
      </c>
      <c r="E1163" s="45"/>
      <c r="F1163" s="299" t="s">
        <v>504</v>
      </c>
      <c r="G1163" s="45"/>
      <c r="H1163" s="300">
        <v>39.560000000000002</v>
      </c>
      <c r="I1163" s="45"/>
      <c r="J1163" s="45"/>
      <c r="K1163" s="45"/>
      <c r="L1163" s="49"/>
      <c r="M1163" s="233"/>
      <c r="N1163" s="234"/>
      <c r="O1163" s="89"/>
      <c r="P1163" s="89"/>
      <c r="Q1163" s="89"/>
      <c r="R1163" s="89"/>
      <c r="S1163" s="89"/>
      <c r="T1163" s="90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U1163" s="21" t="s">
        <v>90</v>
      </c>
    </row>
    <row r="1164" s="2" customFormat="1">
      <c r="A1164" s="43"/>
      <c r="B1164" s="44"/>
      <c r="C1164" s="45"/>
      <c r="D1164" s="235" t="s">
        <v>718</v>
      </c>
      <c r="E1164" s="45"/>
      <c r="F1164" s="299" t="s">
        <v>527</v>
      </c>
      <c r="G1164" s="45"/>
      <c r="H1164" s="300">
        <v>50.270000000000003</v>
      </c>
      <c r="I1164" s="45"/>
      <c r="J1164" s="45"/>
      <c r="K1164" s="45"/>
      <c r="L1164" s="49"/>
      <c r="M1164" s="233"/>
      <c r="N1164" s="234"/>
      <c r="O1164" s="89"/>
      <c r="P1164" s="89"/>
      <c r="Q1164" s="89"/>
      <c r="R1164" s="89"/>
      <c r="S1164" s="89"/>
      <c r="T1164" s="90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U1164" s="21" t="s">
        <v>90</v>
      </c>
    </row>
    <row r="1165" s="2" customFormat="1">
      <c r="A1165" s="43"/>
      <c r="B1165" s="44"/>
      <c r="C1165" s="45"/>
      <c r="D1165" s="235" t="s">
        <v>718</v>
      </c>
      <c r="E1165" s="45"/>
      <c r="F1165" s="299" t="s">
        <v>341</v>
      </c>
      <c r="G1165" s="45"/>
      <c r="H1165" s="300">
        <v>89.829999999999998</v>
      </c>
      <c r="I1165" s="45"/>
      <c r="J1165" s="45"/>
      <c r="K1165" s="45"/>
      <c r="L1165" s="49"/>
      <c r="M1165" s="233"/>
      <c r="N1165" s="234"/>
      <c r="O1165" s="89"/>
      <c r="P1165" s="89"/>
      <c r="Q1165" s="89"/>
      <c r="R1165" s="89"/>
      <c r="S1165" s="89"/>
      <c r="T1165" s="90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U1165" s="21" t="s">
        <v>90</v>
      </c>
    </row>
    <row r="1166" s="2" customFormat="1">
      <c r="A1166" s="43"/>
      <c r="B1166" s="44"/>
      <c r="C1166" s="45"/>
      <c r="D1166" s="235" t="s">
        <v>718</v>
      </c>
      <c r="E1166" s="45"/>
      <c r="F1166" s="298" t="s">
        <v>781</v>
      </c>
      <c r="G1166" s="45"/>
      <c r="H1166" s="45"/>
      <c r="I1166" s="45"/>
      <c r="J1166" s="45"/>
      <c r="K1166" s="45"/>
      <c r="L1166" s="49"/>
      <c r="M1166" s="233"/>
      <c r="N1166" s="234"/>
      <c r="O1166" s="89"/>
      <c r="P1166" s="89"/>
      <c r="Q1166" s="89"/>
      <c r="R1166" s="89"/>
      <c r="S1166" s="89"/>
      <c r="T1166" s="90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U1166" s="21" t="s">
        <v>90</v>
      </c>
    </row>
    <row r="1167" s="2" customFormat="1">
      <c r="A1167" s="43"/>
      <c r="B1167" s="44"/>
      <c r="C1167" s="45"/>
      <c r="D1167" s="235" t="s">
        <v>718</v>
      </c>
      <c r="E1167" s="45"/>
      <c r="F1167" s="299" t="s">
        <v>782</v>
      </c>
      <c r="G1167" s="45"/>
      <c r="H1167" s="300">
        <v>0</v>
      </c>
      <c r="I1167" s="45"/>
      <c r="J1167" s="45"/>
      <c r="K1167" s="45"/>
      <c r="L1167" s="49"/>
      <c r="M1167" s="233"/>
      <c r="N1167" s="234"/>
      <c r="O1167" s="89"/>
      <c r="P1167" s="89"/>
      <c r="Q1167" s="89"/>
      <c r="R1167" s="89"/>
      <c r="S1167" s="89"/>
      <c r="T1167" s="90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U1167" s="21" t="s">
        <v>90</v>
      </c>
    </row>
    <row r="1168" s="2" customFormat="1">
      <c r="A1168" s="43"/>
      <c r="B1168" s="44"/>
      <c r="C1168" s="45"/>
      <c r="D1168" s="235" t="s">
        <v>718</v>
      </c>
      <c r="E1168" s="45"/>
      <c r="F1168" s="299" t="s">
        <v>783</v>
      </c>
      <c r="G1168" s="45"/>
      <c r="H1168" s="300">
        <v>5.9000000000000004</v>
      </c>
      <c r="I1168" s="45"/>
      <c r="J1168" s="45"/>
      <c r="K1168" s="45"/>
      <c r="L1168" s="49"/>
      <c r="M1168" s="233"/>
      <c r="N1168" s="234"/>
      <c r="O1168" s="89"/>
      <c r="P1168" s="89"/>
      <c r="Q1168" s="89"/>
      <c r="R1168" s="89"/>
      <c r="S1168" s="89"/>
      <c r="T1168" s="90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U1168" s="21" t="s">
        <v>90</v>
      </c>
    </row>
    <row r="1169" s="2" customFormat="1">
      <c r="A1169" s="43"/>
      <c r="B1169" s="44"/>
      <c r="C1169" s="45"/>
      <c r="D1169" s="235" t="s">
        <v>718</v>
      </c>
      <c r="E1169" s="45"/>
      <c r="F1169" s="299" t="s">
        <v>528</v>
      </c>
      <c r="G1169" s="45"/>
      <c r="H1169" s="300">
        <v>3.4100000000000001</v>
      </c>
      <c r="I1169" s="45"/>
      <c r="J1169" s="45"/>
      <c r="K1169" s="45"/>
      <c r="L1169" s="49"/>
      <c r="M1169" s="233"/>
      <c r="N1169" s="234"/>
      <c r="O1169" s="89"/>
      <c r="P1169" s="89"/>
      <c r="Q1169" s="89"/>
      <c r="R1169" s="89"/>
      <c r="S1169" s="89"/>
      <c r="T1169" s="90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U1169" s="21" t="s">
        <v>90</v>
      </c>
    </row>
    <row r="1170" s="2" customFormat="1">
      <c r="A1170" s="43"/>
      <c r="B1170" s="44"/>
      <c r="C1170" s="45"/>
      <c r="D1170" s="235" t="s">
        <v>718</v>
      </c>
      <c r="E1170" s="45"/>
      <c r="F1170" s="299" t="s">
        <v>508</v>
      </c>
      <c r="G1170" s="45"/>
      <c r="H1170" s="300">
        <v>6.9100000000000001</v>
      </c>
      <c r="I1170" s="45"/>
      <c r="J1170" s="45"/>
      <c r="K1170" s="45"/>
      <c r="L1170" s="49"/>
      <c r="M1170" s="233"/>
      <c r="N1170" s="234"/>
      <c r="O1170" s="89"/>
      <c r="P1170" s="89"/>
      <c r="Q1170" s="89"/>
      <c r="R1170" s="89"/>
      <c r="S1170" s="89"/>
      <c r="T1170" s="90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U1170" s="21" t="s">
        <v>90</v>
      </c>
    </row>
    <row r="1171" s="2" customFormat="1">
      <c r="A1171" s="43"/>
      <c r="B1171" s="44"/>
      <c r="C1171" s="45"/>
      <c r="D1171" s="235" t="s">
        <v>718</v>
      </c>
      <c r="E1171" s="45"/>
      <c r="F1171" s="299" t="s">
        <v>509</v>
      </c>
      <c r="G1171" s="45"/>
      <c r="H1171" s="300">
        <v>15.890000000000001</v>
      </c>
      <c r="I1171" s="45"/>
      <c r="J1171" s="45"/>
      <c r="K1171" s="45"/>
      <c r="L1171" s="49"/>
      <c r="M1171" s="233"/>
      <c r="N1171" s="234"/>
      <c r="O1171" s="89"/>
      <c r="P1171" s="89"/>
      <c r="Q1171" s="89"/>
      <c r="R1171" s="89"/>
      <c r="S1171" s="89"/>
      <c r="T1171" s="90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U1171" s="21" t="s">
        <v>90</v>
      </c>
    </row>
    <row r="1172" s="2" customFormat="1">
      <c r="A1172" s="43"/>
      <c r="B1172" s="44"/>
      <c r="C1172" s="45"/>
      <c r="D1172" s="235" t="s">
        <v>718</v>
      </c>
      <c r="E1172" s="45"/>
      <c r="F1172" s="299" t="s">
        <v>529</v>
      </c>
      <c r="G1172" s="45"/>
      <c r="H1172" s="300">
        <v>10.699999999999999</v>
      </c>
      <c r="I1172" s="45"/>
      <c r="J1172" s="45"/>
      <c r="K1172" s="45"/>
      <c r="L1172" s="49"/>
      <c r="M1172" s="233"/>
      <c r="N1172" s="234"/>
      <c r="O1172" s="89"/>
      <c r="P1172" s="89"/>
      <c r="Q1172" s="89"/>
      <c r="R1172" s="89"/>
      <c r="S1172" s="89"/>
      <c r="T1172" s="90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U1172" s="21" t="s">
        <v>90</v>
      </c>
    </row>
    <row r="1173" s="2" customFormat="1">
      <c r="A1173" s="43"/>
      <c r="B1173" s="44"/>
      <c r="C1173" s="45"/>
      <c r="D1173" s="235" t="s">
        <v>718</v>
      </c>
      <c r="E1173" s="45"/>
      <c r="F1173" s="299" t="s">
        <v>530</v>
      </c>
      <c r="G1173" s="45"/>
      <c r="H1173" s="300">
        <v>22.57</v>
      </c>
      <c r="I1173" s="45"/>
      <c r="J1173" s="45"/>
      <c r="K1173" s="45"/>
      <c r="L1173" s="49"/>
      <c r="M1173" s="233"/>
      <c r="N1173" s="234"/>
      <c r="O1173" s="89"/>
      <c r="P1173" s="89"/>
      <c r="Q1173" s="89"/>
      <c r="R1173" s="89"/>
      <c r="S1173" s="89"/>
      <c r="T1173" s="90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U1173" s="21" t="s">
        <v>90</v>
      </c>
    </row>
    <row r="1174" s="2" customFormat="1">
      <c r="A1174" s="43"/>
      <c r="B1174" s="44"/>
      <c r="C1174" s="45"/>
      <c r="D1174" s="235" t="s">
        <v>718</v>
      </c>
      <c r="E1174" s="45"/>
      <c r="F1174" s="299" t="s">
        <v>531</v>
      </c>
      <c r="G1174" s="45"/>
      <c r="H1174" s="300">
        <v>15.07</v>
      </c>
      <c r="I1174" s="45"/>
      <c r="J1174" s="45"/>
      <c r="K1174" s="45"/>
      <c r="L1174" s="49"/>
      <c r="M1174" s="233"/>
      <c r="N1174" s="234"/>
      <c r="O1174" s="89"/>
      <c r="P1174" s="89"/>
      <c r="Q1174" s="89"/>
      <c r="R1174" s="89"/>
      <c r="S1174" s="89"/>
      <c r="T1174" s="90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U1174" s="21" t="s">
        <v>90</v>
      </c>
    </row>
    <row r="1175" s="2" customFormat="1">
      <c r="A1175" s="43"/>
      <c r="B1175" s="44"/>
      <c r="C1175" s="45"/>
      <c r="D1175" s="235" t="s">
        <v>718</v>
      </c>
      <c r="E1175" s="45"/>
      <c r="F1175" s="299" t="s">
        <v>532</v>
      </c>
      <c r="G1175" s="45"/>
      <c r="H1175" s="300">
        <v>3.3900000000000001</v>
      </c>
      <c r="I1175" s="45"/>
      <c r="J1175" s="45"/>
      <c r="K1175" s="45"/>
      <c r="L1175" s="49"/>
      <c r="M1175" s="233"/>
      <c r="N1175" s="234"/>
      <c r="O1175" s="89"/>
      <c r="P1175" s="89"/>
      <c r="Q1175" s="89"/>
      <c r="R1175" s="89"/>
      <c r="S1175" s="89"/>
      <c r="T1175" s="90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U1175" s="21" t="s">
        <v>90</v>
      </c>
    </row>
    <row r="1176" s="2" customFormat="1">
      <c r="A1176" s="43"/>
      <c r="B1176" s="44"/>
      <c r="C1176" s="45"/>
      <c r="D1176" s="235" t="s">
        <v>718</v>
      </c>
      <c r="E1176" s="45"/>
      <c r="F1176" s="299" t="s">
        <v>533</v>
      </c>
      <c r="G1176" s="45"/>
      <c r="H1176" s="300">
        <v>5.2999999999999998</v>
      </c>
      <c r="I1176" s="45"/>
      <c r="J1176" s="45"/>
      <c r="K1176" s="45"/>
      <c r="L1176" s="49"/>
      <c r="M1176" s="233"/>
      <c r="N1176" s="234"/>
      <c r="O1176" s="89"/>
      <c r="P1176" s="89"/>
      <c r="Q1176" s="89"/>
      <c r="R1176" s="89"/>
      <c r="S1176" s="89"/>
      <c r="T1176" s="90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U1176" s="21" t="s">
        <v>90</v>
      </c>
    </row>
    <row r="1177" s="2" customFormat="1">
      <c r="A1177" s="43"/>
      <c r="B1177" s="44"/>
      <c r="C1177" s="45"/>
      <c r="D1177" s="235" t="s">
        <v>718</v>
      </c>
      <c r="E1177" s="45"/>
      <c r="F1177" s="299" t="s">
        <v>341</v>
      </c>
      <c r="G1177" s="45"/>
      <c r="H1177" s="300">
        <v>89.140000000000001</v>
      </c>
      <c r="I1177" s="45"/>
      <c r="J1177" s="45"/>
      <c r="K1177" s="45"/>
      <c r="L1177" s="49"/>
      <c r="M1177" s="233"/>
      <c r="N1177" s="234"/>
      <c r="O1177" s="89"/>
      <c r="P1177" s="89"/>
      <c r="Q1177" s="89"/>
      <c r="R1177" s="89"/>
      <c r="S1177" s="89"/>
      <c r="T1177" s="90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U1177" s="21" t="s">
        <v>90</v>
      </c>
    </row>
    <row r="1178" s="2" customFormat="1">
      <c r="A1178" s="43"/>
      <c r="B1178" s="44"/>
      <c r="C1178" s="45"/>
      <c r="D1178" s="235" t="s">
        <v>718</v>
      </c>
      <c r="E1178" s="45"/>
      <c r="F1178" s="298" t="s">
        <v>979</v>
      </c>
      <c r="G1178" s="45"/>
      <c r="H1178" s="45"/>
      <c r="I1178" s="45"/>
      <c r="J1178" s="45"/>
      <c r="K1178" s="45"/>
      <c r="L1178" s="49"/>
      <c r="M1178" s="233"/>
      <c r="N1178" s="234"/>
      <c r="O1178" s="89"/>
      <c r="P1178" s="89"/>
      <c r="Q1178" s="89"/>
      <c r="R1178" s="89"/>
      <c r="S1178" s="89"/>
      <c r="T1178" s="90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U1178" s="21" t="s">
        <v>90</v>
      </c>
    </row>
    <row r="1179" s="2" customFormat="1">
      <c r="A1179" s="43"/>
      <c r="B1179" s="44"/>
      <c r="C1179" s="45"/>
      <c r="D1179" s="235" t="s">
        <v>718</v>
      </c>
      <c r="E1179" s="45"/>
      <c r="F1179" s="299" t="s">
        <v>980</v>
      </c>
      <c r="G1179" s="45"/>
      <c r="H1179" s="300">
        <v>0</v>
      </c>
      <c r="I1179" s="45"/>
      <c r="J1179" s="45"/>
      <c r="K1179" s="45"/>
      <c r="L1179" s="49"/>
      <c r="M1179" s="233"/>
      <c r="N1179" s="234"/>
      <c r="O1179" s="89"/>
      <c r="P1179" s="89"/>
      <c r="Q1179" s="89"/>
      <c r="R1179" s="89"/>
      <c r="S1179" s="89"/>
      <c r="T1179" s="90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U1179" s="21" t="s">
        <v>90</v>
      </c>
    </row>
    <row r="1180" s="2" customFormat="1">
      <c r="A1180" s="43"/>
      <c r="B1180" s="44"/>
      <c r="C1180" s="45"/>
      <c r="D1180" s="235" t="s">
        <v>718</v>
      </c>
      <c r="E1180" s="45"/>
      <c r="F1180" s="299" t="s">
        <v>981</v>
      </c>
      <c r="G1180" s="45"/>
      <c r="H1180" s="300">
        <v>51.280000000000001</v>
      </c>
      <c r="I1180" s="45"/>
      <c r="J1180" s="45"/>
      <c r="K1180" s="45"/>
      <c r="L1180" s="49"/>
      <c r="M1180" s="233"/>
      <c r="N1180" s="234"/>
      <c r="O1180" s="89"/>
      <c r="P1180" s="89"/>
      <c r="Q1180" s="89"/>
      <c r="R1180" s="89"/>
      <c r="S1180" s="89"/>
      <c r="T1180" s="90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U1180" s="21" t="s">
        <v>90</v>
      </c>
    </row>
    <row r="1181" s="2" customFormat="1">
      <c r="A1181" s="43"/>
      <c r="B1181" s="44"/>
      <c r="C1181" s="45"/>
      <c r="D1181" s="235" t="s">
        <v>718</v>
      </c>
      <c r="E1181" s="45"/>
      <c r="F1181" s="299" t="s">
        <v>341</v>
      </c>
      <c r="G1181" s="45"/>
      <c r="H1181" s="300">
        <v>51.280000000000001</v>
      </c>
      <c r="I1181" s="45"/>
      <c r="J1181" s="45"/>
      <c r="K1181" s="45"/>
      <c r="L1181" s="49"/>
      <c r="M1181" s="233"/>
      <c r="N1181" s="234"/>
      <c r="O1181" s="89"/>
      <c r="P1181" s="89"/>
      <c r="Q1181" s="89"/>
      <c r="R1181" s="89"/>
      <c r="S1181" s="89"/>
      <c r="T1181" s="90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U1181" s="21" t="s">
        <v>90</v>
      </c>
    </row>
    <row r="1182" s="2" customFormat="1" ht="49.05" customHeight="1">
      <c r="A1182" s="43"/>
      <c r="B1182" s="44"/>
      <c r="C1182" s="217" t="s">
        <v>1615</v>
      </c>
      <c r="D1182" s="217" t="s">
        <v>148</v>
      </c>
      <c r="E1182" s="218" t="s">
        <v>1616</v>
      </c>
      <c r="F1182" s="219" t="s">
        <v>1617</v>
      </c>
      <c r="G1182" s="220" t="s">
        <v>301</v>
      </c>
      <c r="H1182" s="221">
        <v>6.8940000000000001</v>
      </c>
      <c r="I1182" s="222"/>
      <c r="J1182" s="223">
        <f>ROUND(I1182*H1182,2)</f>
        <v>0</v>
      </c>
      <c r="K1182" s="219" t="s">
        <v>152</v>
      </c>
      <c r="L1182" s="49"/>
      <c r="M1182" s="224" t="s">
        <v>78</v>
      </c>
      <c r="N1182" s="225" t="s">
        <v>50</v>
      </c>
      <c r="O1182" s="89"/>
      <c r="P1182" s="226">
        <f>O1182*H1182</f>
        <v>0</v>
      </c>
      <c r="Q1182" s="226">
        <v>0</v>
      </c>
      <c r="R1182" s="226">
        <f>Q1182*H1182</f>
        <v>0</v>
      </c>
      <c r="S1182" s="226">
        <v>0</v>
      </c>
      <c r="T1182" s="227">
        <f>S1182*H1182</f>
        <v>0</v>
      </c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R1182" s="228" t="s">
        <v>364</v>
      </c>
      <c r="AT1182" s="228" t="s">
        <v>148</v>
      </c>
      <c r="AU1182" s="228" t="s">
        <v>90</v>
      </c>
      <c r="AY1182" s="21" t="s">
        <v>145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21" t="s">
        <v>88</v>
      </c>
      <c r="BK1182" s="229">
        <f>ROUND(I1182*H1182,2)</f>
        <v>0</v>
      </c>
      <c r="BL1182" s="21" t="s">
        <v>364</v>
      </c>
      <c r="BM1182" s="228" t="s">
        <v>1618</v>
      </c>
    </row>
    <row r="1183" s="2" customFormat="1">
      <c r="A1183" s="43"/>
      <c r="B1183" s="44"/>
      <c r="C1183" s="45"/>
      <c r="D1183" s="230" t="s">
        <v>155</v>
      </c>
      <c r="E1183" s="45"/>
      <c r="F1183" s="231" t="s">
        <v>1619</v>
      </c>
      <c r="G1183" s="45"/>
      <c r="H1183" s="45"/>
      <c r="I1183" s="232"/>
      <c r="J1183" s="45"/>
      <c r="K1183" s="45"/>
      <c r="L1183" s="49"/>
      <c r="M1183" s="233"/>
      <c r="N1183" s="234"/>
      <c r="O1183" s="89"/>
      <c r="P1183" s="89"/>
      <c r="Q1183" s="89"/>
      <c r="R1183" s="89"/>
      <c r="S1183" s="89"/>
      <c r="T1183" s="90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T1183" s="21" t="s">
        <v>155</v>
      </c>
      <c r="AU1183" s="21" t="s">
        <v>90</v>
      </c>
    </row>
    <row r="1184" s="2" customFormat="1" ht="49.05" customHeight="1">
      <c r="A1184" s="43"/>
      <c r="B1184" s="44"/>
      <c r="C1184" s="217" t="s">
        <v>1620</v>
      </c>
      <c r="D1184" s="217" t="s">
        <v>148</v>
      </c>
      <c r="E1184" s="218" t="s">
        <v>1621</v>
      </c>
      <c r="F1184" s="219" t="s">
        <v>1622</v>
      </c>
      <c r="G1184" s="220" t="s">
        <v>301</v>
      </c>
      <c r="H1184" s="221">
        <v>6.8940000000000001</v>
      </c>
      <c r="I1184" s="222"/>
      <c r="J1184" s="223">
        <f>ROUND(I1184*H1184,2)</f>
        <v>0</v>
      </c>
      <c r="K1184" s="219" t="s">
        <v>152</v>
      </c>
      <c r="L1184" s="49"/>
      <c r="M1184" s="224" t="s">
        <v>78</v>
      </c>
      <c r="N1184" s="225" t="s">
        <v>50</v>
      </c>
      <c r="O1184" s="89"/>
      <c r="P1184" s="226">
        <f>O1184*H1184</f>
        <v>0</v>
      </c>
      <c r="Q1184" s="226">
        <v>0</v>
      </c>
      <c r="R1184" s="226">
        <f>Q1184*H1184</f>
        <v>0</v>
      </c>
      <c r="S1184" s="226">
        <v>0</v>
      </c>
      <c r="T1184" s="227">
        <f>S1184*H1184</f>
        <v>0</v>
      </c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R1184" s="228" t="s">
        <v>364</v>
      </c>
      <c r="AT1184" s="228" t="s">
        <v>148</v>
      </c>
      <c r="AU1184" s="228" t="s">
        <v>90</v>
      </c>
      <c r="AY1184" s="21" t="s">
        <v>145</v>
      </c>
      <c r="BE1184" s="229">
        <f>IF(N1184="základní",J1184,0)</f>
        <v>0</v>
      </c>
      <c r="BF1184" s="229">
        <f>IF(N1184="snížená",J1184,0)</f>
        <v>0</v>
      </c>
      <c r="BG1184" s="229">
        <f>IF(N1184="zákl. přenesená",J1184,0)</f>
        <v>0</v>
      </c>
      <c r="BH1184" s="229">
        <f>IF(N1184="sníž. přenesená",J1184,0)</f>
        <v>0</v>
      </c>
      <c r="BI1184" s="229">
        <f>IF(N1184="nulová",J1184,0)</f>
        <v>0</v>
      </c>
      <c r="BJ1184" s="21" t="s">
        <v>88</v>
      </c>
      <c r="BK1184" s="229">
        <f>ROUND(I1184*H1184,2)</f>
        <v>0</v>
      </c>
      <c r="BL1184" s="21" t="s">
        <v>364</v>
      </c>
      <c r="BM1184" s="228" t="s">
        <v>1623</v>
      </c>
    </row>
    <row r="1185" s="2" customFormat="1">
      <c r="A1185" s="43"/>
      <c r="B1185" s="44"/>
      <c r="C1185" s="45"/>
      <c r="D1185" s="230" t="s">
        <v>155</v>
      </c>
      <c r="E1185" s="45"/>
      <c r="F1185" s="231" t="s">
        <v>1624</v>
      </c>
      <c r="G1185" s="45"/>
      <c r="H1185" s="45"/>
      <c r="I1185" s="232"/>
      <c r="J1185" s="45"/>
      <c r="K1185" s="45"/>
      <c r="L1185" s="49"/>
      <c r="M1185" s="233"/>
      <c r="N1185" s="234"/>
      <c r="O1185" s="89"/>
      <c r="P1185" s="89"/>
      <c r="Q1185" s="89"/>
      <c r="R1185" s="89"/>
      <c r="S1185" s="89"/>
      <c r="T1185" s="90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T1185" s="21" t="s">
        <v>155</v>
      </c>
      <c r="AU1185" s="21" t="s">
        <v>90</v>
      </c>
    </row>
    <row r="1186" s="2" customFormat="1" ht="62.7" customHeight="1">
      <c r="A1186" s="43"/>
      <c r="B1186" s="44"/>
      <c r="C1186" s="217" t="s">
        <v>1625</v>
      </c>
      <c r="D1186" s="217" t="s">
        <v>148</v>
      </c>
      <c r="E1186" s="218" t="s">
        <v>1626</v>
      </c>
      <c r="F1186" s="219" t="s">
        <v>1627</v>
      </c>
      <c r="G1186" s="220" t="s">
        <v>301</v>
      </c>
      <c r="H1186" s="221">
        <v>6.8940000000000001</v>
      </c>
      <c r="I1186" s="222"/>
      <c r="J1186" s="223">
        <f>ROUND(I1186*H1186,2)</f>
        <v>0</v>
      </c>
      <c r="K1186" s="219" t="s">
        <v>152</v>
      </c>
      <c r="L1186" s="49"/>
      <c r="M1186" s="224" t="s">
        <v>78</v>
      </c>
      <c r="N1186" s="225" t="s">
        <v>50</v>
      </c>
      <c r="O1186" s="89"/>
      <c r="P1186" s="226">
        <f>O1186*H1186</f>
        <v>0</v>
      </c>
      <c r="Q1186" s="226">
        <v>0</v>
      </c>
      <c r="R1186" s="226">
        <f>Q1186*H1186</f>
        <v>0</v>
      </c>
      <c r="S1186" s="226">
        <v>0</v>
      </c>
      <c r="T1186" s="227">
        <f>S1186*H1186</f>
        <v>0</v>
      </c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R1186" s="228" t="s">
        <v>364</v>
      </c>
      <c r="AT1186" s="228" t="s">
        <v>148</v>
      </c>
      <c r="AU1186" s="228" t="s">
        <v>90</v>
      </c>
      <c r="AY1186" s="21" t="s">
        <v>145</v>
      </c>
      <c r="BE1186" s="229">
        <f>IF(N1186="základní",J1186,0)</f>
        <v>0</v>
      </c>
      <c r="BF1186" s="229">
        <f>IF(N1186="snížená",J1186,0)</f>
        <v>0</v>
      </c>
      <c r="BG1186" s="229">
        <f>IF(N1186="zákl. přenesená",J1186,0)</f>
        <v>0</v>
      </c>
      <c r="BH1186" s="229">
        <f>IF(N1186="sníž. přenesená",J1186,0)</f>
        <v>0</v>
      </c>
      <c r="BI1186" s="229">
        <f>IF(N1186="nulová",J1186,0)</f>
        <v>0</v>
      </c>
      <c r="BJ1186" s="21" t="s">
        <v>88</v>
      </c>
      <c r="BK1186" s="229">
        <f>ROUND(I1186*H1186,2)</f>
        <v>0</v>
      </c>
      <c r="BL1186" s="21" t="s">
        <v>364</v>
      </c>
      <c r="BM1186" s="228" t="s">
        <v>1628</v>
      </c>
    </row>
    <row r="1187" s="2" customFormat="1">
      <c r="A1187" s="43"/>
      <c r="B1187" s="44"/>
      <c r="C1187" s="45"/>
      <c r="D1187" s="230" t="s">
        <v>155</v>
      </c>
      <c r="E1187" s="45"/>
      <c r="F1187" s="231" t="s">
        <v>1629</v>
      </c>
      <c r="G1187" s="45"/>
      <c r="H1187" s="45"/>
      <c r="I1187" s="232"/>
      <c r="J1187" s="45"/>
      <c r="K1187" s="45"/>
      <c r="L1187" s="49"/>
      <c r="M1187" s="233"/>
      <c r="N1187" s="234"/>
      <c r="O1187" s="89"/>
      <c r="P1187" s="89"/>
      <c r="Q1187" s="89"/>
      <c r="R1187" s="89"/>
      <c r="S1187" s="89"/>
      <c r="T1187" s="90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T1187" s="21" t="s">
        <v>155</v>
      </c>
      <c r="AU1187" s="21" t="s">
        <v>90</v>
      </c>
    </row>
    <row r="1188" s="12" customFormat="1" ht="22.8" customHeight="1">
      <c r="A1188" s="12"/>
      <c r="B1188" s="201"/>
      <c r="C1188" s="202"/>
      <c r="D1188" s="203" t="s">
        <v>79</v>
      </c>
      <c r="E1188" s="215" t="s">
        <v>590</v>
      </c>
      <c r="F1188" s="215" t="s">
        <v>591</v>
      </c>
      <c r="G1188" s="202"/>
      <c r="H1188" s="202"/>
      <c r="I1188" s="205"/>
      <c r="J1188" s="216">
        <f>BK1188</f>
        <v>0</v>
      </c>
      <c r="K1188" s="202"/>
      <c r="L1188" s="207"/>
      <c r="M1188" s="208"/>
      <c r="N1188" s="209"/>
      <c r="O1188" s="209"/>
      <c r="P1188" s="210">
        <f>SUM(P1189:P1254)</f>
        <v>0</v>
      </c>
      <c r="Q1188" s="209"/>
      <c r="R1188" s="210">
        <f>SUM(R1189:R1254)</f>
        <v>0.16907299050000002</v>
      </c>
      <c r="S1188" s="209"/>
      <c r="T1188" s="211">
        <f>SUM(T1189:T1254)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2" t="s">
        <v>90</v>
      </c>
      <c r="AT1188" s="213" t="s">
        <v>79</v>
      </c>
      <c r="AU1188" s="213" t="s">
        <v>88</v>
      </c>
      <c r="AY1188" s="212" t="s">
        <v>145</v>
      </c>
      <c r="BK1188" s="214">
        <f>SUM(BK1189:BK1254)</f>
        <v>0</v>
      </c>
    </row>
    <row r="1189" s="2" customFormat="1" ht="24.15" customHeight="1">
      <c r="A1189" s="43"/>
      <c r="B1189" s="44"/>
      <c r="C1189" s="217" t="s">
        <v>1630</v>
      </c>
      <c r="D1189" s="217" t="s">
        <v>148</v>
      </c>
      <c r="E1189" s="218" t="s">
        <v>1631</v>
      </c>
      <c r="F1189" s="219" t="s">
        <v>1632</v>
      </c>
      <c r="G1189" s="220" t="s">
        <v>319</v>
      </c>
      <c r="H1189" s="221">
        <v>230.25</v>
      </c>
      <c r="I1189" s="222"/>
      <c r="J1189" s="223">
        <f>ROUND(I1189*H1189,2)</f>
        <v>0</v>
      </c>
      <c r="K1189" s="219" t="s">
        <v>152</v>
      </c>
      <c r="L1189" s="49"/>
      <c r="M1189" s="224" t="s">
        <v>78</v>
      </c>
      <c r="N1189" s="225" t="s">
        <v>50</v>
      </c>
      <c r="O1189" s="89"/>
      <c r="P1189" s="226">
        <f>O1189*H1189</f>
        <v>0</v>
      </c>
      <c r="Q1189" s="226">
        <v>5.7599999999999997E-07</v>
      </c>
      <c r="R1189" s="226">
        <f>Q1189*H1189</f>
        <v>0.000132624</v>
      </c>
      <c r="S1189" s="226">
        <v>0</v>
      </c>
      <c r="T1189" s="227">
        <f>S1189*H1189</f>
        <v>0</v>
      </c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R1189" s="228" t="s">
        <v>364</v>
      </c>
      <c r="AT1189" s="228" t="s">
        <v>148</v>
      </c>
      <c r="AU1189" s="228" t="s">
        <v>90</v>
      </c>
      <c r="AY1189" s="21" t="s">
        <v>145</v>
      </c>
      <c r="BE1189" s="229">
        <f>IF(N1189="základní",J1189,0)</f>
        <v>0</v>
      </c>
      <c r="BF1189" s="229">
        <f>IF(N1189="snížená",J1189,0)</f>
        <v>0</v>
      </c>
      <c r="BG1189" s="229">
        <f>IF(N1189="zákl. přenesená",J1189,0)</f>
        <v>0</v>
      </c>
      <c r="BH1189" s="229">
        <f>IF(N1189="sníž. přenesená",J1189,0)</f>
        <v>0</v>
      </c>
      <c r="BI1189" s="229">
        <f>IF(N1189="nulová",J1189,0)</f>
        <v>0</v>
      </c>
      <c r="BJ1189" s="21" t="s">
        <v>88</v>
      </c>
      <c r="BK1189" s="229">
        <f>ROUND(I1189*H1189,2)</f>
        <v>0</v>
      </c>
      <c r="BL1189" s="21" t="s">
        <v>364</v>
      </c>
      <c r="BM1189" s="228" t="s">
        <v>1633</v>
      </c>
    </row>
    <row r="1190" s="2" customFormat="1">
      <c r="A1190" s="43"/>
      <c r="B1190" s="44"/>
      <c r="C1190" s="45"/>
      <c r="D1190" s="230" t="s">
        <v>155</v>
      </c>
      <c r="E1190" s="45"/>
      <c r="F1190" s="231" t="s">
        <v>1634</v>
      </c>
      <c r="G1190" s="45"/>
      <c r="H1190" s="45"/>
      <c r="I1190" s="232"/>
      <c r="J1190" s="45"/>
      <c r="K1190" s="45"/>
      <c r="L1190" s="49"/>
      <c r="M1190" s="233"/>
      <c r="N1190" s="234"/>
      <c r="O1190" s="89"/>
      <c r="P1190" s="89"/>
      <c r="Q1190" s="89"/>
      <c r="R1190" s="89"/>
      <c r="S1190" s="89"/>
      <c r="T1190" s="90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T1190" s="21" t="s">
        <v>155</v>
      </c>
      <c r="AU1190" s="21" t="s">
        <v>90</v>
      </c>
    </row>
    <row r="1191" s="14" customFormat="1">
      <c r="A1191" s="14"/>
      <c r="B1191" s="251"/>
      <c r="C1191" s="252"/>
      <c r="D1191" s="235" t="s">
        <v>273</v>
      </c>
      <c r="E1191" s="253" t="s">
        <v>78</v>
      </c>
      <c r="F1191" s="254" t="s">
        <v>744</v>
      </c>
      <c r="G1191" s="252"/>
      <c r="H1191" s="255">
        <v>89.829999999999998</v>
      </c>
      <c r="I1191" s="256"/>
      <c r="J1191" s="252"/>
      <c r="K1191" s="252"/>
      <c r="L1191" s="257"/>
      <c r="M1191" s="258"/>
      <c r="N1191" s="259"/>
      <c r="O1191" s="259"/>
      <c r="P1191" s="259"/>
      <c r="Q1191" s="259"/>
      <c r="R1191" s="259"/>
      <c r="S1191" s="259"/>
      <c r="T1191" s="26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1" t="s">
        <v>273</v>
      </c>
      <c r="AU1191" s="261" t="s">
        <v>90</v>
      </c>
      <c r="AV1191" s="14" t="s">
        <v>90</v>
      </c>
      <c r="AW1191" s="14" t="s">
        <v>40</v>
      </c>
      <c r="AX1191" s="14" t="s">
        <v>80</v>
      </c>
      <c r="AY1191" s="261" t="s">
        <v>145</v>
      </c>
    </row>
    <row r="1192" s="14" customFormat="1">
      <c r="A1192" s="14"/>
      <c r="B1192" s="251"/>
      <c r="C1192" s="252"/>
      <c r="D1192" s="235" t="s">
        <v>273</v>
      </c>
      <c r="E1192" s="253" t="s">
        <v>78</v>
      </c>
      <c r="F1192" s="254" t="s">
        <v>746</v>
      </c>
      <c r="G1192" s="252"/>
      <c r="H1192" s="255">
        <v>89.140000000000001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1" t="s">
        <v>273</v>
      </c>
      <c r="AU1192" s="261" t="s">
        <v>90</v>
      </c>
      <c r="AV1192" s="14" t="s">
        <v>90</v>
      </c>
      <c r="AW1192" s="14" t="s">
        <v>40</v>
      </c>
      <c r="AX1192" s="14" t="s">
        <v>80</v>
      </c>
      <c r="AY1192" s="261" t="s">
        <v>145</v>
      </c>
    </row>
    <row r="1193" s="14" customFormat="1">
      <c r="A1193" s="14"/>
      <c r="B1193" s="251"/>
      <c r="C1193" s="252"/>
      <c r="D1193" s="235" t="s">
        <v>273</v>
      </c>
      <c r="E1193" s="253" t="s">
        <v>78</v>
      </c>
      <c r="F1193" s="254" t="s">
        <v>748</v>
      </c>
      <c r="G1193" s="252"/>
      <c r="H1193" s="255">
        <v>51.280000000000001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1" t="s">
        <v>273</v>
      </c>
      <c r="AU1193" s="261" t="s">
        <v>90</v>
      </c>
      <c r="AV1193" s="14" t="s">
        <v>90</v>
      </c>
      <c r="AW1193" s="14" t="s">
        <v>40</v>
      </c>
      <c r="AX1193" s="14" t="s">
        <v>80</v>
      </c>
      <c r="AY1193" s="261" t="s">
        <v>145</v>
      </c>
    </row>
    <row r="1194" s="15" customFormat="1">
      <c r="A1194" s="15"/>
      <c r="B1194" s="262"/>
      <c r="C1194" s="263"/>
      <c r="D1194" s="235" t="s">
        <v>273</v>
      </c>
      <c r="E1194" s="264" t="s">
        <v>78</v>
      </c>
      <c r="F1194" s="265" t="s">
        <v>277</v>
      </c>
      <c r="G1194" s="263"/>
      <c r="H1194" s="266">
        <v>230.25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2" t="s">
        <v>273</v>
      </c>
      <c r="AU1194" s="272" t="s">
        <v>90</v>
      </c>
      <c r="AV1194" s="15" t="s">
        <v>170</v>
      </c>
      <c r="AW1194" s="15" t="s">
        <v>40</v>
      </c>
      <c r="AX1194" s="15" t="s">
        <v>88</v>
      </c>
      <c r="AY1194" s="272" t="s">
        <v>145</v>
      </c>
    </row>
    <row r="1195" s="2" customFormat="1">
      <c r="A1195" s="43"/>
      <c r="B1195" s="44"/>
      <c r="C1195" s="45"/>
      <c r="D1195" s="235" t="s">
        <v>718</v>
      </c>
      <c r="E1195" s="45"/>
      <c r="F1195" s="298" t="s">
        <v>789</v>
      </c>
      <c r="G1195" s="45"/>
      <c r="H1195" s="45"/>
      <c r="I1195" s="45"/>
      <c r="J1195" s="45"/>
      <c r="K1195" s="45"/>
      <c r="L1195" s="49"/>
      <c r="M1195" s="233"/>
      <c r="N1195" s="234"/>
      <c r="O1195" s="89"/>
      <c r="P1195" s="89"/>
      <c r="Q1195" s="89"/>
      <c r="R1195" s="89"/>
      <c r="S1195" s="89"/>
      <c r="T1195" s="90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U1195" s="21" t="s">
        <v>90</v>
      </c>
    </row>
    <row r="1196" s="2" customFormat="1">
      <c r="A1196" s="43"/>
      <c r="B1196" s="44"/>
      <c r="C1196" s="45"/>
      <c r="D1196" s="235" t="s">
        <v>718</v>
      </c>
      <c r="E1196" s="45"/>
      <c r="F1196" s="299" t="s">
        <v>790</v>
      </c>
      <c r="G1196" s="45"/>
      <c r="H1196" s="300">
        <v>0</v>
      </c>
      <c r="I1196" s="45"/>
      <c r="J1196" s="45"/>
      <c r="K1196" s="45"/>
      <c r="L1196" s="49"/>
      <c r="M1196" s="233"/>
      <c r="N1196" s="234"/>
      <c r="O1196" s="89"/>
      <c r="P1196" s="89"/>
      <c r="Q1196" s="89"/>
      <c r="R1196" s="89"/>
      <c r="S1196" s="89"/>
      <c r="T1196" s="90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U1196" s="21" t="s">
        <v>90</v>
      </c>
    </row>
    <row r="1197" s="2" customFormat="1">
      <c r="A1197" s="43"/>
      <c r="B1197" s="44"/>
      <c r="C1197" s="45"/>
      <c r="D1197" s="235" t="s">
        <v>718</v>
      </c>
      <c r="E1197" s="45"/>
      <c r="F1197" s="299" t="s">
        <v>504</v>
      </c>
      <c r="G1197" s="45"/>
      <c r="H1197" s="300">
        <v>39.560000000000002</v>
      </c>
      <c r="I1197" s="45"/>
      <c r="J1197" s="45"/>
      <c r="K1197" s="45"/>
      <c r="L1197" s="49"/>
      <c r="M1197" s="233"/>
      <c r="N1197" s="234"/>
      <c r="O1197" s="89"/>
      <c r="P1197" s="89"/>
      <c r="Q1197" s="89"/>
      <c r="R1197" s="89"/>
      <c r="S1197" s="89"/>
      <c r="T1197" s="90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U1197" s="21" t="s">
        <v>90</v>
      </c>
    </row>
    <row r="1198" s="2" customFormat="1">
      <c r="A1198" s="43"/>
      <c r="B1198" s="44"/>
      <c r="C1198" s="45"/>
      <c r="D1198" s="235" t="s">
        <v>718</v>
      </c>
      <c r="E1198" s="45"/>
      <c r="F1198" s="299" t="s">
        <v>527</v>
      </c>
      <c r="G1198" s="45"/>
      <c r="H1198" s="300">
        <v>50.270000000000003</v>
      </c>
      <c r="I1198" s="45"/>
      <c r="J1198" s="45"/>
      <c r="K1198" s="45"/>
      <c r="L1198" s="49"/>
      <c r="M1198" s="233"/>
      <c r="N1198" s="234"/>
      <c r="O1198" s="89"/>
      <c r="P1198" s="89"/>
      <c r="Q1198" s="89"/>
      <c r="R1198" s="89"/>
      <c r="S1198" s="89"/>
      <c r="T1198" s="90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U1198" s="21" t="s">
        <v>90</v>
      </c>
    </row>
    <row r="1199" s="2" customFormat="1">
      <c r="A1199" s="43"/>
      <c r="B1199" s="44"/>
      <c r="C1199" s="45"/>
      <c r="D1199" s="235" t="s">
        <v>718</v>
      </c>
      <c r="E1199" s="45"/>
      <c r="F1199" s="299" t="s">
        <v>341</v>
      </c>
      <c r="G1199" s="45"/>
      <c r="H1199" s="300">
        <v>89.829999999999998</v>
      </c>
      <c r="I1199" s="45"/>
      <c r="J1199" s="45"/>
      <c r="K1199" s="45"/>
      <c r="L1199" s="49"/>
      <c r="M1199" s="233"/>
      <c r="N1199" s="234"/>
      <c r="O1199" s="89"/>
      <c r="P1199" s="89"/>
      <c r="Q1199" s="89"/>
      <c r="R1199" s="89"/>
      <c r="S1199" s="89"/>
      <c r="T1199" s="90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U1199" s="21" t="s">
        <v>90</v>
      </c>
    </row>
    <row r="1200" s="2" customFormat="1">
      <c r="A1200" s="43"/>
      <c r="B1200" s="44"/>
      <c r="C1200" s="45"/>
      <c r="D1200" s="235" t="s">
        <v>718</v>
      </c>
      <c r="E1200" s="45"/>
      <c r="F1200" s="298" t="s">
        <v>781</v>
      </c>
      <c r="G1200" s="45"/>
      <c r="H1200" s="45"/>
      <c r="I1200" s="45"/>
      <c r="J1200" s="45"/>
      <c r="K1200" s="45"/>
      <c r="L1200" s="49"/>
      <c r="M1200" s="233"/>
      <c r="N1200" s="234"/>
      <c r="O1200" s="89"/>
      <c r="P1200" s="89"/>
      <c r="Q1200" s="89"/>
      <c r="R1200" s="89"/>
      <c r="S1200" s="89"/>
      <c r="T1200" s="90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U1200" s="21" t="s">
        <v>90</v>
      </c>
    </row>
    <row r="1201" s="2" customFormat="1">
      <c r="A1201" s="43"/>
      <c r="B1201" s="44"/>
      <c r="C1201" s="45"/>
      <c r="D1201" s="235" t="s">
        <v>718</v>
      </c>
      <c r="E1201" s="45"/>
      <c r="F1201" s="299" t="s">
        <v>782</v>
      </c>
      <c r="G1201" s="45"/>
      <c r="H1201" s="300">
        <v>0</v>
      </c>
      <c r="I1201" s="45"/>
      <c r="J1201" s="45"/>
      <c r="K1201" s="45"/>
      <c r="L1201" s="49"/>
      <c r="M1201" s="233"/>
      <c r="N1201" s="234"/>
      <c r="O1201" s="89"/>
      <c r="P1201" s="89"/>
      <c r="Q1201" s="89"/>
      <c r="R1201" s="89"/>
      <c r="S1201" s="89"/>
      <c r="T1201" s="90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U1201" s="21" t="s">
        <v>90</v>
      </c>
    </row>
    <row r="1202" s="2" customFormat="1">
      <c r="A1202" s="43"/>
      <c r="B1202" s="44"/>
      <c r="C1202" s="45"/>
      <c r="D1202" s="235" t="s">
        <v>718</v>
      </c>
      <c r="E1202" s="45"/>
      <c r="F1202" s="299" t="s">
        <v>783</v>
      </c>
      <c r="G1202" s="45"/>
      <c r="H1202" s="300">
        <v>5.9000000000000004</v>
      </c>
      <c r="I1202" s="45"/>
      <c r="J1202" s="45"/>
      <c r="K1202" s="45"/>
      <c r="L1202" s="49"/>
      <c r="M1202" s="233"/>
      <c r="N1202" s="234"/>
      <c r="O1202" s="89"/>
      <c r="P1202" s="89"/>
      <c r="Q1202" s="89"/>
      <c r="R1202" s="89"/>
      <c r="S1202" s="89"/>
      <c r="T1202" s="90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U1202" s="21" t="s">
        <v>90</v>
      </c>
    </row>
    <row r="1203" s="2" customFormat="1">
      <c r="A1203" s="43"/>
      <c r="B1203" s="44"/>
      <c r="C1203" s="45"/>
      <c r="D1203" s="235" t="s">
        <v>718</v>
      </c>
      <c r="E1203" s="45"/>
      <c r="F1203" s="299" t="s">
        <v>528</v>
      </c>
      <c r="G1203" s="45"/>
      <c r="H1203" s="300">
        <v>3.4100000000000001</v>
      </c>
      <c r="I1203" s="45"/>
      <c r="J1203" s="45"/>
      <c r="K1203" s="45"/>
      <c r="L1203" s="49"/>
      <c r="M1203" s="233"/>
      <c r="N1203" s="234"/>
      <c r="O1203" s="89"/>
      <c r="P1203" s="89"/>
      <c r="Q1203" s="89"/>
      <c r="R1203" s="89"/>
      <c r="S1203" s="89"/>
      <c r="T1203" s="90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U1203" s="21" t="s">
        <v>90</v>
      </c>
    </row>
    <row r="1204" s="2" customFormat="1">
      <c r="A1204" s="43"/>
      <c r="B1204" s="44"/>
      <c r="C1204" s="45"/>
      <c r="D1204" s="235" t="s">
        <v>718</v>
      </c>
      <c r="E1204" s="45"/>
      <c r="F1204" s="299" t="s">
        <v>508</v>
      </c>
      <c r="G1204" s="45"/>
      <c r="H1204" s="300">
        <v>6.9100000000000001</v>
      </c>
      <c r="I1204" s="45"/>
      <c r="J1204" s="45"/>
      <c r="K1204" s="45"/>
      <c r="L1204" s="49"/>
      <c r="M1204" s="233"/>
      <c r="N1204" s="234"/>
      <c r="O1204" s="89"/>
      <c r="P1204" s="89"/>
      <c r="Q1204" s="89"/>
      <c r="R1204" s="89"/>
      <c r="S1204" s="89"/>
      <c r="T1204" s="90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U1204" s="21" t="s">
        <v>90</v>
      </c>
    </row>
    <row r="1205" s="2" customFormat="1">
      <c r="A1205" s="43"/>
      <c r="B1205" s="44"/>
      <c r="C1205" s="45"/>
      <c r="D1205" s="235" t="s">
        <v>718</v>
      </c>
      <c r="E1205" s="45"/>
      <c r="F1205" s="299" t="s">
        <v>509</v>
      </c>
      <c r="G1205" s="45"/>
      <c r="H1205" s="300">
        <v>15.890000000000001</v>
      </c>
      <c r="I1205" s="45"/>
      <c r="J1205" s="45"/>
      <c r="K1205" s="45"/>
      <c r="L1205" s="49"/>
      <c r="M1205" s="233"/>
      <c r="N1205" s="234"/>
      <c r="O1205" s="89"/>
      <c r="P1205" s="89"/>
      <c r="Q1205" s="89"/>
      <c r="R1205" s="89"/>
      <c r="S1205" s="89"/>
      <c r="T1205" s="90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U1205" s="21" t="s">
        <v>90</v>
      </c>
    </row>
    <row r="1206" s="2" customFormat="1">
      <c r="A1206" s="43"/>
      <c r="B1206" s="44"/>
      <c r="C1206" s="45"/>
      <c r="D1206" s="235" t="s">
        <v>718</v>
      </c>
      <c r="E1206" s="45"/>
      <c r="F1206" s="299" t="s">
        <v>529</v>
      </c>
      <c r="G1206" s="45"/>
      <c r="H1206" s="300">
        <v>10.699999999999999</v>
      </c>
      <c r="I1206" s="45"/>
      <c r="J1206" s="45"/>
      <c r="K1206" s="45"/>
      <c r="L1206" s="49"/>
      <c r="M1206" s="233"/>
      <c r="N1206" s="234"/>
      <c r="O1206" s="89"/>
      <c r="P1206" s="89"/>
      <c r="Q1206" s="89"/>
      <c r="R1206" s="89"/>
      <c r="S1206" s="89"/>
      <c r="T1206" s="90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U1206" s="21" t="s">
        <v>90</v>
      </c>
    </row>
    <row r="1207" s="2" customFormat="1">
      <c r="A1207" s="43"/>
      <c r="B1207" s="44"/>
      <c r="C1207" s="45"/>
      <c r="D1207" s="235" t="s">
        <v>718</v>
      </c>
      <c r="E1207" s="45"/>
      <c r="F1207" s="299" t="s">
        <v>530</v>
      </c>
      <c r="G1207" s="45"/>
      <c r="H1207" s="300">
        <v>22.57</v>
      </c>
      <c r="I1207" s="45"/>
      <c r="J1207" s="45"/>
      <c r="K1207" s="45"/>
      <c r="L1207" s="49"/>
      <c r="M1207" s="233"/>
      <c r="N1207" s="234"/>
      <c r="O1207" s="89"/>
      <c r="P1207" s="89"/>
      <c r="Q1207" s="89"/>
      <c r="R1207" s="89"/>
      <c r="S1207" s="89"/>
      <c r="T1207" s="90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U1207" s="21" t="s">
        <v>90</v>
      </c>
    </row>
    <row r="1208" s="2" customFormat="1">
      <c r="A1208" s="43"/>
      <c r="B1208" s="44"/>
      <c r="C1208" s="45"/>
      <c r="D1208" s="235" t="s">
        <v>718</v>
      </c>
      <c r="E1208" s="45"/>
      <c r="F1208" s="299" t="s">
        <v>531</v>
      </c>
      <c r="G1208" s="45"/>
      <c r="H1208" s="300">
        <v>15.07</v>
      </c>
      <c r="I1208" s="45"/>
      <c r="J1208" s="45"/>
      <c r="K1208" s="45"/>
      <c r="L1208" s="49"/>
      <c r="M1208" s="233"/>
      <c r="N1208" s="234"/>
      <c r="O1208" s="89"/>
      <c r="P1208" s="89"/>
      <c r="Q1208" s="89"/>
      <c r="R1208" s="89"/>
      <c r="S1208" s="89"/>
      <c r="T1208" s="90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U1208" s="21" t="s">
        <v>90</v>
      </c>
    </row>
    <row r="1209" s="2" customFormat="1">
      <c r="A1209" s="43"/>
      <c r="B1209" s="44"/>
      <c r="C1209" s="45"/>
      <c r="D1209" s="235" t="s">
        <v>718</v>
      </c>
      <c r="E1209" s="45"/>
      <c r="F1209" s="299" t="s">
        <v>532</v>
      </c>
      <c r="G1209" s="45"/>
      <c r="H1209" s="300">
        <v>3.3900000000000001</v>
      </c>
      <c r="I1209" s="45"/>
      <c r="J1209" s="45"/>
      <c r="K1209" s="45"/>
      <c r="L1209" s="49"/>
      <c r="M1209" s="233"/>
      <c r="N1209" s="234"/>
      <c r="O1209" s="89"/>
      <c r="P1209" s="89"/>
      <c r="Q1209" s="89"/>
      <c r="R1209" s="89"/>
      <c r="S1209" s="89"/>
      <c r="T1209" s="90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U1209" s="21" t="s">
        <v>90</v>
      </c>
    </row>
    <row r="1210" s="2" customFormat="1">
      <c r="A1210" s="43"/>
      <c r="B1210" s="44"/>
      <c r="C1210" s="45"/>
      <c r="D1210" s="235" t="s">
        <v>718</v>
      </c>
      <c r="E1210" s="45"/>
      <c r="F1210" s="299" t="s">
        <v>533</v>
      </c>
      <c r="G1210" s="45"/>
      <c r="H1210" s="300">
        <v>5.2999999999999998</v>
      </c>
      <c r="I1210" s="45"/>
      <c r="J1210" s="45"/>
      <c r="K1210" s="45"/>
      <c r="L1210" s="49"/>
      <c r="M1210" s="233"/>
      <c r="N1210" s="234"/>
      <c r="O1210" s="89"/>
      <c r="P1210" s="89"/>
      <c r="Q1210" s="89"/>
      <c r="R1210" s="89"/>
      <c r="S1210" s="89"/>
      <c r="T1210" s="90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U1210" s="21" t="s">
        <v>90</v>
      </c>
    </row>
    <row r="1211" s="2" customFormat="1">
      <c r="A1211" s="43"/>
      <c r="B1211" s="44"/>
      <c r="C1211" s="45"/>
      <c r="D1211" s="235" t="s">
        <v>718</v>
      </c>
      <c r="E1211" s="45"/>
      <c r="F1211" s="299" t="s">
        <v>341</v>
      </c>
      <c r="G1211" s="45"/>
      <c r="H1211" s="300">
        <v>89.140000000000001</v>
      </c>
      <c r="I1211" s="45"/>
      <c r="J1211" s="45"/>
      <c r="K1211" s="45"/>
      <c r="L1211" s="49"/>
      <c r="M1211" s="233"/>
      <c r="N1211" s="234"/>
      <c r="O1211" s="89"/>
      <c r="P1211" s="89"/>
      <c r="Q1211" s="89"/>
      <c r="R1211" s="89"/>
      <c r="S1211" s="89"/>
      <c r="T1211" s="90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U1211" s="21" t="s">
        <v>90</v>
      </c>
    </row>
    <row r="1212" s="2" customFormat="1">
      <c r="A1212" s="43"/>
      <c r="B1212" s="44"/>
      <c r="C1212" s="45"/>
      <c r="D1212" s="235" t="s">
        <v>718</v>
      </c>
      <c r="E1212" s="45"/>
      <c r="F1212" s="298" t="s">
        <v>979</v>
      </c>
      <c r="G1212" s="45"/>
      <c r="H1212" s="45"/>
      <c r="I1212" s="45"/>
      <c r="J1212" s="45"/>
      <c r="K1212" s="45"/>
      <c r="L1212" s="49"/>
      <c r="M1212" s="233"/>
      <c r="N1212" s="234"/>
      <c r="O1212" s="89"/>
      <c r="P1212" s="89"/>
      <c r="Q1212" s="89"/>
      <c r="R1212" s="89"/>
      <c r="S1212" s="89"/>
      <c r="T1212" s="90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U1212" s="21" t="s">
        <v>90</v>
      </c>
    </row>
    <row r="1213" s="2" customFormat="1">
      <c r="A1213" s="43"/>
      <c r="B1213" s="44"/>
      <c r="C1213" s="45"/>
      <c r="D1213" s="235" t="s">
        <v>718</v>
      </c>
      <c r="E1213" s="45"/>
      <c r="F1213" s="299" t="s">
        <v>980</v>
      </c>
      <c r="G1213" s="45"/>
      <c r="H1213" s="300">
        <v>0</v>
      </c>
      <c r="I1213" s="45"/>
      <c r="J1213" s="45"/>
      <c r="K1213" s="45"/>
      <c r="L1213" s="49"/>
      <c r="M1213" s="233"/>
      <c r="N1213" s="234"/>
      <c r="O1213" s="89"/>
      <c r="P1213" s="89"/>
      <c r="Q1213" s="89"/>
      <c r="R1213" s="89"/>
      <c r="S1213" s="89"/>
      <c r="T1213" s="90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U1213" s="21" t="s">
        <v>90</v>
      </c>
    </row>
    <row r="1214" s="2" customFormat="1">
      <c r="A1214" s="43"/>
      <c r="B1214" s="44"/>
      <c r="C1214" s="45"/>
      <c r="D1214" s="235" t="s">
        <v>718</v>
      </c>
      <c r="E1214" s="45"/>
      <c r="F1214" s="299" t="s">
        <v>981</v>
      </c>
      <c r="G1214" s="45"/>
      <c r="H1214" s="300">
        <v>51.280000000000001</v>
      </c>
      <c r="I1214" s="45"/>
      <c r="J1214" s="45"/>
      <c r="K1214" s="45"/>
      <c r="L1214" s="49"/>
      <c r="M1214" s="233"/>
      <c r="N1214" s="234"/>
      <c r="O1214" s="89"/>
      <c r="P1214" s="89"/>
      <c r="Q1214" s="89"/>
      <c r="R1214" s="89"/>
      <c r="S1214" s="89"/>
      <c r="T1214" s="90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U1214" s="21" t="s">
        <v>90</v>
      </c>
    </row>
    <row r="1215" s="2" customFormat="1">
      <c r="A1215" s="43"/>
      <c r="B1215" s="44"/>
      <c r="C1215" s="45"/>
      <c r="D1215" s="235" t="s">
        <v>718</v>
      </c>
      <c r="E1215" s="45"/>
      <c r="F1215" s="299" t="s">
        <v>341</v>
      </c>
      <c r="G1215" s="45"/>
      <c r="H1215" s="300">
        <v>51.280000000000001</v>
      </c>
      <c r="I1215" s="45"/>
      <c r="J1215" s="45"/>
      <c r="K1215" s="45"/>
      <c r="L1215" s="49"/>
      <c r="M1215" s="233"/>
      <c r="N1215" s="234"/>
      <c r="O1215" s="89"/>
      <c r="P1215" s="89"/>
      <c r="Q1215" s="89"/>
      <c r="R1215" s="89"/>
      <c r="S1215" s="89"/>
      <c r="T1215" s="90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U1215" s="21" t="s">
        <v>90</v>
      </c>
    </row>
    <row r="1216" s="2" customFormat="1" ht="24.15" customHeight="1">
      <c r="A1216" s="43"/>
      <c r="B1216" s="44"/>
      <c r="C1216" s="217" t="s">
        <v>1635</v>
      </c>
      <c r="D1216" s="217" t="s">
        <v>148</v>
      </c>
      <c r="E1216" s="218" t="s">
        <v>1636</v>
      </c>
      <c r="F1216" s="219" t="s">
        <v>1637</v>
      </c>
      <c r="G1216" s="220" t="s">
        <v>319</v>
      </c>
      <c r="H1216" s="221">
        <v>18.699999999999999</v>
      </c>
      <c r="I1216" s="222"/>
      <c r="J1216" s="223">
        <f>ROUND(I1216*H1216,2)</f>
        <v>0</v>
      </c>
      <c r="K1216" s="219" t="s">
        <v>152</v>
      </c>
      <c r="L1216" s="49"/>
      <c r="M1216" s="224" t="s">
        <v>78</v>
      </c>
      <c r="N1216" s="225" t="s">
        <v>50</v>
      </c>
      <c r="O1216" s="89"/>
      <c r="P1216" s="226">
        <f>O1216*H1216</f>
        <v>0</v>
      </c>
      <c r="Q1216" s="226">
        <v>0</v>
      </c>
      <c r="R1216" s="226">
        <f>Q1216*H1216</f>
        <v>0</v>
      </c>
      <c r="S1216" s="226">
        <v>0</v>
      </c>
      <c r="T1216" s="227">
        <f>S1216*H1216</f>
        <v>0</v>
      </c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R1216" s="228" t="s">
        <v>364</v>
      </c>
      <c r="AT1216" s="228" t="s">
        <v>148</v>
      </c>
      <c r="AU1216" s="228" t="s">
        <v>90</v>
      </c>
      <c r="AY1216" s="21" t="s">
        <v>145</v>
      </c>
      <c r="BE1216" s="229">
        <f>IF(N1216="základní",J1216,0)</f>
        <v>0</v>
      </c>
      <c r="BF1216" s="229">
        <f>IF(N1216="snížená",J1216,0)</f>
        <v>0</v>
      </c>
      <c r="BG1216" s="229">
        <f>IF(N1216="zákl. přenesená",J1216,0)</f>
        <v>0</v>
      </c>
      <c r="BH1216" s="229">
        <f>IF(N1216="sníž. přenesená",J1216,0)</f>
        <v>0</v>
      </c>
      <c r="BI1216" s="229">
        <f>IF(N1216="nulová",J1216,0)</f>
        <v>0</v>
      </c>
      <c r="BJ1216" s="21" t="s">
        <v>88</v>
      </c>
      <c r="BK1216" s="229">
        <f>ROUND(I1216*H1216,2)</f>
        <v>0</v>
      </c>
      <c r="BL1216" s="21" t="s">
        <v>364</v>
      </c>
      <c r="BM1216" s="228" t="s">
        <v>1638</v>
      </c>
    </row>
    <row r="1217" s="2" customFormat="1">
      <c r="A1217" s="43"/>
      <c r="B1217" s="44"/>
      <c r="C1217" s="45"/>
      <c r="D1217" s="230" t="s">
        <v>155</v>
      </c>
      <c r="E1217" s="45"/>
      <c r="F1217" s="231" t="s">
        <v>1639</v>
      </c>
      <c r="G1217" s="45"/>
      <c r="H1217" s="45"/>
      <c r="I1217" s="232"/>
      <c r="J1217" s="45"/>
      <c r="K1217" s="45"/>
      <c r="L1217" s="49"/>
      <c r="M1217" s="233"/>
      <c r="N1217" s="234"/>
      <c r="O1217" s="89"/>
      <c r="P1217" s="89"/>
      <c r="Q1217" s="89"/>
      <c r="R1217" s="89"/>
      <c r="S1217" s="89"/>
      <c r="T1217" s="90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T1217" s="21" t="s">
        <v>155</v>
      </c>
      <c r="AU1217" s="21" t="s">
        <v>90</v>
      </c>
    </row>
    <row r="1218" s="14" customFormat="1">
      <c r="A1218" s="14"/>
      <c r="B1218" s="251"/>
      <c r="C1218" s="252"/>
      <c r="D1218" s="235" t="s">
        <v>273</v>
      </c>
      <c r="E1218" s="253" t="s">
        <v>78</v>
      </c>
      <c r="F1218" s="254" t="s">
        <v>750</v>
      </c>
      <c r="G1218" s="252"/>
      <c r="H1218" s="255">
        <v>18.699999999999999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1" t="s">
        <v>273</v>
      </c>
      <c r="AU1218" s="261" t="s">
        <v>90</v>
      </c>
      <c r="AV1218" s="14" t="s">
        <v>90</v>
      </c>
      <c r="AW1218" s="14" t="s">
        <v>40</v>
      </c>
      <c r="AX1218" s="14" t="s">
        <v>88</v>
      </c>
      <c r="AY1218" s="261" t="s">
        <v>145</v>
      </c>
    </row>
    <row r="1219" s="2" customFormat="1">
      <c r="A1219" s="43"/>
      <c r="B1219" s="44"/>
      <c r="C1219" s="45"/>
      <c r="D1219" s="235" t="s">
        <v>718</v>
      </c>
      <c r="E1219" s="45"/>
      <c r="F1219" s="298" t="s">
        <v>1045</v>
      </c>
      <c r="G1219" s="45"/>
      <c r="H1219" s="45"/>
      <c r="I1219" s="45"/>
      <c r="J1219" s="45"/>
      <c r="K1219" s="45"/>
      <c r="L1219" s="49"/>
      <c r="M1219" s="233"/>
      <c r="N1219" s="234"/>
      <c r="O1219" s="89"/>
      <c r="P1219" s="89"/>
      <c r="Q1219" s="89"/>
      <c r="R1219" s="89"/>
      <c r="S1219" s="89"/>
      <c r="T1219" s="90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U1219" s="21" t="s">
        <v>90</v>
      </c>
    </row>
    <row r="1220" s="2" customFormat="1">
      <c r="A1220" s="43"/>
      <c r="B1220" s="44"/>
      <c r="C1220" s="45"/>
      <c r="D1220" s="235" t="s">
        <v>718</v>
      </c>
      <c r="E1220" s="45"/>
      <c r="F1220" s="299" t="s">
        <v>1046</v>
      </c>
      <c r="G1220" s="45"/>
      <c r="H1220" s="300">
        <v>18.699999999999999</v>
      </c>
      <c r="I1220" s="45"/>
      <c r="J1220" s="45"/>
      <c r="K1220" s="45"/>
      <c r="L1220" s="49"/>
      <c r="M1220" s="233"/>
      <c r="N1220" s="234"/>
      <c r="O1220" s="89"/>
      <c r="P1220" s="89"/>
      <c r="Q1220" s="89"/>
      <c r="R1220" s="89"/>
      <c r="S1220" s="89"/>
      <c r="T1220" s="90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U1220" s="21" t="s">
        <v>90</v>
      </c>
    </row>
    <row r="1221" s="2" customFormat="1" ht="24.15" customHeight="1">
      <c r="A1221" s="43"/>
      <c r="B1221" s="44"/>
      <c r="C1221" s="217" t="s">
        <v>1640</v>
      </c>
      <c r="D1221" s="217" t="s">
        <v>148</v>
      </c>
      <c r="E1221" s="218" t="s">
        <v>1641</v>
      </c>
      <c r="F1221" s="219" t="s">
        <v>1642</v>
      </c>
      <c r="G1221" s="220" t="s">
        <v>319</v>
      </c>
      <c r="H1221" s="221">
        <v>18.699999999999999</v>
      </c>
      <c r="I1221" s="222"/>
      <c r="J1221" s="223">
        <f>ROUND(I1221*H1221,2)</f>
        <v>0</v>
      </c>
      <c r="K1221" s="219" t="s">
        <v>152</v>
      </c>
      <c r="L1221" s="49"/>
      <c r="M1221" s="224" t="s">
        <v>78</v>
      </c>
      <c r="N1221" s="225" t="s">
        <v>50</v>
      </c>
      <c r="O1221" s="89"/>
      <c r="P1221" s="226">
        <f>O1221*H1221</f>
        <v>0</v>
      </c>
      <c r="Q1221" s="226">
        <v>3.3000000000000003E-05</v>
      </c>
      <c r="R1221" s="226">
        <f>Q1221*H1221</f>
        <v>0.00061709999999999998</v>
      </c>
      <c r="S1221" s="226">
        <v>0</v>
      </c>
      <c r="T1221" s="227">
        <f>S1221*H1221</f>
        <v>0</v>
      </c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R1221" s="228" t="s">
        <v>364</v>
      </c>
      <c r="AT1221" s="228" t="s">
        <v>148</v>
      </c>
      <c r="AU1221" s="228" t="s">
        <v>90</v>
      </c>
      <c r="AY1221" s="21" t="s">
        <v>145</v>
      </c>
      <c r="BE1221" s="229">
        <f>IF(N1221="základní",J1221,0)</f>
        <v>0</v>
      </c>
      <c r="BF1221" s="229">
        <f>IF(N1221="snížená",J1221,0)</f>
        <v>0</v>
      </c>
      <c r="BG1221" s="229">
        <f>IF(N1221="zákl. přenesená",J1221,0)</f>
        <v>0</v>
      </c>
      <c r="BH1221" s="229">
        <f>IF(N1221="sníž. přenesená",J1221,0)</f>
        <v>0</v>
      </c>
      <c r="BI1221" s="229">
        <f>IF(N1221="nulová",J1221,0)</f>
        <v>0</v>
      </c>
      <c r="BJ1221" s="21" t="s">
        <v>88</v>
      </c>
      <c r="BK1221" s="229">
        <f>ROUND(I1221*H1221,2)</f>
        <v>0</v>
      </c>
      <c r="BL1221" s="21" t="s">
        <v>364</v>
      </c>
      <c r="BM1221" s="228" t="s">
        <v>1643</v>
      </c>
    </row>
    <row r="1222" s="2" customFormat="1">
      <c r="A1222" s="43"/>
      <c r="B1222" s="44"/>
      <c r="C1222" s="45"/>
      <c r="D1222" s="230" t="s">
        <v>155</v>
      </c>
      <c r="E1222" s="45"/>
      <c r="F1222" s="231" t="s">
        <v>1644</v>
      </c>
      <c r="G1222" s="45"/>
      <c r="H1222" s="45"/>
      <c r="I1222" s="232"/>
      <c r="J1222" s="45"/>
      <c r="K1222" s="45"/>
      <c r="L1222" s="49"/>
      <c r="M1222" s="233"/>
      <c r="N1222" s="234"/>
      <c r="O1222" s="89"/>
      <c r="P1222" s="89"/>
      <c r="Q1222" s="89"/>
      <c r="R1222" s="89"/>
      <c r="S1222" s="89"/>
      <c r="T1222" s="90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T1222" s="21" t="s">
        <v>155</v>
      </c>
      <c r="AU1222" s="21" t="s">
        <v>90</v>
      </c>
    </row>
    <row r="1223" s="14" customFormat="1">
      <c r="A1223" s="14"/>
      <c r="B1223" s="251"/>
      <c r="C1223" s="252"/>
      <c r="D1223" s="235" t="s">
        <v>273</v>
      </c>
      <c r="E1223" s="253" t="s">
        <v>78</v>
      </c>
      <c r="F1223" s="254" t="s">
        <v>750</v>
      </c>
      <c r="G1223" s="252"/>
      <c r="H1223" s="255">
        <v>18.699999999999999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1" t="s">
        <v>273</v>
      </c>
      <c r="AU1223" s="261" t="s">
        <v>90</v>
      </c>
      <c r="AV1223" s="14" t="s">
        <v>90</v>
      </c>
      <c r="AW1223" s="14" t="s">
        <v>40</v>
      </c>
      <c r="AX1223" s="14" t="s">
        <v>88</v>
      </c>
      <c r="AY1223" s="261" t="s">
        <v>145</v>
      </c>
    </row>
    <row r="1224" s="2" customFormat="1">
      <c r="A1224" s="43"/>
      <c r="B1224" s="44"/>
      <c r="C1224" s="45"/>
      <c r="D1224" s="235" t="s">
        <v>718</v>
      </c>
      <c r="E1224" s="45"/>
      <c r="F1224" s="298" t="s">
        <v>1045</v>
      </c>
      <c r="G1224" s="45"/>
      <c r="H1224" s="45"/>
      <c r="I1224" s="45"/>
      <c r="J1224" s="45"/>
      <c r="K1224" s="45"/>
      <c r="L1224" s="49"/>
      <c r="M1224" s="233"/>
      <c r="N1224" s="234"/>
      <c r="O1224" s="89"/>
      <c r="P1224" s="89"/>
      <c r="Q1224" s="89"/>
      <c r="R1224" s="89"/>
      <c r="S1224" s="89"/>
      <c r="T1224" s="90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U1224" s="21" t="s">
        <v>90</v>
      </c>
    </row>
    <row r="1225" s="2" customFormat="1">
      <c r="A1225" s="43"/>
      <c r="B1225" s="44"/>
      <c r="C1225" s="45"/>
      <c r="D1225" s="235" t="s">
        <v>718</v>
      </c>
      <c r="E1225" s="45"/>
      <c r="F1225" s="299" t="s">
        <v>1046</v>
      </c>
      <c r="G1225" s="45"/>
      <c r="H1225" s="300">
        <v>18.699999999999999</v>
      </c>
      <c r="I1225" s="45"/>
      <c r="J1225" s="45"/>
      <c r="K1225" s="45"/>
      <c r="L1225" s="49"/>
      <c r="M1225" s="233"/>
      <c r="N1225" s="234"/>
      <c r="O1225" s="89"/>
      <c r="P1225" s="89"/>
      <c r="Q1225" s="89"/>
      <c r="R1225" s="89"/>
      <c r="S1225" s="89"/>
      <c r="T1225" s="90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U1225" s="21" t="s">
        <v>90</v>
      </c>
    </row>
    <row r="1226" s="2" customFormat="1" ht="37.8" customHeight="1">
      <c r="A1226" s="43"/>
      <c r="B1226" s="44"/>
      <c r="C1226" s="217" t="s">
        <v>1645</v>
      </c>
      <c r="D1226" s="217" t="s">
        <v>148</v>
      </c>
      <c r="E1226" s="218" t="s">
        <v>1646</v>
      </c>
      <c r="F1226" s="219" t="s">
        <v>1647</v>
      </c>
      <c r="G1226" s="220" t="s">
        <v>319</v>
      </c>
      <c r="H1226" s="221">
        <v>18.699999999999999</v>
      </c>
      <c r="I1226" s="222"/>
      <c r="J1226" s="223">
        <f>ROUND(I1226*H1226,2)</f>
        <v>0</v>
      </c>
      <c r="K1226" s="219" t="s">
        <v>152</v>
      </c>
      <c r="L1226" s="49"/>
      <c r="M1226" s="224" t="s">
        <v>78</v>
      </c>
      <c r="N1226" s="225" t="s">
        <v>50</v>
      </c>
      <c r="O1226" s="89"/>
      <c r="P1226" s="226">
        <f>O1226*H1226</f>
        <v>0</v>
      </c>
      <c r="Q1226" s="226">
        <v>0.0045450000000000004</v>
      </c>
      <c r="R1226" s="226">
        <f>Q1226*H1226</f>
        <v>0.084991500000000011</v>
      </c>
      <c r="S1226" s="226">
        <v>0</v>
      </c>
      <c r="T1226" s="227">
        <f>S1226*H1226</f>
        <v>0</v>
      </c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R1226" s="228" t="s">
        <v>364</v>
      </c>
      <c r="AT1226" s="228" t="s">
        <v>148</v>
      </c>
      <c r="AU1226" s="228" t="s">
        <v>90</v>
      </c>
      <c r="AY1226" s="21" t="s">
        <v>145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21" t="s">
        <v>88</v>
      </c>
      <c r="BK1226" s="229">
        <f>ROUND(I1226*H1226,2)</f>
        <v>0</v>
      </c>
      <c r="BL1226" s="21" t="s">
        <v>364</v>
      </c>
      <c r="BM1226" s="228" t="s">
        <v>1648</v>
      </c>
    </row>
    <row r="1227" s="2" customFormat="1">
      <c r="A1227" s="43"/>
      <c r="B1227" s="44"/>
      <c r="C1227" s="45"/>
      <c r="D1227" s="230" t="s">
        <v>155</v>
      </c>
      <c r="E1227" s="45"/>
      <c r="F1227" s="231" t="s">
        <v>1649</v>
      </c>
      <c r="G1227" s="45"/>
      <c r="H1227" s="45"/>
      <c r="I1227" s="232"/>
      <c r="J1227" s="45"/>
      <c r="K1227" s="45"/>
      <c r="L1227" s="49"/>
      <c r="M1227" s="233"/>
      <c r="N1227" s="234"/>
      <c r="O1227" s="89"/>
      <c r="P1227" s="89"/>
      <c r="Q1227" s="89"/>
      <c r="R1227" s="89"/>
      <c r="S1227" s="89"/>
      <c r="T1227" s="90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T1227" s="21" t="s">
        <v>155</v>
      </c>
      <c r="AU1227" s="21" t="s">
        <v>90</v>
      </c>
    </row>
    <row r="1228" s="14" customFormat="1">
      <c r="A1228" s="14"/>
      <c r="B1228" s="251"/>
      <c r="C1228" s="252"/>
      <c r="D1228" s="235" t="s">
        <v>273</v>
      </c>
      <c r="E1228" s="253" t="s">
        <v>78</v>
      </c>
      <c r="F1228" s="254" t="s">
        <v>750</v>
      </c>
      <c r="G1228" s="252"/>
      <c r="H1228" s="255">
        <v>18.699999999999999</v>
      </c>
      <c r="I1228" s="256"/>
      <c r="J1228" s="252"/>
      <c r="K1228" s="252"/>
      <c r="L1228" s="257"/>
      <c r="M1228" s="258"/>
      <c r="N1228" s="259"/>
      <c r="O1228" s="259"/>
      <c r="P1228" s="259"/>
      <c r="Q1228" s="259"/>
      <c r="R1228" s="259"/>
      <c r="S1228" s="259"/>
      <c r="T1228" s="26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1" t="s">
        <v>273</v>
      </c>
      <c r="AU1228" s="261" t="s">
        <v>90</v>
      </c>
      <c r="AV1228" s="14" t="s">
        <v>90</v>
      </c>
      <c r="AW1228" s="14" t="s">
        <v>40</v>
      </c>
      <c r="AX1228" s="14" t="s">
        <v>88</v>
      </c>
      <c r="AY1228" s="261" t="s">
        <v>145</v>
      </c>
    </row>
    <row r="1229" s="2" customFormat="1">
      <c r="A1229" s="43"/>
      <c r="B1229" s="44"/>
      <c r="C1229" s="45"/>
      <c r="D1229" s="235" t="s">
        <v>718</v>
      </c>
      <c r="E1229" s="45"/>
      <c r="F1229" s="298" t="s">
        <v>1045</v>
      </c>
      <c r="G1229" s="45"/>
      <c r="H1229" s="45"/>
      <c r="I1229" s="45"/>
      <c r="J1229" s="45"/>
      <c r="K1229" s="45"/>
      <c r="L1229" s="49"/>
      <c r="M1229" s="233"/>
      <c r="N1229" s="234"/>
      <c r="O1229" s="89"/>
      <c r="P1229" s="89"/>
      <c r="Q1229" s="89"/>
      <c r="R1229" s="89"/>
      <c r="S1229" s="89"/>
      <c r="T1229" s="90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U1229" s="21" t="s">
        <v>90</v>
      </c>
    </row>
    <row r="1230" s="2" customFormat="1">
      <c r="A1230" s="43"/>
      <c r="B1230" s="44"/>
      <c r="C1230" s="45"/>
      <c r="D1230" s="235" t="s">
        <v>718</v>
      </c>
      <c r="E1230" s="45"/>
      <c r="F1230" s="299" t="s">
        <v>1046</v>
      </c>
      <c r="G1230" s="45"/>
      <c r="H1230" s="300">
        <v>18.699999999999999</v>
      </c>
      <c r="I1230" s="45"/>
      <c r="J1230" s="45"/>
      <c r="K1230" s="45"/>
      <c r="L1230" s="49"/>
      <c r="M1230" s="233"/>
      <c r="N1230" s="234"/>
      <c r="O1230" s="89"/>
      <c r="P1230" s="89"/>
      <c r="Q1230" s="89"/>
      <c r="R1230" s="89"/>
      <c r="S1230" s="89"/>
      <c r="T1230" s="90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U1230" s="21" t="s">
        <v>90</v>
      </c>
    </row>
    <row r="1231" s="2" customFormat="1" ht="33" customHeight="1">
      <c r="A1231" s="43"/>
      <c r="B1231" s="44"/>
      <c r="C1231" s="217" t="s">
        <v>1650</v>
      </c>
      <c r="D1231" s="217" t="s">
        <v>148</v>
      </c>
      <c r="E1231" s="218" t="s">
        <v>1651</v>
      </c>
      <c r="F1231" s="219" t="s">
        <v>1652</v>
      </c>
      <c r="G1231" s="220" t="s">
        <v>319</v>
      </c>
      <c r="H1231" s="221">
        <v>18.699999999999999</v>
      </c>
      <c r="I1231" s="222"/>
      <c r="J1231" s="223">
        <f>ROUND(I1231*H1231,2)</f>
        <v>0</v>
      </c>
      <c r="K1231" s="219" t="s">
        <v>152</v>
      </c>
      <c r="L1231" s="49"/>
      <c r="M1231" s="224" t="s">
        <v>78</v>
      </c>
      <c r="N1231" s="225" t="s">
        <v>50</v>
      </c>
      <c r="O1231" s="89"/>
      <c r="P1231" s="226">
        <f>O1231*H1231</f>
        <v>0</v>
      </c>
      <c r="Q1231" s="226">
        <v>0.00040000000000000002</v>
      </c>
      <c r="R1231" s="226">
        <f>Q1231*H1231</f>
        <v>0.0074799999999999997</v>
      </c>
      <c r="S1231" s="226">
        <v>0</v>
      </c>
      <c r="T1231" s="227">
        <f>S1231*H1231</f>
        <v>0</v>
      </c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R1231" s="228" t="s">
        <v>364</v>
      </c>
      <c r="AT1231" s="228" t="s">
        <v>148</v>
      </c>
      <c r="AU1231" s="228" t="s">
        <v>90</v>
      </c>
      <c r="AY1231" s="21" t="s">
        <v>145</v>
      </c>
      <c r="BE1231" s="229">
        <f>IF(N1231="základní",J1231,0)</f>
        <v>0</v>
      </c>
      <c r="BF1231" s="229">
        <f>IF(N1231="snížená",J1231,0)</f>
        <v>0</v>
      </c>
      <c r="BG1231" s="229">
        <f>IF(N1231="zákl. přenesená",J1231,0)</f>
        <v>0</v>
      </c>
      <c r="BH1231" s="229">
        <f>IF(N1231="sníž. přenesená",J1231,0)</f>
        <v>0</v>
      </c>
      <c r="BI1231" s="229">
        <f>IF(N1231="nulová",J1231,0)</f>
        <v>0</v>
      </c>
      <c r="BJ1231" s="21" t="s">
        <v>88</v>
      </c>
      <c r="BK1231" s="229">
        <f>ROUND(I1231*H1231,2)</f>
        <v>0</v>
      </c>
      <c r="BL1231" s="21" t="s">
        <v>364</v>
      </c>
      <c r="BM1231" s="228" t="s">
        <v>1653</v>
      </c>
    </row>
    <row r="1232" s="2" customFormat="1">
      <c r="A1232" s="43"/>
      <c r="B1232" s="44"/>
      <c r="C1232" s="45"/>
      <c r="D1232" s="230" t="s">
        <v>155</v>
      </c>
      <c r="E1232" s="45"/>
      <c r="F1232" s="231" t="s">
        <v>1654</v>
      </c>
      <c r="G1232" s="45"/>
      <c r="H1232" s="45"/>
      <c r="I1232" s="232"/>
      <c r="J1232" s="45"/>
      <c r="K1232" s="45"/>
      <c r="L1232" s="49"/>
      <c r="M1232" s="233"/>
      <c r="N1232" s="234"/>
      <c r="O1232" s="89"/>
      <c r="P1232" s="89"/>
      <c r="Q1232" s="89"/>
      <c r="R1232" s="89"/>
      <c r="S1232" s="89"/>
      <c r="T1232" s="90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T1232" s="21" t="s">
        <v>155</v>
      </c>
      <c r="AU1232" s="21" t="s">
        <v>90</v>
      </c>
    </row>
    <row r="1233" s="14" customFormat="1">
      <c r="A1233" s="14"/>
      <c r="B1233" s="251"/>
      <c r="C1233" s="252"/>
      <c r="D1233" s="235" t="s">
        <v>273</v>
      </c>
      <c r="E1233" s="253" t="s">
        <v>78</v>
      </c>
      <c r="F1233" s="254" t="s">
        <v>750</v>
      </c>
      <c r="G1233" s="252"/>
      <c r="H1233" s="255">
        <v>18.699999999999999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1" t="s">
        <v>273</v>
      </c>
      <c r="AU1233" s="261" t="s">
        <v>90</v>
      </c>
      <c r="AV1233" s="14" t="s">
        <v>90</v>
      </c>
      <c r="AW1233" s="14" t="s">
        <v>40</v>
      </c>
      <c r="AX1233" s="14" t="s">
        <v>88</v>
      </c>
      <c r="AY1233" s="261" t="s">
        <v>145</v>
      </c>
    </row>
    <row r="1234" s="2" customFormat="1">
      <c r="A1234" s="43"/>
      <c r="B1234" s="44"/>
      <c r="C1234" s="45"/>
      <c r="D1234" s="235" t="s">
        <v>718</v>
      </c>
      <c r="E1234" s="45"/>
      <c r="F1234" s="298" t="s">
        <v>1045</v>
      </c>
      <c r="G1234" s="45"/>
      <c r="H1234" s="45"/>
      <c r="I1234" s="45"/>
      <c r="J1234" s="45"/>
      <c r="K1234" s="45"/>
      <c r="L1234" s="49"/>
      <c r="M1234" s="233"/>
      <c r="N1234" s="234"/>
      <c r="O1234" s="89"/>
      <c r="P1234" s="89"/>
      <c r="Q1234" s="89"/>
      <c r="R1234" s="89"/>
      <c r="S1234" s="89"/>
      <c r="T1234" s="90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U1234" s="21" t="s">
        <v>90</v>
      </c>
    </row>
    <row r="1235" s="2" customFormat="1">
      <c r="A1235" s="43"/>
      <c r="B1235" s="44"/>
      <c r="C1235" s="45"/>
      <c r="D1235" s="235" t="s">
        <v>718</v>
      </c>
      <c r="E1235" s="45"/>
      <c r="F1235" s="299" t="s">
        <v>1046</v>
      </c>
      <c r="G1235" s="45"/>
      <c r="H1235" s="300">
        <v>18.699999999999999</v>
      </c>
      <c r="I1235" s="45"/>
      <c r="J1235" s="45"/>
      <c r="K1235" s="45"/>
      <c r="L1235" s="49"/>
      <c r="M1235" s="233"/>
      <c r="N1235" s="234"/>
      <c r="O1235" s="89"/>
      <c r="P1235" s="89"/>
      <c r="Q1235" s="89"/>
      <c r="R1235" s="89"/>
      <c r="S1235" s="89"/>
      <c r="T1235" s="90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U1235" s="21" t="s">
        <v>90</v>
      </c>
    </row>
    <row r="1236" s="2" customFormat="1" ht="24.15" customHeight="1">
      <c r="A1236" s="43"/>
      <c r="B1236" s="44"/>
      <c r="C1236" s="288" t="s">
        <v>1655</v>
      </c>
      <c r="D1236" s="288" t="s">
        <v>664</v>
      </c>
      <c r="E1236" s="289" t="s">
        <v>1656</v>
      </c>
      <c r="F1236" s="290" t="s">
        <v>1657</v>
      </c>
      <c r="G1236" s="291" t="s">
        <v>319</v>
      </c>
      <c r="H1236" s="292">
        <v>20.57</v>
      </c>
      <c r="I1236" s="293"/>
      <c r="J1236" s="294">
        <f>ROUND(I1236*H1236,2)</f>
        <v>0</v>
      </c>
      <c r="K1236" s="290" t="s">
        <v>152</v>
      </c>
      <c r="L1236" s="295"/>
      <c r="M1236" s="296" t="s">
        <v>78</v>
      </c>
      <c r="N1236" s="297" t="s">
        <v>50</v>
      </c>
      <c r="O1236" s="89"/>
      <c r="P1236" s="226">
        <f>O1236*H1236</f>
        <v>0</v>
      </c>
      <c r="Q1236" s="226">
        <v>0.0033999999999999998</v>
      </c>
      <c r="R1236" s="226">
        <f>Q1236*H1236</f>
        <v>0.069938</v>
      </c>
      <c r="S1236" s="226">
        <v>0</v>
      </c>
      <c r="T1236" s="227">
        <f>S1236*H1236</f>
        <v>0</v>
      </c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R1236" s="228" t="s">
        <v>467</v>
      </c>
      <c r="AT1236" s="228" t="s">
        <v>664</v>
      </c>
      <c r="AU1236" s="228" t="s">
        <v>90</v>
      </c>
      <c r="AY1236" s="21" t="s">
        <v>145</v>
      </c>
      <c r="BE1236" s="229">
        <f>IF(N1236="základní",J1236,0)</f>
        <v>0</v>
      </c>
      <c r="BF1236" s="229">
        <f>IF(N1236="snížená",J1236,0)</f>
        <v>0</v>
      </c>
      <c r="BG1236" s="229">
        <f>IF(N1236="zákl. přenesená",J1236,0)</f>
        <v>0</v>
      </c>
      <c r="BH1236" s="229">
        <f>IF(N1236="sníž. přenesená",J1236,0)</f>
        <v>0</v>
      </c>
      <c r="BI1236" s="229">
        <f>IF(N1236="nulová",J1236,0)</f>
        <v>0</v>
      </c>
      <c r="BJ1236" s="21" t="s">
        <v>88</v>
      </c>
      <c r="BK1236" s="229">
        <f>ROUND(I1236*H1236,2)</f>
        <v>0</v>
      </c>
      <c r="BL1236" s="21" t="s">
        <v>364</v>
      </c>
      <c r="BM1236" s="228" t="s">
        <v>1658</v>
      </c>
    </row>
    <row r="1237" s="14" customFormat="1">
      <c r="A1237" s="14"/>
      <c r="B1237" s="251"/>
      <c r="C1237" s="252"/>
      <c r="D1237" s="235" t="s">
        <v>273</v>
      </c>
      <c r="E1237" s="252"/>
      <c r="F1237" s="254" t="s">
        <v>1659</v>
      </c>
      <c r="G1237" s="252"/>
      <c r="H1237" s="255">
        <v>20.57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1" t="s">
        <v>273</v>
      </c>
      <c r="AU1237" s="261" t="s">
        <v>90</v>
      </c>
      <c r="AV1237" s="14" t="s">
        <v>90</v>
      </c>
      <c r="AW1237" s="14" t="s">
        <v>4</v>
      </c>
      <c r="AX1237" s="14" t="s">
        <v>88</v>
      </c>
      <c r="AY1237" s="261" t="s">
        <v>145</v>
      </c>
    </row>
    <row r="1238" s="2" customFormat="1" ht="21.75" customHeight="1">
      <c r="A1238" s="43"/>
      <c r="B1238" s="44"/>
      <c r="C1238" s="217" t="s">
        <v>1660</v>
      </c>
      <c r="D1238" s="217" t="s">
        <v>148</v>
      </c>
      <c r="E1238" s="218" t="s">
        <v>1661</v>
      </c>
      <c r="F1238" s="219" t="s">
        <v>1662</v>
      </c>
      <c r="G1238" s="220" t="s">
        <v>403</v>
      </c>
      <c r="H1238" s="221">
        <v>15.9</v>
      </c>
      <c r="I1238" s="222"/>
      <c r="J1238" s="223">
        <f>ROUND(I1238*H1238,2)</f>
        <v>0</v>
      </c>
      <c r="K1238" s="219" t="s">
        <v>152</v>
      </c>
      <c r="L1238" s="49"/>
      <c r="M1238" s="224" t="s">
        <v>78</v>
      </c>
      <c r="N1238" s="225" t="s">
        <v>50</v>
      </c>
      <c r="O1238" s="89"/>
      <c r="P1238" s="226">
        <f>O1238*H1238</f>
        <v>0</v>
      </c>
      <c r="Q1238" s="226">
        <v>1.4935E-05</v>
      </c>
      <c r="R1238" s="226">
        <f>Q1238*H1238</f>
        <v>0.00023746650000000001</v>
      </c>
      <c r="S1238" s="226">
        <v>0</v>
      </c>
      <c r="T1238" s="227">
        <f>S1238*H1238</f>
        <v>0</v>
      </c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R1238" s="228" t="s">
        <v>364</v>
      </c>
      <c r="AT1238" s="228" t="s">
        <v>148</v>
      </c>
      <c r="AU1238" s="228" t="s">
        <v>90</v>
      </c>
      <c r="AY1238" s="21" t="s">
        <v>145</v>
      </c>
      <c r="BE1238" s="229">
        <f>IF(N1238="základní",J1238,0)</f>
        <v>0</v>
      </c>
      <c r="BF1238" s="229">
        <f>IF(N1238="snížená",J1238,0)</f>
        <v>0</v>
      </c>
      <c r="BG1238" s="229">
        <f>IF(N1238="zákl. přenesená",J1238,0)</f>
        <v>0</v>
      </c>
      <c r="BH1238" s="229">
        <f>IF(N1238="sníž. přenesená",J1238,0)</f>
        <v>0</v>
      </c>
      <c r="BI1238" s="229">
        <f>IF(N1238="nulová",J1238,0)</f>
        <v>0</v>
      </c>
      <c r="BJ1238" s="21" t="s">
        <v>88</v>
      </c>
      <c r="BK1238" s="229">
        <f>ROUND(I1238*H1238,2)</f>
        <v>0</v>
      </c>
      <c r="BL1238" s="21" t="s">
        <v>364</v>
      </c>
      <c r="BM1238" s="228" t="s">
        <v>1663</v>
      </c>
    </row>
    <row r="1239" s="2" customFormat="1">
      <c r="A1239" s="43"/>
      <c r="B1239" s="44"/>
      <c r="C1239" s="45"/>
      <c r="D1239" s="230" t="s">
        <v>155</v>
      </c>
      <c r="E1239" s="45"/>
      <c r="F1239" s="231" t="s">
        <v>1664</v>
      </c>
      <c r="G1239" s="45"/>
      <c r="H1239" s="45"/>
      <c r="I1239" s="232"/>
      <c r="J1239" s="45"/>
      <c r="K1239" s="45"/>
      <c r="L1239" s="49"/>
      <c r="M1239" s="233"/>
      <c r="N1239" s="234"/>
      <c r="O1239" s="89"/>
      <c r="P1239" s="89"/>
      <c r="Q1239" s="89"/>
      <c r="R1239" s="89"/>
      <c r="S1239" s="89"/>
      <c r="T1239" s="90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T1239" s="21" t="s">
        <v>155</v>
      </c>
      <c r="AU1239" s="21" t="s">
        <v>90</v>
      </c>
    </row>
    <row r="1240" s="14" customFormat="1">
      <c r="A1240" s="14"/>
      <c r="B1240" s="251"/>
      <c r="C1240" s="252"/>
      <c r="D1240" s="235" t="s">
        <v>273</v>
      </c>
      <c r="E1240" s="253" t="s">
        <v>78</v>
      </c>
      <c r="F1240" s="254" t="s">
        <v>1665</v>
      </c>
      <c r="G1240" s="252"/>
      <c r="H1240" s="255">
        <v>15.9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1" t="s">
        <v>273</v>
      </c>
      <c r="AU1240" s="261" t="s">
        <v>90</v>
      </c>
      <c r="AV1240" s="14" t="s">
        <v>90</v>
      </c>
      <c r="AW1240" s="14" t="s">
        <v>40</v>
      </c>
      <c r="AX1240" s="14" t="s">
        <v>80</v>
      </c>
      <c r="AY1240" s="261" t="s">
        <v>145</v>
      </c>
    </row>
    <row r="1241" s="15" customFormat="1">
      <c r="A1241" s="15"/>
      <c r="B1241" s="262"/>
      <c r="C1241" s="263"/>
      <c r="D1241" s="235" t="s">
        <v>273</v>
      </c>
      <c r="E1241" s="264" t="s">
        <v>78</v>
      </c>
      <c r="F1241" s="265" t="s">
        <v>277</v>
      </c>
      <c r="G1241" s="263"/>
      <c r="H1241" s="266">
        <v>15.9</v>
      </c>
      <c r="I1241" s="267"/>
      <c r="J1241" s="263"/>
      <c r="K1241" s="263"/>
      <c r="L1241" s="268"/>
      <c r="M1241" s="269"/>
      <c r="N1241" s="270"/>
      <c r="O1241" s="270"/>
      <c r="P1241" s="270"/>
      <c r="Q1241" s="270"/>
      <c r="R1241" s="270"/>
      <c r="S1241" s="270"/>
      <c r="T1241" s="271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2" t="s">
        <v>273</v>
      </c>
      <c r="AU1241" s="272" t="s">
        <v>90</v>
      </c>
      <c r="AV1241" s="15" t="s">
        <v>170</v>
      </c>
      <c r="AW1241" s="15" t="s">
        <v>40</v>
      </c>
      <c r="AX1241" s="15" t="s">
        <v>88</v>
      </c>
      <c r="AY1241" s="272" t="s">
        <v>145</v>
      </c>
    </row>
    <row r="1242" s="2" customFormat="1" ht="16.5" customHeight="1">
      <c r="A1242" s="43"/>
      <c r="B1242" s="44"/>
      <c r="C1242" s="288" t="s">
        <v>1666</v>
      </c>
      <c r="D1242" s="288" t="s">
        <v>664</v>
      </c>
      <c r="E1242" s="289" t="s">
        <v>1667</v>
      </c>
      <c r="F1242" s="290" t="s">
        <v>1668</v>
      </c>
      <c r="G1242" s="291" t="s">
        <v>403</v>
      </c>
      <c r="H1242" s="292">
        <v>16.218</v>
      </c>
      <c r="I1242" s="293"/>
      <c r="J1242" s="294">
        <f>ROUND(I1242*H1242,2)</f>
        <v>0</v>
      </c>
      <c r="K1242" s="290" t="s">
        <v>152</v>
      </c>
      <c r="L1242" s="295"/>
      <c r="M1242" s="296" t="s">
        <v>78</v>
      </c>
      <c r="N1242" s="297" t="s">
        <v>50</v>
      </c>
      <c r="O1242" s="89"/>
      <c r="P1242" s="226">
        <f>O1242*H1242</f>
        <v>0</v>
      </c>
      <c r="Q1242" s="226">
        <v>0.00035</v>
      </c>
      <c r="R1242" s="226">
        <f>Q1242*H1242</f>
        <v>0.0056762999999999996</v>
      </c>
      <c r="S1242" s="226">
        <v>0</v>
      </c>
      <c r="T1242" s="227">
        <f>S1242*H1242</f>
        <v>0</v>
      </c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R1242" s="228" t="s">
        <v>467</v>
      </c>
      <c r="AT1242" s="228" t="s">
        <v>664</v>
      </c>
      <c r="AU1242" s="228" t="s">
        <v>90</v>
      </c>
      <c r="AY1242" s="21" t="s">
        <v>145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21" t="s">
        <v>88</v>
      </c>
      <c r="BK1242" s="229">
        <f>ROUND(I1242*H1242,2)</f>
        <v>0</v>
      </c>
      <c r="BL1242" s="21" t="s">
        <v>364</v>
      </c>
      <c r="BM1242" s="228" t="s">
        <v>1669</v>
      </c>
    </row>
    <row r="1243" s="14" customFormat="1">
      <c r="A1243" s="14"/>
      <c r="B1243" s="251"/>
      <c r="C1243" s="252"/>
      <c r="D1243" s="235" t="s">
        <v>273</v>
      </c>
      <c r="E1243" s="252"/>
      <c r="F1243" s="254" t="s">
        <v>1670</v>
      </c>
      <c r="G1243" s="252"/>
      <c r="H1243" s="255">
        <v>16.218</v>
      </c>
      <c r="I1243" s="256"/>
      <c r="J1243" s="252"/>
      <c r="K1243" s="252"/>
      <c r="L1243" s="257"/>
      <c r="M1243" s="258"/>
      <c r="N1243" s="259"/>
      <c r="O1243" s="259"/>
      <c r="P1243" s="259"/>
      <c r="Q1243" s="259"/>
      <c r="R1243" s="259"/>
      <c r="S1243" s="259"/>
      <c r="T1243" s="26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1" t="s">
        <v>273</v>
      </c>
      <c r="AU1243" s="261" t="s">
        <v>90</v>
      </c>
      <c r="AV1243" s="14" t="s">
        <v>90</v>
      </c>
      <c r="AW1243" s="14" t="s">
        <v>4</v>
      </c>
      <c r="AX1243" s="14" t="s">
        <v>88</v>
      </c>
      <c r="AY1243" s="261" t="s">
        <v>145</v>
      </c>
    </row>
    <row r="1244" s="2" customFormat="1" ht="24.15" customHeight="1">
      <c r="A1244" s="43"/>
      <c r="B1244" s="44"/>
      <c r="C1244" s="217" t="s">
        <v>1671</v>
      </c>
      <c r="D1244" s="217" t="s">
        <v>148</v>
      </c>
      <c r="E1244" s="218" t="s">
        <v>1672</v>
      </c>
      <c r="F1244" s="219" t="s">
        <v>1673</v>
      </c>
      <c r="G1244" s="220" t="s">
        <v>319</v>
      </c>
      <c r="H1244" s="221">
        <v>18.699999999999999</v>
      </c>
      <c r="I1244" s="222"/>
      <c r="J1244" s="223">
        <f>ROUND(I1244*H1244,2)</f>
        <v>0</v>
      </c>
      <c r="K1244" s="219" t="s">
        <v>152</v>
      </c>
      <c r="L1244" s="49"/>
      <c r="M1244" s="224" t="s">
        <v>78</v>
      </c>
      <c r="N1244" s="225" t="s">
        <v>50</v>
      </c>
      <c r="O1244" s="89"/>
      <c r="P1244" s="226">
        <f>O1244*H1244</f>
        <v>0</v>
      </c>
      <c r="Q1244" s="226">
        <v>0</v>
      </c>
      <c r="R1244" s="226">
        <f>Q1244*H1244</f>
        <v>0</v>
      </c>
      <c r="S1244" s="226">
        <v>0</v>
      </c>
      <c r="T1244" s="227">
        <f>S1244*H1244</f>
        <v>0</v>
      </c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R1244" s="228" t="s">
        <v>364</v>
      </c>
      <c r="AT1244" s="228" t="s">
        <v>148</v>
      </c>
      <c r="AU1244" s="228" t="s">
        <v>90</v>
      </c>
      <c r="AY1244" s="21" t="s">
        <v>145</v>
      </c>
      <c r="BE1244" s="229">
        <f>IF(N1244="základní",J1244,0)</f>
        <v>0</v>
      </c>
      <c r="BF1244" s="229">
        <f>IF(N1244="snížená",J1244,0)</f>
        <v>0</v>
      </c>
      <c r="BG1244" s="229">
        <f>IF(N1244="zákl. přenesená",J1244,0)</f>
        <v>0</v>
      </c>
      <c r="BH1244" s="229">
        <f>IF(N1244="sníž. přenesená",J1244,0)</f>
        <v>0</v>
      </c>
      <c r="BI1244" s="229">
        <f>IF(N1244="nulová",J1244,0)</f>
        <v>0</v>
      </c>
      <c r="BJ1244" s="21" t="s">
        <v>88</v>
      </c>
      <c r="BK1244" s="229">
        <f>ROUND(I1244*H1244,2)</f>
        <v>0</v>
      </c>
      <c r="BL1244" s="21" t="s">
        <v>364</v>
      </c>
      <c r="BM1244" s="228" t="s">
        <v>1674</v>
      </c>
    </row>
    <row r="1245" s="2" customFormat="1">
      <c r="A1245" s="43"/>
      <c r="B1245" s="44"/>
      <c r="C1245" s="45"/>
      <c r="D1245" s="230" t="s">
        <v>155</v>
      </c>
      <c r="E1245" s="45"/>
      <c r="F1245" s="231" t="s">
        <v>1675</v>
      </c>
      <c r="G1245" s="45"/>
      <c r="H1245" s="45"/>
      <c r="I1245" s="232"/>
      <c r="J1245" s="45"/>
      <c r="K1245" s="45"/>
      <c r="L1245" s="49"/>
      <c r="M1245" s="233"/>
      <c r="N1245" s="234"/>
      <c r="O1245" s="89"/>
      <c r="P1245" s="89"/>
      <c r="Q1245" s="89"/>
      <c r="R1245" s="89"/>
      <c r="S1245" s="89"/>
      <c r="T1245" s="90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T1245" s="21" t="s">
        <v>155</v>
      </c>
      <c r="AU1245" s="21" t="s">
        <v>90</v>
      </c>
    </row>
    <row r="1246" s="14" customFormat="1">
      <c r="A1246" s="14"/>
      <c r="B1246" s="251"/>
      <c r="C1246" s="252"/>
      <c r="D1246" s="235" t="s">
        <v>273</v>
      </c>
      <c r="E1246" s="253" t="s">
        <v>78</v>
      </c>
      <c r="F1246" s="254" t="s">
        <v>750</v>
      </c>
      <c r="G1246" s="252"/>
      <c r="H1246" s="255">
        <v>18.699999999999999</v>
      </c>
      <c r="I1246" s="256"/>
      <c r="J1246" s="252"/>
      <c r="K1246" s="252"/>
      <c r="L1246" s="257"/>
      <c r="M1246" s="258"/>
      <c r="N1246" s="259"/>
      <c r="O1246" s="259"/>
      <c r="P1246" s="259"/>
      <c r="Q1246" s="259"/>
      <c r="R1246" s="259"/>
      <c r="S1246" s="259"/>
      <c r="T1246" s="260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1" t="s">
        <v>273</v>
      </c>
      <c r="AU1246" s="261" t="s">
        <v>90</v>
      </c>
      <c r="AV1246" s="14" t="s">
        <v>90</v>
      </c>
      <c r="AW1246" s="14" t="s">
        <v>40</v>
      </c>
      <c r="AX1246" s="14" t="s">
        <v>88</v>
      </c>
      <c r="AY1246" s="261" t="s">
        <v>145</v>
      </c>
    </row>
    <row r="1247" s="2" customFormat="1">
      <c r="A1247" s="43"/>
      <c r="B1247" s="44"/>
      <c r="C1247" s="45"/>
      <c r="D1247" s="235" t="s">
        <v>718</v>
      </c>
      <c r="E1247" s="45"/>
      <c r="F1247" s="298" t="s">
        <v>1045</v>
      </c>
      <c r="G1247" s="45"/>
      <c r="H1247" s="45"/>
      <c r="I1247" s="45"/>
      <c r="J1247" s="45"/>
      <c r="K1247" s="45"/>
      <c r="L1247" s="49"/>
      <c r="M1247" s="233"/>
      <c r="N1247" s="234"/>
      <c r="O1247" s="89"/>
      <c r="P1247" s="89"/>
      <c r="Q1247" s="89"/>
      <c r="R1247" s="89"/>
      <c r="S1247" s="89"/>
      <c r="T1247" s="90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U1247" s="21" t="s">
        <v>90</v>
      </c>
    </row>
    <row r="1248" s="2" customFormat="1">
      <c r="A1248" s="43"/>
      <c r="B1248" s="44"/>
      <c r="C1248" s="45"/>
      <c r="D1248" s="235" t="s">
        <v>718</v>
      </c>
      <c r="E1248" s="45"/>
      <c r="F1248" s="299" t="s">
        <v>1046</v>
      </c>
      <c r="G1248" s="45"/>
      <c r="H1248" s="300">
        <v>18.699999999999999</v>
      </c>
      <c r="I1248" s="45"/>
      <c r="J1248" s="45"/>
      <c r="K1248" s="45"/>
      <c r="L1248" s="49"/>
      <c r="M1248" s="233"/>
      <c r="N1248" s="234"/>
      <c r="O1248" s="89"/>
      <c r="P1248" s="89"/>
      <c r="Q1248" s="89"/>
      <c r="R1248" s="89"/>
      <c r="S1248" s="89"/>
      <c r="T1248" s="90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U1248" s="21" t="s">
        <v>90</v>
      </c>
    </row>
    <row r="1249" s="2" customFormat="1" ht="49.05" customHeight="1">
      <c r="A1249" s="43"/>
      <c r="B1249" s="44"/>
      <c r="C1249" s="217" t="s">
        <v>1676</v>
      </c>
      <c r="D1249" s="217" t="s">
        <v>148</v>
      </c>
      <c r="E1249" s="218" t="s">
        <v>1677</v>
      </c>
      <c r="F1249" s="219" t="s">
        <v>1678</v>
      </c>
      <c r="G1249" s="220" t="s">
        <v>301</v>
      </c>
      <c r="H1249" s="221">
        <v>0.16900000000000001</v>
      </c>
      <c r="I1249" s="222"/>
      <c r="J1249" s="223">
        <f>ROUND(I1249*H1249,2)</f>
        <v>0</v>
      </c>
      <c r="K1249" s="219" t="s">
        <v>152</v>
      </c>
      <c r="L1249" s="49"/>
      <c r="M1249" s="224" t="s">
        <v>78</v>
      </c>
      <c r="N1249" s="225" t="s">
        <v>50</v>
      </c>
      <c r="O1249" s="89"/>
      <c r="P1249" s="226">
        <f>O1249*H1249</f>
        <v>0</v>
      </c>
      <c r="Q1249" s="226">
        <v>0</v>
      </c>
      <c r="R1249" s="226">
        <f>Q1249*H1249</f>
        <v>0</v>
      </c>
      <c r="S1249" s="226">
        <v>0</v>
      </c>
      <c r="T1249" s="227">
        <f>S1249*H1249</f>
        <v>0</v>
      </c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R1249" s="228" t="s">
        <v>364</v>
      </c>
      <c r="AT1249" s="228" t="s">
        <v>148</v>
      </c>
      <c r="AU1249" s="228" t="s">
        <v>90</v>
      </c>
      <c r="AY1249" s="21" t="s">
        <v>145</v>
      </c>
      <c r="BE1249" s="229">
        <f>IF(N1249="základní",J1249,0)</f>
        <v>0</v>
      </c>
      <c r="BF1249" s="229">
        <f>IF(N1249="snížená",J1249,0)</f>
        <v>0</v>
      </c>
      <c r="BG1249" s="229">
        <f>IF(N1249="zákl. přenesená",J1249,0)</f>
        <v>0</v>
      </c>
      <c r="BH1249" s="229">
        <f>IF(N1249="sníž. přenesená",J1249,0)</f>
        <v>0</v>
      </c>
      <c r="BI1249" s="229">
        <f>IF(N1249="nulová",J1249,0)</f>
        <v>0</v>
      </c>
      <c r="BJ1249" s="21" t="s">
        <v>88</v>
      </c>
      <c r="BK1249" s="229">
        <f>ROUND(I1249*H1249,2)</f>
        <v>0</v>
      </c>
      <c r="BL1249" s="21" t="s">
        <v>364</v>
      </c>
      <c r="BM1249" s="228" t="s">
        <v>1679</v>
      </c>
    </row>
    <row r="1250" s="2" customFormat="1">
      <c r="A1250" s="43"/>
      <c r="B1250" s="44"/>
      <c r="C1250" s="45"/>
      <c r="D1250" s="230" t="s">
        <v>155</v>
      </c>
      <c r="E1250" s="45"/>
      <c r="F1250" s="231" t="s">
        <v>1680</v>
      </c>
      <c r="G1250" s="45"/>
      <c r="H1250" s="45"/>
      <c r="I1250" s="232"/>
      <c r="J1250" s="45"/>
      <c r="K1250" s="45"/>
      <c r="L1250" s="49"/>
      <c r="M1250" s="233"/>
      <c r="N1250" s="234"/>
      <c r="O1250" s="89"/>
      <c r="P1250" s="89"/>
      <c r="Q1250" s="89"/>
      <c r="R1250" s="89"/>
      <c r="S1250" s="89"/>
      <c r="T1250" s="90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T1250" s="21" t="s">
        <v>155</v>
      </c>
      <c r="AU1250" s="21" t="s">
        <v>90</v>
      </c>
    </row>
    <row r="1251" s="2" customFormat="1" ht="49.05" customHeight="1">
      <c r="A1251" s="43"/>
      <c r="B1251" s="44"/>
      <c r="C1251" s="217" t="s">
        <v>1681</v>
      </c>
      <c r="D1251" s="217" t="s">
        <v>148</v>
      </c>
      <c r="E1251" s="218" t="s">
        <v>1682</v>
      </c>
      <c r="F1251" s="219" t="s">
        <v>1683</v>
      </c>
      <c r="G1251" s="220" t="s">
        <v>301</v>
      </c>
      <c r="H1251" s="221">
        <v>0.16900000000000001</v>
      </c>
      <c r="I1251" s="222"/>
      <c r="J1251" s="223">
        <f>ROUND(I1251*H1251,2)</f>
        <v>0</v>
      </c>
      <c r="K1251" s="219" t="s">
        <v>152</v>
      </c>
      <c r="L1251" s="49"/>
      <c r="M1251" s="224" t="s">
        <v>78</v>
      </c>
      <c r="N1251" s="225" t="s">
        <v>50</v>
      </c>
      <c r="O1251" s="89"/>
      <c r="P1251" s="226">
        <f>O1251*H1251</f>
        <v>0</v>
      </c>
      <c r="Q1251" s="226">
        <v>0</v>
      </c>
      <c r="R1251" s="226">
        <f>Q1251*H1251</f>
        <v>0</v>
      </c>
      <c r="S1251" s="226">
        <v>0</v>
      </c>
      <c r="T1251" s="227">
        <f>S1251*H1251</f>
        <v>0</v>
      </c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R1251" s="228" t="s">
        <v>364</v>
      </c>
      <c r="AT1251" s="228" t="s">
        <v>148</v>
      </c>
      <c r="AU1251" s="228" t="s">
        <v>90</v>
      </c>
      <c r="AY1251" s="21" t="s">
        <v>145</v>
      </c>
      <c r="BE1251" s="229">
        <f>IF(N1251="základní",J1251,0)</f>
        <v>0</v>
      </c>
      <c r="BF1251" s="229">
        <f>IF(N1251="snížená",J1251,0)</f>
        <v>0</v>
      </c>
      <c r="BG1251" s="229">
        <f>IF(N1251="zákl. přenesená",J1251,0)</f>
        <v>0</v>
      </c>
      <c r="BH1251" s="229">
        <f>IF(N1251="sníž. přenesená",J1251,0)</f>
        <v>0</v>
      </c>
      <c r="BI1251" s="229">
        <f>IF(N1251="nulová",J1251,0)</f>
        <v>0</v>
      </c>
      <c r="BJ1251" s="21" t="s">
        <v>88</v>
      </c>
      <c r="BK1251" s="229">
        <f>ROUND(I1251*H1251,2)</f>
        <v>0</v>
      </c>
      <c r="BL1251" s="21" t="s">
        <v>364</v>
      </c>
      <c r="BM1251" s="228" t="s">
        <v>1684</v>
      </c>
    </row>
    <row r="1252" s="2" customFormat="1">
      <c r="A1252" s="43"/>
      <c r="B1252" s="44"/>
      <c r="C1252" s="45"/>
      <c r="D1252" s="230" t="s">
        <v>155</v>
      </c>
      <c r="E1252" s="45"/>
      <c r="F1252" s="231" t="s">
        <v>1685</v>
      </c>
      <c r="G1252" s="45"/>
      <c r="H1252" s="45"/>
      <c r="I1252" s="232"/>
      <c r="J1252" s="45"/>
      <c r="K1252" s="45"/>
      <c r="L1252" s="49"/>
      <c r="M1252" s="233"/>
      <c r="N1252" s="234"/>
      <c r="O1252" s="89"/>
      <c r="P1252" s="89"/>
      <c r="Q1252" s="89"/>
      <c r="R1252" s="89"/>
      <c r="S1252" s="89"/>
      <c r="T1252" s="90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T1252" s="21" t="s">
        <v>155</v>
      </c>
      <c r="AU1252" s="21" t="s">
        <v>90</v>
      </c>
    </row>
    <row r="1253" s="2" customFormat="1" ht="62.7" customHeight="1">
      <c r="A1253" s="43"/>
      <c r="B1253" s="44"/>
      <c r="C1253" s="217" t="s">
        <v>1686</v>
      </c>
      <c r="D1253" s="217" t="s">
        <v>148</v>
      </c>
      <c r="E1253" s="218" t="s">
        <v>1687</v>
      </c>
      <c r="F1253" s="219" t="s">
        <v>1688</v>
      </c>
      <c r="G1253" s="220" t="s">
        <v>301</v>
      </c>
      <c r="H1253" s="221">
        <v>0.16900000000000001</v>
      </c>
      <c r="I1253" s="222"/>
      <c r="J1253" s="223">
        <f>ROUND(I1253*H1253,2)</f>
        <v>0</v>
      </c>
      <c r="K1253" s="219" t="s">
        <v>152</v>
      </c>
      <c r="L1253" s="49"/>
      <c r="M1253" s="224" t="s">
        <v>78</v>
      </c>
      <c r="N1253" s="225" t="s">
        <v>50</v>
      </c>
      <c r="O1253" s="89"/>
      <c r="P1253" s="226">
        <f>O1253*H1253</f>
        <v>0</v>
      </c>
      <c r="Q1253" s="226">
        <v>0</v>
      </c>
      <c r="R1253" s="226">
        <f>Q1253*H1253</f>
        <v>0</v>
      </c>
      <c r="S1253" s="226">
        <v>0</v>
      </c>
      <c r="T1253" s="227">
        <f>S1253*H1253</f>
        <v>0</v>
      </c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R1253" s="228" t="s">
        <v>364</v>
      </c>
      <c r="AT1253" s="228" t="s">
        <v>148</v>
      </c>
      <c r="AU1253" s="228" t="s">
        <v>90</v>
      </c>
      <c r="AY1253" s="21" t="s">
        <v>145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21" t="s">
        <v>88</v>
      </c>
      <c r="BK1253" s="229">
        <f>ROUND(I1253*H1253,2)</f>
        <v>0</v>
      </c>
      <c r="BL1253" s="21" t="s">
        <v>364</v>
      </c>
      <c r="BM1253" s="228" t="s">
        <v>1689</v>
      </c>
    </row>
    <row r="1254" s="2" customFormat="1">
      <c r="A1254" s="43"/>
      <c r="B1254" s="44"/>
      <c r="C1254" s="45"/>
      <c r="D1254" s="230" t="s">
        <v>155</v>
      </c>
      <c r="E1254" s="45"/>
      <c r="F1254" s="231" t="s">
        <v>1690</v>
      </c>
      <c r="G1254" s="45"/>
      <c r="H1254" s="45"/>
      <c r="I1254" s="232"/>
      <c r="J1254" s="45"/>
      <c r="K1254" s="45"/>
      <c r="L1254" s="49"/>
      <c r="M1254" s="233"/>
      <c r="N1254" s="234"/>
      <c r="O1254" s="89"/>
      <c r="P1254" s="89"/>
      <c r="Q1254" s="89"/>
      <c r="R1254" s="89"/>
      <c r="S1254" s="89"/>
      <c r="T1254" s="90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T1254" s="21" t="s">
        <v>155</v>
      </c>
      <c r="AU1254" s="21" t="s">
        <v>90</v>
      </c>
    </row>
    <row r="1255" s="12" customFormat="1" ht="22.8" customHeight="1">
      <c r="A1255" s="12"/>
      <c r="B1255" s="201"/>
      <c r="C1255" s="202"/>
      <c r="D1255" s="203" t="s">
        <v>79</v>
      </c>
      <c r="E1255" s="215" t="s">
        <v>611</v>
      </c>
      <c r="F1255" s="215" t="s">
        <v>612</v>
      </c>
      <c r="G1255" s="202"/>
      <c r="H1255" s="202"/>
      <c r="I1255" s="205"/>
      <c r="J1255" s="216">
        <f>BK1255</f>
        <v>0</v>
      </c>
      <c r="K1255" s="202"/>
      <c r="L1255" s="207"/>
      <c r="M1255" s="208"/>
      <c r="N1255" s="209"/>
      <c r="O1255" s="209"/>
      <c r="P1255" s="210">
        <f>SUM(P1256:P1353)</f>
        <v>0</v>
      </c>
      <c r="Q1255" s="209"/>
      <c r="R1255" s="210">
        <f>SUM(R1256:R1353)</f>
        <v>2.1461319270000003</v>
      </c>
      <c r="S1255" s="209"/>
      <c r="T1255" s="211">
        <f>SUM(T1256:T1353)</f>
        <v>0</v>
      </c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R1255" s="212" t="s">
        <v>90</v>
      </c>
      <c r="AT1255" s="213" t="s">
        <v>79</v>
      </c>
      <c r="AU1255" s="213" t="s">
        <v>88</v>
      </c>
      <c r="AY1255" s="212" t="s">
        <v>145</v>
      </c>
      <c r="BK1255" s="214">
        <f>SUM(BK1256:BK1353)</f>
        <v>0</v>
      </c>
    </row>
    <row r="1256" s="2" customFormat="1" ht="24.15" customHeight="1">
      <c r="A1256" s="43"/>
      <c r="B1256" s="44"/>
      <c r="C1256" s="217" t="s">
        <v>1691</v>
      </c>
      <c r="D1256" s="217" t="s">
        <v>148</v>
      </c>
      <c r="E1256" s="218" t="s">
        <v>1692</v>
      </c>
      <c r="F1256" s="219" t="s">
        <v>1693</v>
      </c>
      <c r="G1256" s="220" t="s">
        <v>319</v>
      </c>
      <c r="H1256" s="221">
        <v>102.911</v>
      </c>
      <c r="I1256" s="222"/>
      <c r="J1256" s="223">
        <f>ROUND(I1256*H1256,2)</f>
        <v>0</v>
      </c>
      <c r="K1256" s="219" t="s">
        <v>152</v>
      </c>
      <c r="L1256" s="49"/>
      <c r="M1256" s="224" t="s">
        <v>78</v>
      </c>
      <c r="N1256" s="225" t="s">
        <v>50</v>
      </c>
      <c r="O1256" s="89"/>
      <c r="P1256" s="226">
        <f>O1256*H1256</f>
        <v>0</v>
      </c>
      <c r="Q1256" s="226">
        <v>0</v>
      </c>
      <c r="R1256" s="226">
        <f>Q1256*H1256</f>
        <v>0</v>
      </c>
      <c r="S1256" s="226">
        <v>0</v>
      </c>
      <c r="T1256" s="227">
        <f>S1256*H1256</f>
        <v>0</v>
      </c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R1256" s="228" t="s">
        <v>364</v>
      </c>
      <c r="AT1256" s="228" t="s">
        <v>148</v>
      </c>
      <c r="AU1256" s="228" t="s">
        <v>90</v>
      </c>
      <c r="AY1256" s="21" t="s">
        <v>145</v>
      </c>
      <c r="BE1256" s="229">
        <f>IF(N1256="základní",J1256,0)</f>
        <v>0</v>
      </c>
      <c r="BF1256" s="229">
        <f>IF(N1256="snížená",J1256,0)</f>
        <v>0</v>
      </c>
      <c r="BG1256" s="229">
        <f>IF(N1256="zákl. přenesená",J1256,0)</f>
        <v>0</v>
      </c>
      <c r="BH1256" s="229">
        <f>IF(N1256="sníž. přenesená",J1256,0)</f>
        <v>0</v>
      </c>
      <c r="BI1256" s="229">
        <f>IF(N1256="nulová",J1256,0)</f>
        <v>0</v>
      </c>
      <c r="BJ1256" s="21" t="s">
        <v>88</v>
      </c>
      <c r="BK1256" s="229">
        <f>ROUND(I1256*H1256,2)</f>
        <v>0</v>
      </c>
      <c r="BL1256" s="21" t="s">
        <v>364</v>
      </c>
      <c r="BM1256" s="228" t="s">
        <v>1694</v>
      </c>
    </row>
    <row r="1257" s="2" customFormat="1">
      <c r="A1257" s="43"/>
      <c r="B1257" s="44"/>
      <c r="C1257" s="45"/>
      <c r="D1257" s="230" t="s">
        <v>155</v>
      </c>
      <c r="E1257" s="45"/>
      <c r="F1257" s="231" t="s">
        <v>1695</v>
      </c>
      <c r="G1257" s="45"/>
      <c r="H1257" s="45"/>
      <c r="I1257" s="232"/>
      <c r="J1257" s="45"/>
      <c r="K1257" s="45"/>
      <c r="L1257" s="49"/>
      <c r="M1257" s="233"/>
      <c r="N1257" s="234"/>
      <c r="O1257" s="89"/>
      <c r="P1257" s="89"/>
      <c r="Q1257" s="89"/>
      <c r="R1257" s="89"/>
      <c r="S1257" s="89"/>
      <c r="T1257" s="90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T1257" s="21" t="s">
        <v>155</v>
      </c>
      <c r="AU1257" s="21" t="s">
        <v>90</v>
      </c>
    </row>
    <row r="1258" s="14" customFormat="1">
      <c r="A1258" s="14"/>
      <c r="B1258" s="251"/>
      <c r="C1258" s="252"/>
      <c r="D1258" s="235" t="s">
        <v>273</v>
      </c>
      <c r="E1258" s="253" t="s">
        <v>78</v>
      </c>
      <c r="F1258" s="254" t="s">
        <v>763</v>
      </c>
      <c r="G1258" s="252"/>
      <c r="H1258" s="255">
        <v>101.292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1" t="s">
        <v>273</v>
      </c>
      <c r="AU1258" s="261" t="s">
        <v>90</v>
      </c>
      <c r="AV1258" s="14" t="s">
        <v>90</v>
      </c>
      <c r="AW1258" s="14" t="s">
        <v>40</v>
      </c>
      <c r="AX1258" s="14" t="s">
        <v>80</v>
      </c>
      <c r="AY1258" s="261" t="s">
        <v>145</v>
      </c>
    </row>
    <row r="1259" s="14" customFormat="1">
      <c r="A1259" s="14"/>
      <c r="B1259" s="251"/>
      <c r="C1259" s="252"/>
      <c r="D1259" s="235" t="s">
        <v>273</v>
      </c>
      <c r="E1259" s="253" t="s">
        <v>78</v>
      </c>
      <c r="F1259" s="254" t="s">
        <v>766</v>
      </c>
      <c r="G1259" s="252"/>
      <c r="H1259" s="255">
        <v>0.73899999999999999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1" t="s">
        <v>273</v>
      </c>
      <c r="AU1259" s="261" t="s">
        <v>90</v>
      </c>
      <c r="AV1259" s="14" t="s">
        <v>90</v>
      </c>
      <c r="AW1259" s="14" t="s">
        <v>40</v>
      </c>
      <c r="AX1259" s="14" t="s">
        <v>80</v>
      </c>
      <c r="AY1259" s="261" t="s">
        <v>145</v>
      </c>
    </row>
    <row r="1260" s="14" customFormat="1">
      <c r="A1260" s="14"/>
      <c r="B1260" s="251"/>
      <c r="C1260" s="252"/>
      <c r="D1260" s="235" t="s">
        <v>273</v>
      </c>
      <c r="E1260" s="253" t="s">
        <v>78</v>
      </c>
      <c r="F1260" s="254" t="s">
        <v>1696</v>
      </c>
      <c r="G1260" s="252"/>
      <c r="H1260" s="255">
        <v>0.88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1" t="s">
        <v>273</v>
      </c>
      <c r="AU1260" s="261" t="s">
        <v>90</v>
      </c>
      <c r="AV1260" s="14" t="s">
        <v>90</v>
      </c>
      <c r="AW1260" s="14" t="s">
        <v>40</v>
      </c>
      <c r="AX1260" s="14" t="s">
        <v>80</v>
      </c>
      <c r="AY1260" s="261" t="s">
        <v>145</v>
      </c>
    </row>
    <row r="1261" s="15" customFormat="1">
      <c r="A1261" s="15"/>
      <c r="B1261" s="262"/>
      <c r="C1261" s="263"/>
      <c r="D1261" s="235" t="s">
        <v>273</v>
      </c>
      <c r="E1261" s="264" t="s">
        <v>78</v>
      </c>
      <c r="F1261" s="265" t="s">
        <v>277</v>
      </c>
      <c r="G1261" s="263"/>
      <c r="H1261" s="266">
        <v>102.911</v>
      </c>
      <c r="I1261" s="267"/>
      <c r="J1261" s="263"/>
      <c r="K1261" s="263"/>
      <c r="L1261" s="268"/>
      <c r="M1261" s="269"/>
      <c r="N1261" s="270"/>
      <c r="O1261" s="270"/>
      <c r="P1261" s="270"/>
      <c r="Q1261" s="270"/>
      <c r="R1261" s="270"/>
      <c r="S1261" s="270"/>
      <c r="T1261" s="271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72" t="s">
        <v>273</v>
      </c>
      <c r="AU1261" s="272" t="s">
        <v>90</v>
      </c>
      <c r="AV1261" s="15" t="s">
        <v>170</v>
      </c>
      <c r="AW1261" s="15" t="s">
        <v>40</v>
      </c>
      <c r="AX1261" s="15" t="s">
        <v>88</v>
      </c>
      <c r="AY1261" s="272" t="s">
        <v>145</v>
      </c>
    </row>
    <row r="1262" s="2" customFormat="1">
      <c r="A1262" s="43"/>
      <c r="B1262" s="44"/>
      <c r="C1262" s="45"/>
      <c r="D1262" s="235" t="s">
        <v>718</v>
      </c>
      <c r="E1262" s="45"/>
      <c r="F1262" s="298" t="s">
        <v>1697</v>
      </c>
      <c r="G1262" s="45"/>
      <c r="H1262" s="45"/>
      <c r="I1262" s="45"/>
      <c r="J1262" s="45"/>
      <c r="K1262" s="45"/>
      <c r="L1262" s="49"/>
      <c r="M1262" s="233"/>
      <c r="N1262" s="234"/>
      <c r="O1262" s="89"/>
      <c r="P1262" s="89"/>
      <c r="Q1262" s="89"/>
      <c r="R1262" s="89"/>
      <c r="S1262" s="89"/>
      <c r="T1262" s="90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U1262" s="21" t="s">
        <v>90</v>
      </c>
    </row>
    <row r="1263" s="2" customFormat="1">
      <c r="A1263" s="43"/>
      <c r="B1263" s="44"/>
      <c r="C1263" s="45"/>
      <c r="D1263" s="235" t="s">
        <v>718</v>
      </c>
      <c r="E1263" s="45"/>
      <c r="F1263" s="299" t="s">
        <v>1698</v>
      </c>
      <c r="G1263" s="45"/>
      <c r="H1263" s="300">
        <v>24.239999999999998</v>
      </c>
      <c r="I1263" s="45"/>
      <c r="J1263" s="45"/>
      <c r="K1263" s="45"/>
      <c r="L1263" s="49"/>
      <c r="M1263" s="233"/>
      <c r="N1263" s="234"/>
      <c r="O1263" s="89"/>
      <c r="P1263" s="89"/>
      <c r="Q1263" s="89"/>
      <c r="R1263" s="89"/>
      <c r="S1263" s="89"/>
      <c r="T1263" s="90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U1263" s="21" t="s">
        <v>90</v>
      </c>
    </row>
    <row r="1264" s="2" customFormat="1">
      <c r="A1264" s="43"/>
      <c r="B1264" s="44"/>
      <c r="C1264" s="45"/>
      <c r="D1264" s="235" t="s">
        <v>718</v>
      </c>
      <c r="E1264" s="45"/>
      <c r="F1264" s="299" t="s">
        <v>1699</v>
      </c>
      <c r="G1264" s="45"/>
      <c r="H1264" s="300">
        <v>50.531999999999996</v>
      </c>
      <c r="I1264" s="45"/>
      <c r="J1264" s="45"/>
      <c r="K1264" s="45"/>
      <c r="L1264" s="49"/>
      <c r="M1264" s="233"/>
      <c r="N1264" s="234"/>
      <c r="O1264" s="89"/>
      <c r="P1264" s="89"/>
      <c r="Q1264" s="89"/>
      <c r="R1264" s="89"/>
      <c r="S1264" s="89"/>
      <c r="T1264" s="90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U1264" s="21" t="s">
        <v>90</v>
      </c>
    </row>
    <row r="1265" s="2" customFormat="1">
      <c r="A1265" s="43"/>
      <c r="B1265" s="44"/>
      <c r="C1265" s="45"/>
      <c r="D1265" s="235" t="s">
        <v>718</v>
      </c>
      <c r="E1265" s="45"/>
      <c r="F1265" s="299" t="s">
        <v>1700</v>
      </c>
      <c r="G1265" s="45"/>
      <c r="H1265" s="300">
        <v>2.3999999999999999</v>
      </c>
      <c r="I1265" s="45"/>
      <c r="J1265" s="45"/>
      <c r="K1265" s="45"/>
      <c r="L1265" s="49"/>
      <c r="M1265" s="233"/>
      <c r="N1265" s="234"/>
      <c r="O1265" s="89"/>
      <c r="P1265" s="89"/>
      <c r="Q1265" s="89"/>
      <c r="R1265" s="89"/>
      <c r="S1265" s="89"/>
      <c r="T1265" s="90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U1265" s="21" t="s">
        <v>90</v>
      </c>
    </row>
    <row r="1266" s="2" customFormat="1">
      <c r="A1266" s="43"/>
      <c r="B1266" s="44"/>
      <c r="C1266" s="45"/>
      <c r="D1266" s="235" t="s">
        <v>718</v>
      </c>
      <c r="E1266" s="45"/>
      <c r="F1266" s="299" t="s">
        <v>1701</v>
      </c>
      <c r="G1266" s="45"/>
      <c r="H1266" s="300">
        <v>15.76</v>
      </c>
      <c r="I1266" s="45"/>
      <c r="J1266" s="45"/>
      <c r="K1266" s="45"/>
      <c r="L1266" s="49"/>
      <c r="M1266" s="233"/>
      <c r="N1266" s="234"/>
      <c r="O1266" s="89"/>
      <c r="P1266" s="89"/>
      <c r="Q1266" s="89"/>
      <c r="R1266" s="89"/>
      <c r="S1266" s="89"/>
      <c r="T1266" s="90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U1266" s="21" t="s">
        <v>90</v>
      </c>
    </row>
    <row r="1267" s="2" customFormat="1">
      <c r="A1267" s="43"/>
      <c r="B1267" s="44"/>
      <c r="C1267" s="45"/>
      <c r="D1267" s="235" t="s">
        <v>718</v>
      </c>
      <c r="E1267" s="45"/>
      <c r="F1267" s="299" t="s">
        <v>1702</v>
      </c>
      <c r="G1267" s="45"/>
      <c r="H1267" s="300">
        <v>8.3599999999999994</v>
      </c>
      <c r="I1267" s="45"/>
      <c r="J1267" s="45"/>
      <c r="K1267" s="45"/>
      <c r="L1267" s="49"/>
      <c r="M1267" s="233"/>
      <c r="N1267" s="234"/>
      <c r="O1267" s="89"/>
      <c r="P1267" s="89"/>
      <c r="Q1267" s="89"/>
      <c r="R1267" s="89"/>
      <c r="S1267" s="89"/>
      <c r="T1267" s="90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U1267" s="21" t="s">
        <v>90</v>
      </c>
    </row>
    <row r="1268" s="2" customFormat="1">
      <c r="A1268" s="43"/>
      <c r="B1268" s="44"/>
      <c r="C1268" s="45"/>
      <c r="D1268" s="235" t="s">
        <v>718</v>
      </c>
      <c r="E1268" s="45"/>
      <c r="F1268" s="299" t="s">
        <v>277</v>
      </c>
      <c r="G1268" s="45"/>
      <c r="H1268" s="300">
        <v>101.292</v>
      </c>
      <c r="I1268" s="45"/>
      <c r="J1268" s="45"/>
      <c r="K1268" s="45"/>
      <c r="L1268" s="49"/>
      <c r="M1268" s="233"/>
      <c r="N1268" s="234"/>
      <c r="O1268" s="89"/>
      <c r="P1268" s="89"/>
      <c r="Q1268" s="89"/>
      <c r="R1268" s="89"/>
      <c r="S1268" s="89"/>
      <c r="T1268" s="90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U1268" s="21" t="s">
        <v>90</v>
      </c>
    </row>
    <row r="1269" s="2" customFormat="1">
      <c r="A1269" s="43"/>
      <c r="B1269" s="44"/>
      <c r="C1269" s="45"/>
      <c r="D1269" s="235" t="s">
        <v>718</v>
      </c>
      <c r="E1269" s="45"/>
      <c r="F1269" s="298" t="s">
        <v>1703</v>
      </c>
      <c r="G1269" s="45"/>
      <c r="H1269" s="45"/>
      <c r="I1269" s="45"/>
      <c r="J1269" s="45"/>
      <c r="K1269" s="45"/>
      <c r="L1269" s="49"/>
      <c r="M1269" s="233"/>
      <c r="N1269" s="234"/>
      <c r="O1269" s="89"/>
      <c r="P1269" s="89"/>
      <c r="Q1269" s="89"/>
      <c r="R1269" s="89"/>
      <c r="S1269" s="89"/>
      <c r="T1269" s="90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U1269" s="21" t="s">
        <v>90</v>
      </c>
    </row>
    <row r="1270" s="2" customFormat="1">
      <c r="A1270" s="43"/>
      <c r="B1270" s="44"/>
      <c r="C1270" s="45"/>
      <c r="D1270" s="235" t="s">
        <v>718</v>
      </c>
      <c r="E1270" s="45"/>
      <c r="F1270" s="298" t="s">
        <v>1704</v>
      </c>
      <c r="G1270" s="45"/>
      <c r="H1270" s="45"/>
      <c r="I1270" s="45"/>
      <c r="J1270" s="45"/>
      <c r="K1270" s="45"/>
      <c r="L1270" s="49"/>
      <c r="M1270" s="233"/>
      <c r="N1270" s="234"/>
      <c r="O1270" s="89"/>
      <c r="P1270" s="89"/>
      <c r="Q1270" s="89"/>
      <c r="R1270" s="89"/>
      <c r="S1270" s="89"/>
      <c r="T1270" s="90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U1270" s="21" t="s">
        <v>90</v>
      </c>
    </row>
    <row r="1271" s="2" customFormat="1" ht="37.8" customHeight="1">
      <c r="A1271" s="43"/>
      <c r="B1271" s="44"/>
      <c r="C1271" s="217" t="s">
        <v>1705</v>
      </c>
      <c r="D1271" s="217" t="s">
        <v>148</v>
      </c>
      <c r="E1271" s="218" t="s">
        <v>1706</v>
      </c>
      <c r="F1271" s="219" t="s">
        <v>1707</v>
      </c>
      <c r="G1271" s="220" t="s">
        <v>319</v>
      </c>
      <c r="H1271" s="221">
        <v>101.292</v>
      </c>
      <c r="I1271" s="222"/>
      <c r="J1271" s="223">
        <f>ROUND(I1271*H1271,2)</f>
        <v>0</v>
      </c>
      <c r="K1271" s="219" t="s">
        <v>152</v>
      </c>
      <c r="L1271" s="49"/>
      <c r="M1271" s="224" t="s">
        <v>78</v>
      </c>
      <c r="N1271" s="225" t="s">
        <v>50</v>
      </c>
      <c r="O1271" s="89"/>
      <c r="P1271" s="226">
        <f>O1271*H1271</f>
        <v>0</v>
      </c>
      <c r="Q1271" s="226">
        <v>0.0053759999999999997</v>
      </c>
      <c r="R1271" s="226">
        <f>Q1271*H1271</f>
        <v>0.54454579199999997</v>
      </c>
      <c r="S1271" s="226">
        <v>0</v>
      </c>
      <c r="T1271" s="227">
        <f>S1271*H1271</f>
        <v>0</v>
      </c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R1271" s="228" t="s">
        <v>364</v>
      </c>
      <c r="AT1271" s="228" t="s">
        <v>148</v>
      </c>
      <c r="AU1271" s="228" t="s">
        <v>90</v>
      </c>
      <c r="AY1271" s="21" t="s">
        <v>145</v>
      </c>
      <c r="BE1271" s="229">
        <f>IF(N1271="základní",J1271,0)</f>
        <v>0</v>
      </c>
      <c r="BF1271" s="229">
        <f>IF(N1271="snížená",J1271,0)</f>
        <v>0</v>
      </c>
      <c r="BG1271" s="229">
        <f>IF(N1271="zákl. přenesená",J1271,0)</f>
        <v>0</v>
      </c>
      <c r="BH1271" s="229">
        <f>IF(N1271="sníž. přenesená",J1271,0)</f>
        <v>0</v>
      </c>
      <c r="BI1271" s="229">
        <f>IF(N1271="nulová",J1271,0)</f>
        <v>0</v>
      </c>
      <c r="BJ1271" s="21" t="s">
        <v>88</v>
      </c>
      <c r="BK1271" s="229">
        <f>ROUND(I1271*H1271,2)</f>
        <v>0</v>
      </c>
      <c r="BL1271" s="21" t="s">
        <v>364</v>
      </c>
      <c r="BM1271" s="228" t="s">
        <v>1708</v>
      </c>
    </row>
    <row r="1272" s="2" customFormat="1">
      <c r="A1272" s="43"/>
      <c r="B1272" s="44"/>
      <c r="C1272" s="45"/>
      <c r="D1272" s="230" t="s">
        <v>155</v>
      </c>
      <c r="E1272" s="45"/>
      <c r="F1272" s="231" t="s">
        <v>1709</v>
      </c>
      <c r="G1272" s="45"/>
      <c r="H1272" s="45"/>
      <c r="I1272" s="232"/>
      <c r="J1272" s="45"/>
      <c r="K1272" s="45"/>
      <c r="L1272" s="49"/>
      <c r="M1272" s="233"/>
      <c r="N1272" s="234"/>
      <c r="O1272" s="89"/>
      <c r="P1272" s="89"/>
      <c r="Q1272" s="89"/>
      <c r="R1272" s="89"/>
      <c r="S1272" s="89"/>
      <c r="T1272" s="90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T1272" s="21" t="s">
        <v>155</v>
      </c>
      <c r="AU1272" s="21" t="s">
        <v>90</v>
      </c>
    </row>
    <row r="1273" s="14" customFormat="1">
      <c r="A1273" s="14"/>
      <c r="B1273" s="251"/>
      <c r="C1273" s="252"/>
      <c r="D1273" s="235" t="s">
        <v>273</v>
      </c>
      <c r="E1273" s="253" t="s">
        <v>78</v>
      </c>
      <c r="F1273" s="254" t="s">
        <v>1698</v>
      </c>
      <c r="G1273" s="252"/>
      <c r="H1273" s="255">
        <v>24.239999999999998</v>
      </c>
      <c r="I1273" s="256"/>
      <c r="J1273" s="252"/>
      <c r="K1273" s="252"/>
      <c r="L1273" s="257"/>
      <c r="M1273" s="258"/>
      <c r="N1273" s="259"/>
      <c r="O1273" s="259"/>
      <c r="P1273" s="259"/>
      <c r="Q1273" s="259"/>
      <c r="R1273" s="259"/>
      <c r="S1273" s="259"/>
      <c r="T1273" s="26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1" t="s">
        <v>273</v>
      </c>
      <c r="AU1273" s="261" t="s">
        <v>90</v>
      </c>
      <c r="AV1273" s="14" t="s">
        <v>90</v>
      </c>
      <c r="AW1273" s="14" t="s">
        <v>40</v>
      </c>
      <c r="AX1273" s="14" t="s">
        <v>80</v>
      </c>
      <c r="AY1273" s="261" t="s">
        <v>145</v>
      </c>
    </row>
    <row r="1274" s="14" customFormat="1">
      <c r="A1274" s="14"/>
      <c r="B1274" s="251"/>
      <c r="C1274" s="252"/>
      <c r="D1274" s="235" t="s">
        <v>273</v>
      </c>
      <c r="E1274" s="253" t="s">
        <v>78</v>
      </c>
      <c r="F1274" s="254" t="s">
        <v>1699</v>
      </c>
      <c r="G1274" s="252"/>
      <c r="H1274" s="255">
        <v>50.531999999999996</v>
      </c>
      <c r="I1274" s="256"/>
      <c r="J1274" s="252"/>
      <c r="K1274" s="252"/>
      <c r="L1274" s="257"/>
      <c r="M1274" s="258"/>
      <c r="N1274" s="259"/>
      <c r="O1274" s="259"/>
      <c r="P1274" s="259"/>
      <c r="Q1274" s="259"/>
      <c r="R1274" s="259"/>
      <c r="S1274" s="259"/>
      <c r="T1274" s="26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1" t="s">
        <v>273</v>
      </c>
      <c r="AU1274" s="261" t="s">
        <v>90</v>
      </c>
      <c r="AV1274" s="14" t="s">
        <v>90</v>
      </c>
      <c r="AW1274" s="14" t="s">
        <v>40</v>
      </c>
      <c r="AX1274" s="14" t="s">
        <v>80</v>
      </c>
      <c r="AY1274" s="261" t="s">
        <v>145</v>
      </c>
    </row>
    <row r="1275" s="14" customFormat="1">
      <c r="A1275" s="14"/>
      <c r="B1275" s="251"/>
      <c r="C1275" s="252"/>
      <c r="D1275" s="235" t="s">
        <v>273</v>
      </c>
      <c r="E1275" s="253" t="s">
        <v>78</v>
      </c>
      <c r="F1275" s="254" t="s">
        <v>1700</v>
      </c>
      <c r="G1275" s="252"/>
      <c r="H1275" s="255">
        <v>2.3999999999999999</v>
      </c>
      <c r="I1275" s="256"/>
      <c r="J1275" s="252"/>
      <c r="K1275" s="252"/>
      <c r="L1275" s="257"/>
      <c r="M1275" s="258"/>
      <c r="N1275" s="259"/>
      <c r="O1275" s="259"/>
      <c r="P1275" s="259"/>
      <c r="Q1275" s="259"/>
      <c r="R1275" s="259"/>
      <c r="S1275" s="259"/>
      <c r="T1275" s="26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1" t="s">
        <v>273</v>
      </c>
      <c r="AU1275" s="261" t="s">
        <v>90</v>
      </c>
      <c r="AV1275" s="14" t="s">
        <v>90</v>
      </c>
      <c r="AW1275" s="14" t="s">
        <v>40</v>
      </c>
      <c r="AX1275" s="14" t="s">
        <v>80</v>
      </c>
      <c r="AY1275" s="261" t="s">
        <v>145</v>
      </c>
    </row>
    <row r="1276" s="14" customFormat="1">
      <c r="A1276" s="14"/>
      <c r="B1276" s="251"/>
      <c r="C1276" s="252"/>
      <c r="D1276" s="235" t="s">
        <v>273</v>
      </c>
      <c r="E1276" s="253" t="s">
        <v>78</v>
      </c>
      <c r="F1276" s="254" t="s">
        <v>1701</v>
      </c>
      <c r="G1276" s="252"/>
      <c r="H1276" s="255">
        <v>15.76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1" t="s">
        <v>273</v>
      </c>
      <c r="AU1276" s="261" t="s">
        <v>90</v>
      </c>
      <c r="AV1276" s="14" t="s">
        <v>90</v>
      </c>
      <c r="AW1276" s="14" t="s">
        <v>40</v>
      </c>
      <c r="AX1276" s="14" t="s">
        <v>80</v>
      </c>
      <c r="AY1276" s="261" t="s">
        <v>145</v>
      </c>
    </row>
    <row r="1277" s="14" customFormat="1">
      <c r="A1277" s="14"/>
      <c r="B1277" s="251"/>
      <c r="C1277" s="252"/>
      <c r="D1277" s="235" t="s">
        <v>273</v>
      </c>
      <c r="E1277" s="253" t="s">
        <v>78</v>
      </c>
      <c r="F1277" s="254" t="s">
        <v>1702</v>
      </c>
      <c r="G1277" s="252"/>
      <c r="H1277" s="255">
        <v>8.3599999999999994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1" t="s">
        <v>273</v>
      </c>
      <c r="AU1277" s="261" t="s">
        <v>90</v>
      </c>
      <c r="AV1277" s="14" t="s">
        <v>90</v>
      </c>
      <c r="AW1277" s="14" t="s">
        <v>40</v>
      </c>
      <c r="AX1277" s="14" t="s">
        <v>80</v>
      </c>
      <c r="AY1277" s="261" t="s">
        <v>145</v>
      </c>
    </row>
    <row r="1278" s="15" customFormat="1">
      <c r="A1278" s="15"/>
      <c r="B1278" s="262"/>
      <c r="C1278" s="263"/>
      <c r="D1278" s="235" t="s">
        <v>273</v>
      </c>
      <c r="E1278" s="264" t="s">
        <v>763</v>
      </c>
      <c r="F1278" s="265" t="s">
        <v>277</v>
      </c>
      <c r="G1278" s="263"/>
      <c r="H1278" s="266">
        <v>101.292</v>
      </c>
      <c r="I1278" s="267"/>
      <c r="J1278" s="263"/>
      <c r="K1278" s="263"/>
      <c r="L1278" s="268"/>
      <c r="M1278" s="269"/>
      <c r="N1278" s="270"/>
      <c r="O1278" s="270"/>
      <c r="P1278" s="270"/>
      <c r="Q1278" s="270"/>
      <c r="R1278" s="270"/>
      <c r="S1278" s="270"/>
      <c r="T1278" s="271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72" t="s">
        <v>273</v>
      </c>
      <c r="AU1278" s="272" t="s">
        <v>90</v>
      </c>
      <c r="AV1278" s="15" t="s">
        <v>170</v>
      </c>
      <c r="AW1278" s="15" t="s">
        <v>40</v>
      </c>
      <c r="AX1278" s="15" t="s">
        <v>88</v>
      </c>
      <c r="AY1278" s="272" t="s">
        <v>145</v>
      </c>
    </row>
    <row r="1279" s="2" customFormat="1" ht="16.5" customHeight="1">
      <c r="A1279" s="43"/>
      <c r="B1279" s="44"/>
      <c r="C1279" s="288" t="s">
        <v>1710</v>
      </c>
      <c r="D1279" s="288" t="s">
        <v>664</v>
      </c>
      <c r="E1279" s="289" t="s">
        <v>1711</v>
      </c>
      <c r="F1279" s="290" t="s">
        <v>1712</v>
      </c>
      <c r="G1279" s="291" t="s">
        <v>319</v>
      </c>
      <c r="H1279" s="292">
        <v>111.42100000000001</v>
      </c>
      <c r="I1279" s="293"/>
      <c r="J1279" s="294">
        <f>ROUND(I1279*H1279,2)</f>
        <v>0</v>
      </c>
      <c r="K1279" s="290" t="s">
        <v>152</v>
      </c>
      <c r="L1279" s="295"/>
      <c r="M1279" s="296" t="s">
        <v>78</v>
      </c>
      <c r="N1279" s="297" t="s">
        <v>50</v>
      </c>
      <c r="O1279" s="89"/>
      <c r="P1279" s="226">
        <f>O1279*H1279</f>
        <v>0</v>
      </c>
      <c r="Q1279" s="226">
        <v>0.0126</v>
      </c>
      <c r="R1279" s="226">
        <f>Q1279*H1279</f>
        <v>1.4039046000000002</v>
      </c>
      <c r="S1279" s="226">
        <v>0</v>
      </c>
      <c r="T1279" s="227">
        <f>S1279*H1279</f>
        <v>0</v>
      </c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R1279" s="228" t="s">
        <v>467</v>
      </c>
      <c r="AT1279" s="228" t="s">
        <v>664</v>
      </c>
      <c r="AU1279" s="228" t="s">
        <v>90</v>
      </c>
      <c r="AY1279" s="21" t="s">
        <v>145</v>
      </c>
      <c r="BE1279" s="229">
        <f>IF(N1279="základní",J1279,0)</f>
        <v>0</v>
      </c>
      <c r="BF1279" s="229">
        <f>IF(N1279="snížená",J1279,0)</f>
        <v>0</v>
      </c>
      <c r="BG1279" s="229">
        <f>IF(N1279="zákl. přenesená",J1279,0)</f>
        <v>0</v>
      </c>
      <c r="BH1279" s="229">
        <f>IF(N1279="sníž. přenesená",J1279,0)</f>
        <v>0</v>
      </c>
      <c r="BI1279" s="229">
        <f>IF(N1279="nulová",J1279,0)</f>
        <v>0</v>
      </c>
      <c r="BJ1279" s="21" t="s">
        <v>88</v>
      </c>
      <c r="BK1279" s="229">
        <f>ROUND(I1279*H1279,2)</f>
        <v>0</v>
      </c>
      <c r="BL1279" s="21" t="s">
        <v>364</v>
      </c>
      <c r="BM1279" s="228" t="s">
        <v>1713</v>
      </c>
    </row>
    <row r="1280" s="14" customFormat="1">
      <c r="A1280" s="14"/>
      <c r="B1280" s="251"/>
      <c r="C1280" s="252"/>
      <c r="D1280" s="235" t="s">
        <v>273</v>
      </c>
      <c r="E1280" s="252"/>
      <c r="F1280" s="254" t="s">
        <v>1714</v>
      </c>
      <c r="G1280" s="252"/>
      <c r="H1280" s="255">
        <v>111.42100000000001</v>
      </c>
      <c r="I1280" s="256"/>
      <c r="J1280" s="252"/>
      <c r="K1280" s="252"/>
      <c r="L1280" s="257"/>
      <c r="M1280" s="258"/>
      <c r="N1280" s="259"/>
      <c r="O1280" s="259"/>
      <c r="P1280" s="259"/>
      <c r="Q1280" s="259"/>
      <c r="R1280" s="259"/>
      <c r="S1280" s="259"/>
      <c r="T1280" s="260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1" t="s">
        <v>273</v>
      </c>
      <c r="AU1280" s="261" t="s">
        <v>90</v>
      </c>
      <c r="AV1280" s="14" t="s">
        <v>90</v>
      </c>
      <c r="AW1280" s="14" t="s">
        <v>4</v>
      </c>
      <c r="AX1280" s="14" t="s">
        <v>88</v>
      </c>
      <c r="AY1280" s="261" t="s">
        <v>145</v>
      </c>
    </row>
    <row r="1281" s="2" customFormat="1" ht="33" customHeight="1">
      <c r="A1281" s="43"/>
      <c r="B1281" s="44"/>
      <c r="C1281" s="217" t="s">
        <v>1715</v>
      </c>
      <c r="D1281" s="217" t="s">
        <v>148</v>
      </c>
      <c r="E1281" s="218" t="s">
        <v>1716</v>
      </c>
      <c r="F1281" s="219" t="s">
        <v>1717</v>
      </c>
      <c r="G1281" s="220" t="s">
        <v>319</v>
      </c>
      <c r="H1281" s="221">
        <v>101.292</v>
      </c>
      <c r="I1281" s="222"/>
      <c r="J1281" s="223">
        <f>ROUND(I1281*H1281,2)</f>
        <v>0</v>
      </c>
      <c r="K1281" s="219" t="s">
        <v>554</v>
      </c>
      <c r="L1281" s="49"/>
      <c r="M1281" s="224" t="s">
        <v>78</v>
      </c>
      <c r="N1281" s="225" t="s">
        <v>50</v>
      </c>
      <c r="O1281" s="89"/>
      <c r="P1281" s="226">
        <f>O1281*H1281</f>
        <v>0</v>
      </c>
      <c r="Q1281" s="226">
        <v>0</v>
      </c>
      <c r="R1281" s="226">
        <f>Q1281*H1281</f>
        <v>0</v>
      </c>
      <c r="S1281" s="226">
        <v>0</v>
      </c>
      <c r="T1281" s="227">
        <f>S1281*H1281</f>
        <v>0</v>
      </c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R1281" s="228" t="s">
        <v>364</v>
      </c>
      <c r="AT1281" s="228" t="s">
        <v>148</v>
      </c>
      <c r="AU1281" s="228" t="s">
        <v>90</v>
      </c>
      <c r="AY1281" s="21" t="s">
        <v>145</v>
      </c>
      <c r="BE1281" s="229">
        <f>IF(N1281="základní",J1281,0)</f>
        <v>0</v>
      </c>
      <c r="BF1281" s="229">
        <f>IF(N1281="snížená",J1281,0)</f>
        <v>0</v>
      </c>
      <c r="BG1281" s="229">
        <f>IF(N1281="zákl. přenesená",J1281,0)</f>
        <v>0</v>
      </c>
      <c r="BH1281" s="229">
        <f>IF(N1281="sníž. přenesená",J1281,0)</f>
        <v>0</v>
      </c>
      <c r="BI1281" s="229">
        <f>IF(N1281="nulová",J1281,0)</f>
        <v>0</v>
      </c>
      <c r="BJ1281" s="21" t="s">
        <v>88</v>
      </c>
      <c r="BK1281" s="229">
        <f>ROUND(I1281*H1281,2)</f>
        <v>0</v>
      </c>
      <c r="BL1281" s="21" t="s">
        <v>364</v>
      </c>
      <c r="BM1281" s="228" t="s">
        <v>1718</v>
      </c>
    </row>
    <row r="1282" s="2" customFormat="1">
      <c r="A1282" s="43"/>
      <c r="B1282" s="44"/>
      <c r="C1282" s="45"/>
      <c r="D1282" s="230" t="s">
        <v>155</v>
      </c>
      <c r="E1282" s="45"/>
      <c r="F1282" s="231" t="s">
        <v>1719</v>
      </c>
      <c r="G1282" s="45"/>
      <c r="H1282" s="45"/>
      <c r="I1282" s="232"/>
      <c r="J1282" s="45"/>
      <c r="K1282" s="45"/>
      <c r="L1282" s="49"/>
      <c r="M1282" s="233"/>
      <c r="N1282" s="234"/>
      <c r="O1282" s="89"/>
      <c r="P1282" s="89"/>
      <c r="Q1282" s="89"/>
      <c r="R1282" s="89"/>
      <c r="S1282" s="89"/>
      <c r="T1282" s="90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T1282" s="21" t="s">
        <v>155</v>
      </c>
      <c r="AU1282" s="21" t="s">
        <v>90</v>
      </c>
    </row>
    <row r="1283" s="14" customFormat="1">
      <c r="A1283" s="14"/>
      <c r="B1283" s="251"/>
      <c r="C1283" s="252"/>
      <c r="D1283" s="235" t="s">
        <v>273</v>
      </c>
      <c r="E1283" s="253" t="s">
        <v>78</v>
      </c>
      <c r="F1283" s="254" t="s">
        <v>763</v>
      </c>
      <c r="G1283" s="252"/>
      <c r="H1283" s="255">
        <v>101.292</v>
      </c>
      <c r="I1283" s="256"/>
      <c r="J1283" s="252"/>
      <c r="K1283" s="252"/>
      <c r="L1283" s="257"/>
      <c r="M1283" s="258"/>
      <c r="N1283" s="259"/>
      <c r="O1283" s="259"/>
      <c r="P1283" s="259"/>
      <c r="Q1283" s="259"/>
      <c r="R1283" s="259"/>
      <c r="S1283" s="259"/>
      <c r="T1283" s="26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1" t="s">
        <v>273</v>
      </c>
      <c r="AU1283" s="261" t="s">
        <v>90</v>
      </c>
      <c r="AV1283" s="14" t="s">
        <v>90</v>
      </c>
      <c r="AW1283" s="14" t="s">
        <v>40</v>
      </c>
      <c r="AX1283" s="14" t="s">
        <v>80</v>
      </c>
      <c r="AY1283" s="261" t="s">
        <v>145</v>
      </c>
    </row>
    <row r="1284" s="15" customFormat="1">
      <c r="A1284" s="15"/>
      <c r="B1284" s="262"/>
      <c r="C1284" s="263"/>
      <c r="D1284" s="235" t="s">
        <v>273</v>
      </c>
      <c r="E1284" s="264" t="s">
        <v>78</v>
      </c>
      <c r="F1284" s="265" t="s">
        <v>277</v>
      </c>
      <c r="G1284" s="263"/>
      <c r="H1284" s="266">
        <v>101.292</v>
      </c>
      <c r="I1284" s="267"/>
      <c r="J1284" s="263"/>
      <c r="K1284" s="263"/>
      <c r="L1284" s="268"/>
      <c r="M1284" s="269"/>
      <c r="N1284" s="270"/>
      <c r="O1284" s="270"/>
      <c r="P1284" s="270"/>
      <c r="Q1284" s="270"/>
      <c r="R1284" s="270"/>
      <c r="S1284" s="270"/>
      <c r="T1284" s="271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2" t="s">
        <v>273</v>
      </c>
      <c r="AU1284" s="272" t="s">
        <v>90</v>
      </c>
      <c r="AV1284" s="15" t="s">
        <v>170</v>
      </c>
      <c r="AW1284" s="15" t="s">
        <v>40</v>
      </c>
      <c r="AX1284" s="15" t="s">
        <v>88</v>
      </c>
      <c r="AY1284" s="272" t="s">
        <v>145</v>
      </c>
    </row>
    <row r="1285" s="2" customFormat="1">
      <c r="A1285" s="43"/>
      <c r="B1285" s="44"/>
      <c r="C1285" s="45"/>
      <c r="D1285" s="235" t="s">
        <v>718</v>
      </c>
      <c r="E1285" s="45"/>
      <c r="F1285" s="298" t="s">
        <v>1697</v>
      </c>
      <c r="G1285" s="45"/>
      <c r="H1285" s="45"/>
      <c r="I1285" s="45"/>
      <c r="J1285" s="45"/>
      <c r="K1285" s="45"/>
      <c r="L1285" s="49"/>
      <c r="M1285" s="233"/>
      <c r="N1285" s="234"/>
      <c r="O1285" s="89"/>
      <c r="P1285" s="89"/>
      <c r="Q1285" s="89"/>
      <c r="R1285" s="89"/>
      <c r="S1285" s="89"/>
      <c r="T1285" s="90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U1285" s="21" t="s">
        <v>90</v>
      </c>
    </row>
    <row r="1286" s="2" customFormat="1">
      <c r="A1286" s="43"/>
      <c r="B1286" s="44"/>
      <c r="C1286" s="45"/>
      <c r="D1286" s="235" t="s">
        <v>718</v>
      </c>
      <c r="E1286" s="45"/>
      <c r="F1286" s="299" t="s">
        <v>1698</v>
      </c>
      <c r="G1286" s="45"/>
      <c r="H1286" s="300">
        <v>24.239999999999998</v>
      </c>
      <c r="I1286" s="45"/>
      <c r="J1286" s="45"/>
      <c r="K1286" s="45"/>
      <c r="L1286" s="49"/>
      <c r="M1286" s="233"/>
      <c r="N1286" s="234"/>
      <c r="O1286" s="89"/>
      <c r="P1286" s="89"/>
      <c r="Q1286" s="89"/>
      <c r="R1286" s="89"/>
      <c r="S1286" s="89"/>
      <c r="T1286" s="90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U1286" s="21" t="s">
        <v>90</v>
      </c>
    </row>
    <row r="1287" s="2" customFormat="1">
      <c r="A1287" s="43"/>
      <c r="B1287" s="44"/>
      <c r="C1287" s="45"/>
      <c r="D1287" s="235" t="s">
        <v>718</v>
      </c>
      <c r="E1287" s="45"/>
      <c r="F1287" s="299" t="s">
        <v>1699</v>
      </c>
      <c r="G1287" s="45"/>
      <c r="H1287" s="300">
        <v>50.531999999999996</v>
      </c>
      <c r="I1287" s="45"/>
      <c r="J1287" s="45"/>
      <c r="K1287" s="45"/>
      <c r="L1287" s="49"/>
      <c r="M1287" s="233"/>
      <c r="N1287" s="234"/>
      <c r="O1287" s="89"/>
      <c r="P1287" s="89"/>
      <c r="Q1287" s="89"/>
      <c r="R1287" s="89"/>
      <c r="S1287" s="89"/>
      <c r="T1287" s="90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U1287" s="21" t="s">
        <v>90</v>
      </c>
    </row>
    <row r="1288" s="2" customFormat="1">
      <c r="A1288" s="43"/>
      <c r="B1288" s="44"/>
      <c r="C1288" s="45"/>
      <c r="D1288" s="235" t="s">
        <v>718</v>
      </c>
      <c r="E1288" s="45"/>
      <c r="F1288" s="299" t="s">
        <v>1700</v>
      </c>
      <c r="G1288" s="45"/>
      <c r="H1288" s="300">
        <v>2.3999999999999999</v>
      </c>
      <c r="I1288" s="45"/>
      <c r="J1288" s="45"/>
      <c r="K1288" s="45"/>
      <c r="L1288" s="49"/>
      <c r="M1288" s="233"/>
      <c r="N1288" s="234"/>
      <c r="O1288" s="89"/>
      <c r="P1288" s="89"/>
      <c r="Q1288" s="89"/>
      <c r="R1288" s="89"/>
      <c r="S1288" s="89"/>
      <c r="T1288" s="90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U1288" s="21" t="s">
        <v>90</v>
      </c>
    </row>
    <row r="1289" s="2" customFormat="1">
      <c r="A1289" s="43"/>
      <c r="B1289" s="44"/>
      <c r="C1289" s="45"/>
      <c r="D1289" s="235" t="s">
        <v>718</v>
      </c>
      <c r="E1289" s="45"/>
      <c r="F1289" s="299" t="s">
        <v>1701</v>
      </c>
      <c r="G1289" s="45"/>
      <c r="H1289" s="300">
        <v>15.76</v>
      </c>
      <c r="I1289" s="45"/>
      <c r="J1289" s="45"/>
      <c r="K1289" s="45"/>
      <c r="L1289" s="49"/>
      <c r="M1289" s="233"/>
      <c r="N1289" s="234"/>
      <c r="O1289" s="89"/>
      <c r="P1289" s="89"/>
      <c r="Q1289" s="89"/>
      <c r="R1289" s="89"/>
      <c r="S1289" s="89"/>
      <c r="T1289" s="90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U1289" s="21" t="s">
        <v>90</v>
      </c>
    </row>
    <row r="1290" s="2" customFormat="1">
      <c r="A1290" s="43"/>
      <c r="B1290" s="44"/>
      <c r="C1290" s="45"/>
      <c r="D1290" s="235" t="s">
        <v>718</v>
      </c>
      <c r="E1290" s="45"/>
      <c r="F1290" s="299" t="s">
        <v>1702</v>
      </c>
      <c r="G1290" s="45"/>
      <c r="H1290" s="300">
        <v>8.3599999999999994</v>
      </c>
      <c r="I1290" s="45"/>
      <c r="J1290" s="45"/>
      <c r="K1290" s="45"/>
      <c r="L1290" s="49"/>
      <c r="M1290" s="233"/>
      <c r="N1290" s="234"/>
      <c r="O1290" s="89"/>
      <c r="P1290" s="89"/>
      <c r="Q1290" s="89"/>
      <c r="R1290" s="89"/>
      <c r="S1290" s="89"/>
      <c r="T1290" s="90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U1290" s="21" t="s">
        <v>90</v>
      </c>
    </row>
    <row r="1291" s="2" customFormat="1">
      <c r="A1291" s="43"/>
      <c r="B1291" s="44"/>
      <c r="C1291" s="45"/>
      <c r="D1291" s="235" t="s">
        <v>718</v>
      </c>
      <c r="E1291" s="45"/>
      <c r="F1291" s="299" t="s">
        <v>277</v>
      </c>
      <c r="G1291" s="45"/>
      <c r="H1291" s="300">
        <v>101.292</v>
      </c>
      <c r="I1291" s="45"/>
      <c r="J1291" s="45"/>
      <c r="K1291" s="45"/>
      <c r="L1291" s="49"/>
      <c r="M1291" s="233"/>
      <c r="N1291" s="234"/>
      <c r="O1291" s="89"/>
      <c r="P1291" s="89"/>
      <c r="Q1291" s="89"/>
      <c r="R1291" s="89"/>
      <c r="S1291" s="89"/>
      <c r="T1291" s="90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U1291" s="21" t="s">
        <v>90</v>
      </c>
    </row>
    <row r="1292" s="2" customFormat="1" ht="33" customHeight="1">
      <c r="A1292" s="43"/>
      <c r="B1292" s="44"/>
      <c r="C1292" s="217" t="s">
        <v>1720</v>
      </c>
      <c r="D1292" s="217" t="s">
        <v>148</v>
      </c>
      <c r="E1292" s="218" t="s">
        <v>1721</v>
      </c>
      <c r="F1292" s="219" t="s">
        <v>1722</v>
      </c>
      <c r="G1292" s="220" t="s">
        <v>403</v>
      </c>
      <c r="H1292" s="221">
        <v>34.619999999999997</v>
      </c>
      <c r="I1292" s="222"/>
      <c r="J1292" s="223">
        <f>ROUND(I1292*H1292,2)</f>
        <v>0</v>
      </c>
      <c r="K1292" s="219" t="s">
        <v>152</v>
      </c>
      <c r="L1292" s="49"/>
      <c r="M1292" s="224" t="s">
        <v>78</v>
      </c>
      <c r="N1292" s="225" t="s">
        <v>50</v>
      </c>
      <c r="O1292" s="89"/>
      <c r="P1292" s="226">
        <f>O1292*H1292</f>
        <v>0</v>
      </c>
      <c r="Q1292" s="226">
        <v>0.00018000000000000001</v>
      </c>
      <c r="R1292" s="226">
        <f>Q1292*H1292</f>
        <v>0.0062316000000000003</v>
      </c>
      <c r="S1292" s="226">
        <v>0</v>
      </c>
      <c r="T1292" s="227">
        <f>S1292*H1292</f>
        <v>0</v>
      </c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R1292" s="228" t="s">
        <v>364</v>
      </c>
      <c r="AT1292" s="228" t="s">
        <v>148</v>
      </c>
      <c r="AU1292" s="228" t="s">
        <v>90</v>
      </c>
      <c r="AY1292" s="21" t="s">
        <v>145</v>
      </c>
      <c r="BE1292" s="229">
        <f>IF(N1292="základní",J1292,0)</f>
        <v>0</v>
      </c>
      <c r="BF1292" s="229">
        <f>IF(N1292="snížená",J1292,0)</f>
        <v>0</v>
      </c>
      <c r="BG1292" s="229">
        <f>IF(N1292="zákl. přenesená",J1292,0)</f>
        <v>0</v>
      </c>
      <c r="BH1292" s="229">
        <f>IF(N1292="sníž. přenesená",J1292,0)</f>
        <v>0</v>
      </c>
      <c r="BI1292" s="229">
        <f>IF(N1292="nulová",J1292,0)</f>
        <v>0</v>
      </c>
      <c r="BJ1292" s="21" t="s">
        <v>88</v>
      </c>
      <c r="BK1292" s="229">
        <f>ROUND(I1292*H1292,2)</f>
        <v>0</v>
      </c>
      <c r="BL1292" s="21" t="s">
        <v>364</v>
      </c>
      <c r="BM1292" s="228" t="s">
        <v>1723</v>
      </c>
    </row>
    <row r="1293" s="2" customFormat="1">
      <c r="A1293" s="43"/>
      <c r="B1293" s="44"/>
      <c r="C1293" s="45"/>
      <c r="D1293" s="230" t="s">
        <v>155</v>
      </c>
      <c r="E1293" s="45"/>
      <c r="F1293" s="231" t="s">
        <v>1724</v>
      </c>
      <c r="G1293" s="45"/>
      <c r="H1293" s="45"/>
      <c r="I1293" s="232"/>
      <c r="J1293" s="45"/>
      <c r="K1293" s="45"/>
      <c r="L1293" s="49"/>
      <c r="M1293" s="233"/>
      <c r="N1293" s="234"/>
      <c r="O1293" s="89"/>
      <c r="P1293" s="89"/>
      <c r="Q1293" s="89"/>
      <c r="R1293" s="89"/>
      <c r="S1293" s="89"/>
      <c r="T1293" s="90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T1293" s="21" t="s">
        <v>155</v>
      </c>
      <c r="AU1293" s="21" t="s">
        <v>90</v>
      </c>
    </row>
    <row r="1294" s="14" customFormat="1">
      <c r="A1294" s="14"/>
      <c r="B1294" s="251"/>
      <c r="C1294" s="252"/>
      <c r="D1294" s="235" t="s">
        <v>273</v>
      </c>
      <c r="E1294" s="253" t="s">
        <v>78</v>
      </c>
      <c r="F1294" s="254" t="s">
        <v>1725</v>
      </c>
      <c r="G1294" s="252"/>
      <c r="H1294" s="255">
        <v>8</v>
      </c>
      <c r="I1294" s="256"/>
      <c r="J1294" s="252"/>
      <c r="K1294" s="252"/>
      <c r="L1294" s="257"/>
      <c r="M1294" s="258"/>
      <c r="N1294" s="259"/>
      <c r="O1294" s="259"/>
      <c r="P1294" s="259"/>
      <c r="Q1294" s="259"/>
      <c r="R1294" s="259"/>
      <c r="S1294" s="259"/>
      <c r="T1294" s="26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1" t="s">
        <v>273</v>
      </c>
      <c r="AU1294" s="261" t="s">
        <v>90</v>
      </c>
      <c r="AV1294" s="14" t="s">
        <v>90</v>
      </c>
      <c r="AW1294" s="14" t="s">
        <v>40</v>
      </c>
      <c r="AX1294" s="14" t="s">
        <v>80</v>
      </c>
      <c r="AY1294" s="261" t="s">
        <v>145</v>
      </c>
    </row>
    <row r="1295" s="14" customFormat="1">
      <c r="A1295" s="14"/>
      <c r="B1295" s="251"/>
      <c r="C1295" s="252"/>
      <c r="D1295" s="235" t="s">
        <v>273</v>
      </c>
      <c r="E1295" s="253" t="s">
        <v>78</v>
      </c>
      <c r="F1295" s="254" t="s">
        <v>1726</v>
      </c>
      <c r="G1295" s="252"/>
      <c r="H1295" s="255">
        <v>18.399999999999999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1" t="s">
        <v>273</v>
      </c>
      <c r="AU1295" s="261" t="s">
        <v>90</v>
      </c>
      <c r="AV1295" s="14" t="s">
        <v>90</v>
      </c>
      <c r="AW1295" s="14" t="s">
        <v>40</v>
      </c>
      <c r="AX1295" s="14" t="s">
        <v>80</v>
      </c>
      <c r="AY1295" s="261" t="s">
        <v>145</v>
      </c>
    </row>
    <row r="1296" s="14" customFormat="1">
      <c r="A1296" s="14"/>
      <c r="B1296" s="251"/>
      <c r="C1296" s="252"/>
      <c r="D1296" s="235" t="s">
        <v>273</v>
      </c>
      <c r="E1296" s="253" t="s">
        <v>78</v>
      </c>
      <c r="F1296" s="254" t="s">
        <v>1727</v>
      </c>
      <c r="G1296" s="252"/>
      <c r="H1296" s="255">
        <v>3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1" t="s">
        <v>273</v>
      </c>
      <c r="AU1296" s="261" t="s">
        <v>90</v>
      </c>
      <c r="AV1296" s="14" t="s">
        <v>90</v>
      </c>
      <c r="AW1296" s="14" t="s">
        <v>40</v>
      </c>
      <c r="AX1296" s="14" t="s">
        <v>80</v>
      </c>
      <c r="AY1296" s="261" t="s">
        <v>145</v>
      </c>
    </row>
    <row r="1297" s="14" customFormat="1">
      <c r="A1297" s="14"/>
      <c r="B1297" s="251"/>
      <c r="C1297" s="252"/>
      <c r="D1297" s="235" t="s">
        <v>273</v>
      </c>
      <c r="E1297" s="253" t="s">
        <v>78</v>
      </c>
      <c r="F1297" s="254" t="s">
        <v>1728</v>
      </c>
      <c r="G1297" s="252"/>
      <c r="H1297" s="255">
        <v>1.22</v>
      </c>
      <c r="I1297" s="256"/>
      <c r="J1297" s="252"/>
      <c r="K1297" s="252"/>
      <c r="L1297" s="257"/>
      <c r="M1297" s="258"/>
      <c r="N1297" s="259"/>
      <c r="O1297" s="259"/>
      <c r="P1297" s="259"/>
      <c r="Q1297" s="259"/>
      <c r="R1297" s="259"/>
      <c r="S1297" s="259"/>
      <c r="T1297" s="26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1" t="s">
        <v>273</v>
      </c>
      <c r="AU1297" s="261" t="s">
        <v>90</v>
      </c>
      <c r="AV1297" s="14" t="s">
        <v>90</v>
      </c>
      <c r="AW1297" s="14" t="s">
        <v>40</v>
      </c>
      <c r="AX1297" s="14" t="s">
        <v>80</v>
      </c>
      <c r="AY1297" s="261" t="s">
        <v>145</v>
      </c>
    </row>
    <row r="1298" s="14" customFormat="1">
      <c r="A1298" s="14"/>
      <c r="B1298" s="251"/>
      <c r="C1298" s="252"/>
      <c r="D1298" s="235" t="s">
        <v>273</v>
      </c>
      <c r="E1298" s="253" t="s">
        <v>78</v>
      </c>
      <c r="F1298" s="254" t="s">
        <v>1729</v>
      </c>
      <c r="G1298" s="252"/>
      <c r="H1298" s="255">
        <v>4</v>
      </c>
      <c r="I1298" s="256"/>
      <c r="J1298" s="252"/>
      <c r="K1298" s="252"/>
      <c r="L1298" s="257"/>
      <c r="M1298" s="258"/>
      <c r="N1298" s="259"/>
      <c r="O1298" s="259"/>
      <c r="P1298" s="259"/>
      <c r="Q1298" s="259"/>
      <c r="R1298" s="259"/>
      <c r="S1298" s="259"/>
      <c r="T1298" s="26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1" t="s">
        <v>273</v>
      </c>
      <c r="AU1298" s="261" t="s">
        <v>90</v>
      </c>
      <c r="AV1298" s="14" t="s">
        <v>90</v>
      </c>
      <c r="AW1298" s="14" t="s">
        <v>40</v>
      </c>
      <c r="AX1298" s="14" t="s">
        <v>80</v>
      </c>
      <c r="AY1298" s="261" t="s">
        <v>145</v>
      </c>
    </row>
    <row r="1299" s="15" customFormat="1">
      <c r="A1299" s="15"/>
      <c r="B1299" s="262"/>
      <c r="C1299" s="263"/>
      <c r="D1299" s="235" t="s">
        <v>273</v>
      </c>
      <c r="E1299" s="264" t="s">
        <v>78</v>
      </c>
      <c r="F1299" s="265" t="s">
        <v>277</v>
      </c>
      <c r="G1299" s="263"/>
      <c r="H1299" s="266">
        <v>34.619999999999997</v>
      </c>
      <c r="I1299" s="267"/>
      <c r="J1299" s="263"/>
      <c r="K1299" s="263"/>
      <c r="L1299" s="268"/>
      <c r="M1299" s="269"/>
      <c r="N1299" s="270"/>
      <c r="O1299" s="270"/>
      <c r="P1299" s="270"/>
      <c r="Q1299" s="270"/>
      <c r="R1299" s="270"/>
      <c r="S1299" s="270"/>
      <c r="T1299" s="271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72" t="s">
        <v>273</v>
      </c>
      <c r="AU1299" s="272" t="s">
        <v>90</v>
      </c>
      <c r="AV1299" s="15" t="s">
        <v>170</v>
      </c>
      <c r="AW1299" s="15" t="s">
        <v>40</v>
      </c>
      <c r="AX1299" s="15" t="s">
        <v>88</v>
      </c>
      <c r="AY1299" s="272" t="s">
        <v>145</v>
      </c>
    </row>
    <row r="1300" s="2" customFormat="1" ht="16.5" customHeight="1">
      <c r="A1300" s="43"/>
      <c r="B1300" s="44"/>
      <c r="C1300" s="288" t="s">
        <v>1730</v>
      </c>
      <c r="D1300" s="288" t="s">
        <v>664</v>
      </c>
      <c r="E1300" s="289" t="s">
        <v>1731</v>
      </c>
      <c r="F1300" s="290" t="s">
        <v>1732</v>
      </c>
      <c r="G1300" s="291" t="s">
        <v>403</v>
      </c>
      <c r="H1300" s="292">
        <v>36.350999999999999</v>
      </c>
      <c r="I1300" s="293"/>
      <c r="J1300" s="294">
        <f>ROUND(I1300*H1300,2)</f>
        <v>0</v>
      </c>
      <c r="K1300" s="290" t="s">
        <v>152</v>
      </c>
      <c r="L1300" s="295"/>
      <c r="M1300" s="296" t="s">
        <v>78</v>
      </c>
      <c r="N1300" s="297" t="s">
        <v>50</v>
      </c>
      <c r="O1300" s="89"/>
      <c r="P1300" s="226">
        <f>O1300*H1300</f>
        <v>0</v>
      </c>
      <c r="Q1300" s="226">
        <v>0.00012</v>
      </c>
      <c r="R1300" s="226">
        <f>Q1300*H1300</f>
        <v>0.0043621199999999997</v>
      </c>
      <c r="S1300" s="226">
        <v>0</v>
      </c>
      <c r="T1300" s="227">
        <f>S1300*H1300</f>
        <v>0</v>
      </c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R1300" s="228" t="s">
        <v>467</v>
      </c>
      <c r="AT1300" s="228" t="s">
        <v>664</v>
      </c>
      <c r="AU1300" s="228" t="s">
        <v>90</v>
      </c>
      <c r="AY1300" s="21" t="s">
        <v>145</v>
      </c>
      <c r="BE1300" s="229">
        <f>IF(N1300="základní",J1300,0)</f>
        <v>0</v>
      </c>
      <c r="BF1300" s="229">
        <f>IF(N1300="snížená",J1300,0)</f>
        <v>0</v>
      </c>
      <c r="BG1300" s="229">
        <f>IF(N1300="zákl. přenesená",J1300,0)</f>
        <v>0</v>
      </c>
      <c r="BH1300" s="229">
        <f>IF(N1300="sníž. přenesená",J1300,0)</f>
        <v>0</v>
      </c>
      <c r="BI1300" s="229">
        <f>IF(N1300="nulová",J1300,0)</f>
        <v>0</v>
      </c>
      <c r="BJ1300" s="21" t="s">
        <v>88</v>
      </c>
      <c r="BK1300" s="229">
        <f>ROUND(I1300*H1300,2)</f>
        <v>0</v>
      </c>
      <c r="BL1300" s="21" t="s">
        <v>364</v>
      </c>
      <c r="BM1300" s="228" t="s">
        <v>1733</v>
      </c>
    </row>
    <row r="1301" s="14" customFormat="1">
      <c r="A1301" s="14"/>
      <c r="B1301" s="251"/>
      <c r="C1301" s="252"/>
      <c r="D1301" s="235" t="s">
        <v>273</v>
      </c>
      <c r="E1301" s="252"/>
      <c r="F1301" s="254" t="s">
        <v>1734</v>
      </c>
      <c r="G1301" s="252"/>
      <c r="H1301" s="255">
        <v>36.350999999999999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1" t="s">
        <v>273</v>
      </c>
      <c r="AU1301" s="261" t="s">
        <v>90</v>
      </c>
      <c r="AV1301" s="14" t="s">
        <v>90</v>
      </c>
      <c r="AW1301" s="14" t="s">
        <v>4</v>
      </c>
      <c r="AX1301" s="14" t="s">
        <v>88</v>
      </c>
      <c r="AY1301" s="261" t="s">
        <v>145</v>
      </c>
    </row>
    <row r="1302" s="2" customFormat="1" ht="24.15" customHeight="1">
      <c r="A1302" s="43"/>
      <c r="B1302" s="44"/>
      <c r="C1302" s="217" t="s">
        <v>1735</v>
      </c>
      <c r="D1302" s="217" t="s">
        <v>148</v>
      </c>
      <c r="E1302" s="218" t="s">
        <v>1736</v>
      </c>
      <c r="F1302" s="219" t="s">
        <v>1737</v>
      </c>
      <c r="G1302" s="220" t="s">
        <v>403</v>
      </c>
      <c r="H1302" s="221">
        <v>55</v>
      </c>
      <c r="I1302" s="222"/>
      <c r="J1302" s="223">
        <f>ROUND(I1302*H1302,2)</f>
        <v>0</v>
      </c>
      <c r="K1302" s="219" t="s">
        <v>152</v>
      </c>
      <c r="L1302" s="49"/>
      <c r="M1302" s="224" t="s">
        <v>78</v>
      </c>
      <c r="N1302" s="225" t="s">
        <v>50</v>
      </c>
      <c r="O1302" s="89"/>
      <c r="P1302" s="226">
        <f>O1302*H1302</f>
        <v>0</v>
      </c>
      <c r="Q1302" s="226">
        <v>3.0000000000000001E-05</v>
      </c>
      <c r="R1302" s="226">
        <f>Q1302*H1302</f>
        <v>0.00165</v>
      </c>
      <c r="S1302" s="226">
        <v>0</v>
      </c>
      <c r="T1302" s="227">
        <f>S1302*H1302</f>
        <v>0</v>
      </c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R1302" s="228" t="s">
        <v>364</v>
      </c>
      <c r="AT1302" s="228" t="s">
        <v>148</v>
      </c>
      <c r="AU1302" s="228" t="s">
        <v>90</v>
      </c>
      <c r="AY1302" s="21" t="s">
        <v>145</v>
      </c>
      <c r="BE1302" s="229">
        <f>IF(N1302="základní",J1302,0)</f>
        <v>0</v>
      </c>
      <c r="BF1302" s="229">
        <f>IF(N1302="snížená",J1302,0)</f>
        <v>0</v>
      </c>
      <c r="BG1302" s="229">
        <f>IF(N1302="zákl. přenesená",J1302,0)</f>
        <v>0</v>
      </c>
      <c r="BH1302" s="229">
        <f>IF(N1302="sníž. přenesená",J1302,0)</f>
        <v>0</v>
      </c>
      <c r="BI1302" s="229">
        <f>IF(N1302="nulová",J1302,0)</f>
        <v>0</v>
      </c>
      <c r="BJ1302" s="21" t="s">
        <v>88</v>
      </c>
      <c r="BK1302" s="229">
        <f>ROUND(I1302*H1302,2)</f>
        <v>0</v>
      </c>
      <c r="BL1302" s="21" t="s">
        <v>364</v>
      </c>
      <c r="BM1302" s="228" t="s">
        <v>1738</v>
      </c>
    </row>
    <row r="1303" s="2" customFormat="1">
      <c r="A1303" s="43"/>
      <c r="B1303" s="44"/>
      <c r="C1303" s="45"/>
      <c r="D1303" s="230" t="s">
        <v>155</v>
      </c>
      <c r="E1303" s="45"/>
      <c r="F1303" s="231" t="s">
        <v>1739</v>
      </c>
      <c r="G1303" s="45"/>
      <c r="H1303" s="45"/>
      <c r="I1303" s="232"/>
      <c r="J1303" s="45"/>
      <c r="K1303" s="45"/>
      <c r="L1303" s="49"/>
      <c r="M1303" s="233"/>
      <c r="N1303" s="234"/>
      <c r="O1303" s="89"/>
      <c r="P1303" s="89"/>
      <c r="Q1303" s="89"/>
      <c r="R1303" s="89"/>
      <c r="S1303" s="89"/>
      <c r="T1303" s="90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T1303" s="21" t="s">
        <v>155</v>
      </c>
      <c r="AU1303" s="21" t="s">
        <v>90</v>
      </c>
    </row>
    <row r="1304" s="13" customFormat="1">
      <c r="A1304" s="13"/>
      <c r="B1304" s="241"/>
      <c r="C1304" s="242"/>
      <c r="D1304" s="235" t="s">
        <v>273</v>
      </c>
      <c r="E1304" s="243" t="s">
        <v>78</v>
      </c>
      <c r="F1304" s="244" t="s">
        <v>1740</v>
      </c>
      <c r="G1304" s="242"/>
      <c r="H1304" s="243" t="s">
        <v>78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0" t="s">
        <v>273</v>
      </c>
      <c r="AU1304" s="250" t="s">
        <v>90</v>
      </c>
      <c r="AV1304" s="13" t="s">
        <v>88</v>
      </c>
      <c r="AW1304" s="13" t="s">
        <v>40</v>
      </c>
      <c r="AX1304" s="13" t="s">
        <v>80</v>
      </c>
      <c r="AY1304" s="250" t="s">
        <v>145</v>
      </c>
    </row>
    <row r="1305" s="14" customFormat="1">
      <c r="A1305" s="14"/>
      <c r="B1305" s="251"/>
      <c r="C1305" s="252"/>
      <c r="D1305" s="235" t="s">
        <v>273</v>
      </c>
      <c r="E1305" s="253" t="s">
        <v>78</v>
      </c>
      <c r="F1305" s="254" t="s">
        <v>1741</v>
      </c>
      <c r="G1305" s="252"/>
      <c r="H1305" s="255">
        <v>12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1" t="s">
        <v>273</v>
      </c>
      <c r="AU1305" s="261" t="s">
        <v>90</v>
      </c>
      <c r="AV1305" s="14" t="s">
        <v>90</v>
      </c>
      <c r="AW1305" s="14" t="s">
        <v>40</v>
      </c>
      <c r="AX1305" s="14" t="s">
        <v>80</v>
      </c>
      <c r="AY1305" s="261" t="s">
        <v>145</v>
      </c>
    </row>
    <row r="1306" s="14" customFormat="1">
      <c r="A1306" s="14"/>
      <c r="B1306" s="251"/>
      <c r="C1306" s="252"/>
      <c r="D1306" s="235" t="s">
        <v>273</v>
      </c>
      <c r="E1306" s="253" t="s">
        <v>78</v>
      </c>
      <c r="F1306" s="254" t="s">
        <v>1742</v>
      </c>
      <c r="G1306" s="252"/>
      <c r="H1306" s="255">
        <v>12</v>
      </c>
      <c r="I1306" s="256"/>
      <c r="J1306" s="252"/>
      <c r="K1306" s="252"/>
      <c r="L1306" s="257"/>
      <c r="M1306" s="258"/>
      <c r="N1306" s="259"/>
      <c r="O1306" s="259"/>
      <c r="P1306" s="259"/>
      <c r="Q1306" s="259"/>
      <c r="R1306" s="259"/>
      <c r="S1306" s="259"/>
      <c r="T1306" s="26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1" t="s">
        <v>273</v>
      </c>
      <c r="AU1306" s="261" t="s">
        <v>90</v>
      </c>
      <c r="AV1306" s="14" t="s">
        <v>90</v>
      </c>
      <c r="AW1306" s="14" t="s">
        <v>40</v>
      </c>
      <c r="AX1306" s="14" t="s">
        <v>80</v>
      </c>
      <c r="AY1306" s="261" t="s">
        <v>145</v>
      </c>
    </row>
    <row r="1307" s="14" customFormat="1">
      <c r="A1307" s="14"/>
      <c r="B1307" s="251"/>
      <c r="C1307" s="252"/>
      <c r="D1307" s="235" t="s">
        <v>273</v>
      </c>
      <c r="E1307" s="253" t="s">
        <v>78</v>
      </c>
      <c r="F1307" s="254" t="s">
        <v>1727</v>
      </c>
      <c r="G1307" s="252"/>
      <c r="H1307" s="255">
        <v>3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1" t="s">
        <v>273</v>
      </c>
      <c r="AU1307" s="261" t="s">
        <v>90</v>
      </c>
      <c r="AV1307" s="14" t="s">
        <v>90</v>
      </c>
      <c r="AW1307" s="14" t="s">
        <v>40</v>
      </c>
      <c r="AX1307" s="14" t="s">
        <v>80</v>
      </c>
      <c r="AY1307" s="261" t="s">
        <v>145</v>
      </c>
    </row>
    <row r="1308" s="14" customFormat="1">
      <c r="A1308" s="14"/>
      <c r="B1308" s="251"/>
      <c r="C1308" s="252"/>
      <c r="D1308" s="235" t="s">
        <v>273</v>
      </c>
      <c r="E1308" s="253" t="s">
        <v>78</v>
      </c>
      <c r="F1308" s="254" t="s">
        <v>1743</v>
      </c>
      <c r="G1308" s="252"/>
      <c r="H1308" s="255">
        <v>16</v>
      </c>
      <c r="I1308" s="256"/>
      <c r="J1308" s="252"/>
      <c r="K1308" s="252"/>
      <c r="L1308" s="257"/>
      <c r="M1308" s="258"/>
      <c r="N1308" s="259"/>
      <c r="O1308" s="259"/>
      <c r="P1308" s="259"/>
      <c r="Q1308" s="259"/>
      <c r="R1308" s="259"/>
      <c r="S1308" s="259"/>
      <c r="T1308" s="26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1" t="s">
        <v>273</v>
      </c>
      <c r="AU1308" s="261" t="s">
        <v>90</v>
      </c>
      <c r="AV1308" s="14" t="s">
        <v>90</v>
      </c>
      <c r="AW1308" s="14" t="s">
        <v>40</v>
      </c>
      <c r="AX1308" s="14" t="s">
        <v>80</v>
      </c>
      <c r="AY1308" s="261" t="s">
        <v>145</v>
      </c>
    </row>
    <row r="1309" s="14" customFormat="1">
      <c r="A1309" s="14"/>
      <c r="B1309" s="251"/>
      <c r="C1309" s="252"/>
      <c r="D1309" s="235" t="s">
        <v>273</v>
      </c>
      <c r="E1309" s="253" t="s">
        <v>78</v>
      </c>
      <c r="F1309" s="254" t="s">
        <v>1744</v>
      </c>
      <c r="G1309" s="252"/>
      <c r="H1309" s="255">
        <v>12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1" t="s">
        <v>273</v>
      </c>
      <c r="AU1309" s="261" t="s">
        <v>90</v>
      </c>
      <c r="AV1309" s="14" t="s">
        <v>90</v>
      </c>
      <c r="AW1309" s="14" t="s">
        <v>40</v>
      </c>
      <c r="AX1309" s="14" t="s">
        <v>80</v>
      </c>
      <c r="AY1309" s="261" t="s">
        <v>145</v>
      </c>
    </row>
    <row r="1310" s="15" customFormat="1">
      <c r="A1310" s="15"/>
      <c r="B1310" s="262"/>
      <c r="C1310" s="263"/>
      <c r="D1310" s="235" t="s">
        <v>273</v>
      </c>
      <c r="E1310" s="264" t="s">
        <v>78</v>
      </c>
      <c r="F1310" s="265" t="s">
        <v>277</v>
      </c>
      <c r="G1310" s="263"/>
      <c r="H1310" s="266">
        <v>55</v>
      </c>
      <c r="I1310" s="267"/>
      <c r="J1310" s="263"/>
      <c r="K1310" s="263"/>
      <c r="L1310" s="268"/>
      <c r="M1310" s="269"/>
      <c r="N1310" s="270"/>
      <c r="O1310" s="270"/>
      <c r="P1310" s="270"/>
      <c r="Q1310" s="270"/>
      <c r="R1310" s="270"/>
      <c r="S1310" s="270"/>
      <c r="T1310" s="271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2" t="s">
        <v>273</v>
      </c>
      <c r="AU1310" s="272" t="s">
        <v>90</v>
      </c>
      <c r="AV1310" s="15" t="s">
        <v>170</v>
      </c>
      <c r="AW1310" s="15" t="s">
        <v>40</v>
      </c>
      <c r="AX1310" s="15" t="s">
        <v>88</v>
      </c>
      <c r="AY1310" s="272" t="s">
        <v>145</v>
      </c>
    </row>
    <row r="1311" s="2" customFormat="1" ht="24.15" customHeight="1">
      <c r="A1311" s="43"/>
      <c r="B1311" s="44"/>
      <c r="C1311" s="217" t="s">
        <v>1745</v>
      </c>
      <c r="D1311" s="217" t="s">
        <v>148</v>
      </c>
      <c r="E1311" s="218" t="s">
        <v>1746</v>
      </c>
      <c r="F1311" s="219" t="s">
        <v>1747</v>
      </c>
      <c r="G1311" s="220" t="s">
        <v>553</v>
      </c>
      <c r="H1311" s="221">
        <v>15</v>
      </c>
      <c r="I1311" s="222"/>
      <c r="J1311" s="223">
        <f>ROUND(I1311*H1311,2)</f>
        <v>0</v>
      </c>
      <c r="K1311" s="219" t="s">
        <v>152</v>
      </c>
      <c r="L1311" s="49"/>
      <c r="M1311" s="224" t="s">
        <v>78</v>
      </c>
      <c r="N1311" s="225" t="s">
        <v>50</v>
      </c>
      <c r="O1311" s="89"/>
      <c r="P1311" s="226">
        <f>O1311*H1311</f>
        <v>0</v>
      </c>
      <c r="Q1311" s="226">
        <v>0</v>
      </c>
      <c r="R1311" s="226">
        <f>Q1311*H1311</f>
        <v>0</v>
      </c>
      <c r="S1311" s="226">
        <v>0</v>
      </c>
      <c r="T1311" s="227">
        <f>S1311*H1311</f>
        <v>0</v>
      </c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R1311" s="228" t="s">
        <v>364</v>
      </c>
      <c r="AT1311" s="228" t="s">
        <v>148</v>
      </c>
      <c r="AU1311" s="228" t="s">
        <v>90</v>
      </c>
      <c r="AY1311" s="21" t="s">
        <v>145</v>
      </c>
      <c r="BE1311" s="229">
        <f>IF(N1311="základní",J1311,0)</f>
        <v>0</v>
      </c>
      <c r="BF1311" s="229">
        <f>IF(N1311="snížená",J1311,0)</f>
        <v>0</v>
      </c>
      <c r="BG1311" s="229">
        <f>IF(N1311="zákl. přenesená",J1311,0)</f>
        <v>0</v>
      </c>
      <c r="BH1311" s="229">
        <f>IF(N1311="sníž. přenesená",J1311,0)</f>
        <v>0</v>
      </c>
      <c r="BI1311" s="229">
        <f>IF(N1311="nulová",J1311,0)</f>
        <v>0</v>
      </c>
      <c r="BJ1311" s="21" t="s">
        <v>88</v>
      </c>
      <c r="BK1311" s="229">
        <f>ROUND(I1311*H1311,2)</f>
        <v>0</v>
      </c>
      <c r="BL1311" s="21" t="s">
        <v>364</v>
      </c>
      <c r="BM1311" s="228" t="s">
        <v>1748</v>
      </c>
    </row>
    <row r="1312" s="2" customFormat="1">
      <c r="A1312" s="43"/>
      <c r="B1312" s="44"/>
      <c r="C1312" s="45"/>
      <c r="D1312" s="230" t="s">
        <v>155</v>
      </c>
      <c r="E1312" s="45"/>
      <c r="F1312" s="231" t="s">
        <v>1749</v>
      </c>
      <c r="G1312" s="45"/>
      <c r="H1312" s="45"/>
      <c r="I1312" s="232"/>
      <c r="J1312" s="45"/>
      <c r="K1312" s="45"/>
      <c r="L1312" s="49"/>
      <c r="M1312" s="233"/>
      <c r="N1312" s="234"/>
      <c r="O1312" s="89"/>
      <c r="P1312" s="89"/>
      <c r="Q1312" s="89"/>
      <c r="R1312" s="89"/>
      <c r="S1312" s="89"/>
      <c r="T1312" s="90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T1312" s="21" t="s">
        <v>155</v>
      </c>
      <c r="AU1312" s="21" t="s">
        <v>90</v>
      </c>
    </row>
    <row r="1313" s="14" customFormat="1">
      <c r="A1313" s="14"/>
      <c r="B1313" s="251"/>
      <c r="C1313" s="252"/>
      <c r="D1313" s="235" t="s">
        <v>273</v>
      </c>
      <c r="E1313" s="253" t="s">
        <v>78</v>
      </c>
      <c r="F1313" s="254" t="s">
        <v>1750</v>
      </c>
      <c r="G1313" s="252"/>
      <c r="H1313" s="255">
        <v>15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1" t="s">
        <v>273</v>
      </c>
      <c r="AU1313" s="261" t="s">
        <v>90</v>
      </c>
      <c r="AV1313" s="14" t="s">
        <v>90</v>
      </c>
      <c r="AW1313" s="14" t="s">
        <v>40</v>
      </c>
      <c r="AX1313" s="14" t="s">
        <v>88</v>
      </c>
      <c r="AY1313" s="261" t="s">
        <v>145</v>
      </c>
    </row>
    <row r="1314" s="2" customFormat="1" ht="24.15" customHeight="1">
      <c r="A1314" s="43"/>
      <c r="B1314" s="44"/>
      <c r="C1314" s="217" t="s">
        <v>1751</v>
      </c>
      <c r="D1314" s="217" t="s">
        <v>148</v>
      </c>
      <c r="E1314" s="218" t="s">
        <v>1752</v>
      </c>
      <c r="F1314" s="219" t="s">
        <v>1753</v>
      </c>
      <c r="G1314" s="220" t="s">
        <v>553</v>
      </c>
      <c r="H1314" s="221">
        <v>15</v>
      </c>
      <c r="I1314" s="222"/>
      <c r="J1314" s="223">
        <f>ROUND(I1314*H1314,2)</f>
        <v>0</v>
      </c>
      <c r="K1314" s="219" t="s">
        <v>152</v>
      </c>
      <c r="L1314" s="49"/>
      <c r="M1314" s="224" t="s">
        <v>78</v>
      </c>
      <c r="N1314" s="225" t="s">
        <v>50</v>
      </c>
      <c r="O1314" s="89"/>
      <c r="P1314" s="226">
        <f>O1314*H1314</f>
        <v>0</v>
      </c>
      <c r="Q1314" s="226">
        <v>0</v>
      </c>
      <c r="R1314" s="226">
        <f>Q1314*H1314</f>
        <v>0</v>
      </c>
      <c r="S1314" s="226">
        <v>0</v>
      </c>
      <c r="T1314" s="227">
        <f>S1314*H1314</f>
        <v>0</v>
      </c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R1314" s="228" t="s">
        <v>364</v>
      </c>
      <c r="AT1314" s="228" t="s">
        <v>148</v>
      </c>
      <c r="AU1314" s="228" t="s">
        <v>90</v>
      </c>
      <c r="AY1314" s="21" t="s">
        <v>145</v>
      </c>
      <c r="BE1314" s="229">
        <f>IF(N1314="základní",J1314,0)</f>
        <v>0</v>
      </c>
      <c r="BF1314" s="229">
        <f>IF(N1314="snížená",J1314,0)</f>
        <v>0</v>
      </c>
      <c r="BG1314" s="229">
        <f>IF(N1314="zákl. přenesená",J1314,0)</f>
        <v>0</v>
      </c>
      <c r="BH1314" s="229">
        <f>IF(N1314="sníž. přenesená",J1314,0)</f>
        <v>0</v>
      </c>
      <c r="BI1314" s="229">
        <f>IF(N1314="nulová",J1314,0)</f>
        <v>0</v>
      </c>
      <c r="BJ1314" s="21" t="s">
        <v>88</v>
      </c>
      <c r="BK1314" s="229">
        <f>ROUND(I1314*H1314,2)</f>
        <v>0</v>
      </c>
      <c r="BL1314" s="21" t="s">
        <v>364</v>
      </c>
      <c r="BM1314" s="228" t="s">
        <v>1754</v>
      </c>
    </row>
    <row r="1315" s="2" customFormat="1">
      <c r="A1315" s="43"/>
      <c r="B1315" s="44"/>
      <c r="C1315" s="45"/>
      <c r="D1315" s="230" t="s">
        <v>155</v>
      </c>
      <c r="E1315" s="45"/>
      <c r="F1315" s="231" t="s">
        <v>1755</v>
      </c>
      <c r="G1315" s="45"/>
      <c r="H1315" s="45"/>
      <c r="I1315" s="232"/>
      <c r="J1315" s="45"/>
      <c r="K1315" s="45"/>
      <c r="L1315" s="49"/>
      <c r="M1315" s="233"/>
      <c r="N1315" s="234"/>
      <c r="O1315" s="89"/>
      <c r="P1315" s="89"/>
      <c r="Q1315" s="89"/>
      <c r="R1315" s="89"/>
      <c r="S1315" s="89"/>
      <c r="T1315" s="90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T1315" s="21" t="s">
        <v>155</v>
      </c>
      <c r="AU1315" s="21" t="s">
        <v>90</v>
      </c>
    </row>
    <row r="1316" s="14" customFormat="1">
      <c r="A1316" s="14"/>
      <c r="B1316" s="251"/>
      <c r="C1316" s="252"/>
      <c r="D1316" s="235" t="s">
        <v>273</v>
      </c>
      <c r="E1316" s="253" t="s">
        <v>78</v>
      </c>
      <c r="F1316" s="254" t="s">
        <v>1750</v>
      </c>
      <c r="G1316" s="252"/>
      <c r="H1316" s="255">
        <v>15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1" t="s">
        <v>273</v>
      </c>
      <c r="AU1316" s="261" t="s">
        <v>90</v>
      </c>
      <c r="AV1316" s="14" t="s">
        <v>90</v>
      </c>
      <c r="AW1316" s="14" t="s">
        <v>40</v>
      </c>
      <c r="AX1316" s="14" t="s">
        <v>88</v>
      </c>
      <c r="AY1316" s="261" t="s">
        <v>145</v>
      </c>
    </row>
    <row r="1317" s="2" customFormat="1" ht="24.15" customHeight="1">
      <c r="A1317" s="43"/>
      <c r="B1317" s="44"/>
      <c r="C1317" s="217" t="s">
        <v>1756</v>
      </c>
      <c r="D1317" s="217" t="s">
        <v>148</v>
      </c>
      <c r="E1317" s="218" t="s">
        <v>1757</v>
      </c>
      <c r="F1317" s="219" t="s">
        <v>1758</v>
      </c>
      <c r="G1317" s="220" t="s">
        <v>553</v>
      </c>
      <c r="H1317" s="221">
        <v>35</v>
      </c>
      <c r="I1317" s="222"/>
      <c r="J1317" s="223">
        <f>ROUND(I1317*H1317,2)</f>
        <v>0</v>
      </c>
      <c r="K1317" s="219" t="s">
        <v>152</v>
      </c>
      <c r="L1317" s="49"/>
      <c r="M1317" s="224" t="s">
        <v>78</v>
      </c>
      <c r="N1317" s="225" t="s">
        <v>50</v>
      </c>
      <c r="O1317" s="89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R1317" s="228" t="s">
        <v>364</v>
      </c>
      <c r="AT1317" s="228" t="s">
        <v>148</v>
      </c>
      <c r="AU1317" s="228" t="s">
        <v>90</v>
      </c>
      <c r="AY1317" s="21" t="s">
        <v>145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21" t="s">
        <v>88</v>
      </c>
      <c r="BK1317" s="229">
        <f>ROUND(I1317*H1317,2)</f>
        <v>0</v>
      </c>
      <c r="BL1317" s="21" t="s">
        <v>364</v>
      </c>
      <c r="BM1317" s="228" t="s">
        <v>1759</v>
      </c>
    </row>
    <row r="1318" s="2" customFormat="1">
      <c r="A1318" s="43"/>
      <c r="B1318" s="44"/>
      <c r="C1318" s="45"/>
      <c r="D1318" s="230" t="s">
        <v>155</v>
      </c>
      <c r="E1318" s="45"/>
      <c r="F1318" s="231" t="s">
        <v>1760</v>
      </c>
      <c r="G1318" s="45"/>
      <c r="H1318" s="45"/>
      <c r="I1318" s="232"/>
      <c r="J1318" s="45"/>
      <c r="K1318" s="45"/>
      <c r="L1318" s="49"/>
      <c r="M1318" s="233"/>
      <c r="N1318" s="234"/>
      <c r="O1318" s="89"/>
      <c r="P1318" s="89"/>
      <c r="Q1318" s="89"/>
      <c r="R1318" s="89"/>
      <c r="S1318" s="89"/>
      <c r="T1318" s="90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T1318" s="21" t="s">
        <v>155</v>
      </c>
      <c r="AU1318" s="21" t="s">
        <v>90</v>
      </c>
    </row>
    <row r="1319" s="14" customFormat="1">
      <c r="A1319" s="14"/>
      <c r="B1319" s="251"/>
      <c r="C1319" s="252"/>
      <c r="D1319" s="235" t="s">
        <v>273</v>
      </c>
      <c r="E1319" s="253" t="s">
        <v>78</v>
      </c>
      <c r="F1319" s="254" t="s">
        <v>1750</v>
      </c>
      <c r="G1319" s="252"/>
      <c r="H1319" s="255">
        <v>15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1" t="s">
        <v>273</v>
      </c>
      <c r="AU1319" s="261" t="s">
        <v>90</v>
      </c>
      <c r="AV1319" s="14" t="s">
        <v>90</v>
      </c>
      <c r="AW1319" s="14" t="s">
        <v>40</v>
      </c>
      <c r="AX1319" s="14" t="s">
        <v>80</v>
      </c>
      <c r="AY1319" s="261" t="s">
        <v>145</v>
      </c>
    </row>
    <row r="1320" s="14" customFormat="1">
      <c r="A1320" s="14"/>
      <c r="B1320" s="251"/>
      <c r="C1320" s="252"/>
      <c r="D1320" s="235" t="s">
        <v>273</v>
      </c>
      <c r="E1320" s="253" t="s">
        <v>78</v>
      </c>
      <c r="F1320" s="254" t="s">
        <v>1761</v>
      </c>
      <c r="G1320" s="252"/>
      <c r="H1320" s="255">
        <v>20</v>
      </c>
      <c r="I1320" s="256"/>
      <c r="J1320" s="252"/>
      <c r="K1320" s="252"/>
      <c r="L1320" s="257"/>
      <c r="M1320" s="258"/>
      <c r="N1320" s="259"/>
      <c r="O1320" s="259"/>
      <c r="P1320" s="259"/>
      <c r="Q1320" s="259"/>
      <c r="R1320" s="259"/>
      <c r="S1320" s="259"/>
      <c r="T1320" s="260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1" t="s">
        <v>273</v>
      </c>
      <c r="AU1320" s="261" t="s">
        <v>90</v>
      </c>
      <c r="AV1320" s="14" t="s">
        <v>90</v>
      </c>
      <c r="AW1320" s="14" t="s">
        <v>40</v>
      </c>
      <c r="AX1320" s="14" t="s">
        <v>80</v>
      </c>
      <c r="AY1320" s="261" t="s">
        <v>145</v>
      </c>
    </row>
    <row r="1321" s="15" customFormat="1">
      <c r="A1321" s="15"/>
      <c r="B1321" s="262"/>
      <c r="C1321" s="263"/>
      <c r="D1321" s="235" t="s">
        <v>273</v>
      </c>
      <c r="E1321" s="264" t="s">
        <v>78</v>
      </c>
      <c r="F1321" s="265" t="s">
        <v>277</v>
      </c>
      <c r="G1321" s="263"/>
      <c r="H1321" s="266">
        <v>35</v>
      </c>
      <c r="I1321" s="267"/>
      <c r="J1321" s="263"/>
      <c r="K1321" s="263"/>
      <c r="L1321" s="268"/>
      <c r="M1321" s="269"/>
      <c r="N1321" s="270"/>
      <c r="O1321" s="270"/>
      <c r="P1321" s="270"/>
      <c r="Q1321" s="270"/>
      <c r="R1321" s="270"/>
      <c r="S1321" s="270"/>
      <c r="T1321" s="271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2" t="s">
        <v>273</v>
      </c>
      <c r="AU1321" s="272" t="s">
        <v>90</v>
      </c>
      <c r="AV1321" s="15" t="s">
        <v>170</v>
      </c>
      <c r="AW1321" s="15" t="s">
        <v>40</v>
      </c>
      <c r="AX1321" s="15" t="s">
        <v>88</v>
      </c>
      <c r="AY1321" s="272" t="s">
        <v>145</v>
      </c>
    </row>
    <row r="1322" s="2" customFormat="1" ht="24.15" customHeight="1">
      <c r="A1322" s="43"/>
      <c r="B1322" s="44"/>
      <c r="C1322" s="217" t="s">
        <v>1762</v>
      </c>
      <c r="D1322" s="217" t="s">
        <v>148</v>
      </c>
      <c r="E1322" s="218" t="s">
        <v>1763</v>
      </c>
      <c r="F1322" s="219" t="s">
        <v>1764</v>
      </c>
      <c r="G1322" s="220" t="s">
        <v>319</v>
      </c>
      <c r="H1322" s="221">
        <v>11.815</v>
      </c>
      <c r="I1322" s="222"/>
      <c r="J1322" s="223">
        <f>ROUND(I1322*H1322,2)</f>
        <v>0</v>
      </c>
      <c r="K1322" s="219" t="s">
        <v>152</v>
      </c>
      <c r="L1322" s="49"/>
      <c r="M1322" s="224" t="s">
        <v>78</v>
      </c>
      <c r="N1322" s="225" t="s">
        <v>50</v>
      </c>
      <c r="O1322" s="89"/>
      <c r="P1322" s="226">
        <f>O1322*H1322</f>
        <v>0</v>
      </c>
      <c r="Q1322" s="226">
        <v>4.5000000000000003E-05</v>
      </c>
      <c r="R1322" s="226">
        <f>Q1322*H1322</f>
        <v>0.00053167500000000001</v>
      </c>
      <c r="S1322" s="226">
        <v>0</v>
      </c>
      <c r="T1322" s="227">
        <f>S1322*H1322</f>
        <v>0</v>
      </c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R1322" s="228" t="s">
        <v>364</v>
      </c>
      <c r="AT1322" s="228" t="s">
        <v>148</v>
      </c>
      <c r="AU1322" s="228" t="s">
        <v>90</v>
      </c>
      <c r="AY1322" s="21" t="s">
        <v>145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21" t="s">
        <v>88</v>
      </c>
      <c r="BK1322" s="229">
        <f>ROUND(I1322*H1322,2)</f>
        <v>0</v>
      </c>
      <c r="BL1322" s="21" t="s">
        <v>364</v>
      </c>
      <c r="BM1322" s="228" t="s">
        <v>1765</v>
      </c>
    </row>
    <row r="1323" s="2" customFormat="1">
      <c r="A1323" s="43"/>
      <c r="B1323" s="44"/>
      <c r="C1323" s="45"/>
      <c r="D1323" s="230" t="s">
        <v>155</v>
      </c>
      <c r="E1323" s="45"/>
      <c r="F1323" s="231" t="s">
        <v>1766</v>
      </c>
      <c r="G1323" s="45"/>
      <c r="H1323" s="45"/>
      <c r="I1323" s="232"/>
      <c r="J1323" s="45"/>
      <c r="K1323" s="45"/>
      <c r="L1323" s="49"/>
      <c r="M1323" s="233"/>
      <c r="N1323" s="234"/>
      <c r="O1323" s="89"/>
      <c r="P1323" s="89"/>
      <c r="Q1323" s="89"/>
      <c r="R1323" s="89"/>
      <c r="S1323" s="89"/>
      <c r="T1323" s="90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T1323" s="21" t="s">
        <v>155</v>
      </c>
      <c r="AU1323" s="21" t="s">
        <v>90</v>
      </c>
    </row>
    <row r="1324" s="14" customFormat="1">
      <c r="A1324" s="14"/>
      <c r="B1324" s="251"/>
      <c r="C1324" s="252"/>
      <c r="D1324" s="235" t="s">
        <v>273</v>
      </c>
      <c r="E1324" s="253" t="s">
        <v>78</v>
      </c>
      <c r="F1324" s="254" t="s">
        <v>1767</v>
      </c>
      <c r="G1324" s="252"/>
      <c r="H1324" s="255">
        <v>11.815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1" t="s">
        <v>273</v>
      </c>
      <c r="AU1324" s="261" t="s">
        <v>90</v>
      </c>
      <c r="AV1324" s="14" t="s">
        <v>90</v>
      </c>
      <c r="AW1324" s="14" t="s">
        <v>40</v>
      </c>
      <c r="AX1324" s="14" t="s">
        <v>80</v>
      </c>
      <c r="AY1324" s="261" t="s">
        <v>145</v>
      </c>
    </row>
    <row r="1325" s="15" customFormat="1">
      <c r="A1325" s="15"/>
      <c r="B1325" s="262"/>
      <c r="C1325" s="263"/>
      <c r="D1325" s="235" t="s">
        <v>273</v>
      </c>
      <c r="E1325" s="264" t="s">
        <v>78</v>
      </c>
      <c r="F1325" s="265" t="s">
        <v>277</v>
      </c>
      <c r="G1325" s="263"/>
      <c r="H1325" s="266">
        <v>11.815</v>
      </c>
      <c r="I1325" s="267"/>
      <c r="J1325" s="263"/>
      <c r="K1325" s="263"/>
      <c r="L1325" s="268"/>
      <c r="M1325" s="269"/>
      <c r="N1325" s="270"/>
      <c r="O1325" s="270"/>
      <c r="P1325" s="270"/>
      <c r="Q1325" s="270"/>
      <c r="R1325" s="270"/>
      <c r="S1325" s="270"/>
      <c r="T1325" s="271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2" t="s">
        <v>273</v>
      </c>
      <c r="AU1325" s="272" t="s">
        <v>90</v>
      </c>
      <c r="AV1325" s="15" t="s">
        <v>170</v>
      </c>
      <c r="AW1325" s="15" t="s">
        <v>40</v>
      </c>
      <c r="AX1325" s="15" t="s">
        <v>88</v>
      </c>
      <c r="AY1325" s="272" t="s">
        <v>145</v>
      </c>
    </row>
    <row r="1326" s="2" customFormat="1">
      <c r="A1326" s="43"/>
      <c r="B1326" s="44"/>
      <c r="C1326" s="45"/>
      <c r="D1326" s="235" t="s">
        <v>718</v>
      </c>
      <c r="E1326" s="45"/>
      <c r="F1326" s="298" t="s">
        <v>1768</v>
      </c>
      <c r="G1326" s="45"/>
      <c r="H1326" s="45"/>
      <c r="I1326" s="45"/>
      <c r="J1326" s="45"/>
      <c r="K1326" s="45"/>
      <c r="L1326" s="49"/>
      <c r="M1326" s="233"/>
      <c r="N1326" s="234"/>
      <c r="O1326" s="89"/>
      <c r="P1326" s="89"/>
      <c r="Q1326" s="89"/>
      <c r="R1326" s="89"/>
      <c r="S1326" s="89"/>
      <c r="T1326" s="90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U1326" s="21" t="s">
        <v>90</v>
      </c>
    </row>
    <row r="1327" s="2" customFormat="1" ht="24.15" customHeight="1">
      <c r="A1327" s="43"/>
      <c r="B1327" s="44"/>
      <c r="C1327" s="217" t="s">
        <v>1769</v>
      </c>
      <c r="D1327" s="217" t="s">
        <v>148</v>
      </c>
      <c r="E1327" s="218" t="s">
        <v>1763</v>
      </c>
      <c r="F1327" s="219" t="s">
        <v>1764</v>
      </c>
      <c r="G1327" s="220" t="s">
        <v>319</v>
      </c>
      <c r="H1327" s="221">
        <v>101.292</v>
      </c>
      <c r="I1327" s="222"/>
      <c r="J1327" s="223">
        <f>ROUND(I1327*H1327,2)</f>
        <v>0</v>
      </c>
      <c r="K1327" s="219" t="s">
        <v>152</v>
      </c>
      <c r="L1327" s="49"/>
      <c r="M1327" s="224" t="s">
        <v>78</v>
      </c>
      <c r="N1327" s="225" t="s">
        <v>50</v>
      </c>
      <c r="O1327" s="89"/>
      <c r="P1327" s="226">
        <f>O1327*H1327</f>
        <v>0</v>
      </c>
      <c r="Q1327" s="226">
        <v>4.5000000000000003E-05</v>
      </c>
      <c r="R1327" s="226">
        <f>Q1327*H1327</f>
        <v>0.0045581400000000005</v>
      </c>
      <c r="S1327" s="226">
        <v>0</v>
      </c>
      <c r="T1327" s="227">
        <f>S1327*H1327</f>
        <v>0</v>
      </c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R1327" s="228" t="s">
        <v>364</v>
      </c>
      <c r="AT1327" s="228" t="s">
        <v>148</v>
      </c>
      <c r="AU1327" s="228" t="s">
        <v>90</v>
      </c>
      <c r="AY1327" s="21" t="s">
        <v>145</v>
      </c>
      <c r="BE1327" s="229">
        <f>IF(N1327="základní",J1327,0)</f>
        <v>0</v>
      </c>
      <c r="BF1327" s="229">
        <f>IF(N1327="snížená",J1327,0)</f>
        <v>0</v>
      </c>
      <c r="BG1327" s="229">
        <f>IF(N1327="zákl. přenesená",J1327,0)</f>
        <v>0</v>
      </c>
      <c r="BH1327" s="229">
        <f>IF(N1327="sníž. přenesená",J1327,0)</f>
        <v>0</v>
      </c>
      <c r="BI1327" s="229">
        <f>IF(N1327="nulová",J1327,0)</f>
        <v>0</v>
      </c>
      <c r="BJ1327" s="21" t="s">
        <v>88</v>
      </c>
      <c r="BK1327" s="229">
        <f>ROUND(I1327*H1327,2)</f>
        <v>0</v>
      </c>
      <c r="BL1327" s="21" t="s">
        <v>364</v>
      </c>
      <c r="BM1327" s="228" t="s">
        <v>1770</v>
      </c>
    </row>
    <row r="1328" s="2" customFormat="1">
      <c r="A1328" s="43"/>
      <c r="B1328" s="44"/>
      <c r="C1328" s="45"/>
      <c r="D1328" s="230" t="s">
        <v>155</v>
      </c>
      <c r="E1328" s="45"/>
      <c r="F1328" s="231" t="s">
        <v>1766</v>
      </c>
      <c r="G1328" s="45"/>
      <c r="H1328" s="45"/>
      <c r="I1328" s="232"/>
      <c r="J1328" s="45"/>
      <c r="K1328" s="45"/>
      <c r="L1328" s="49"/>
      <c r="M1328" s="233"/>
      <c r="N1328" s="234"/>
      <c r="O1328" s="89"/>
      <c r="P1328" s="89"/>
      <c r="Q1328" s="89"/>
      <c r="R1328" s="89"/>
      <c r="S1328" s="89"/>
      <c r="T1328" s="90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T1328" s="21" t="s">
        <v>155</v>
      </c>
      <c r="AU1328" s="21" t="s">
        <v>90</v>
      </c>
    </row>
    <row r="1329" s="14" customFormat="1">
      <c r="A1329" s="14"/>
      <c r="B1329" s="251"/>
      <c r="C1329" s="252"/>
      <c r="D1329" s="235" t="s">
        <v>273</v>
      </c>
      <c r="E1329" s="253" t="s">
        <v>78</v>
      </c>
      <c r="F1329" s="254" t="s">
        <v>763</v>
      </c>
      <c r="G1329" s="252"/>
      <c r="H1329" s="255">
        <v>101.292</v>
      </c>
      <c r="I1329" s="256"/>
      <c r="J1329" s="252"/>
      <c r="K1329" s="252"/>
      <c r="L1329" s="257"/>
      <c r="M1329" s="258"/>
      <c r="N1329" s="259"/>
      <c r="O1329" s="259"/>
      <c r="P1329" s="259"/>
      <c r="Q1329" s="259"/>
      <c r="R1329" s="259"/>
      <c r="S1329" s="259"/>
      <c r="T1329" s="26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1" t="s">
        <v>273</v>
      </c>
      <c r="AU1329" s="261" t="s">
        <v>90</v>
      </c>
      <c r="AV1329" s="14" t="s">
        <v>90</v>
      </c>
      <c r="AW1329" s="14" t="s">
        <v>40</v>
      </c>
      <c r="AX1329" s="14" t="s">
        <v>80</v>
      </c>
      <c r="AY1329" s="261" t="s">
        <v>145</v>
      </c>
    </row>
    <row r="1330" s="15" customFormat="1">
      <c r="A1330" s="15"/>
      <c r="B1330" s="262"/>
      <c r="C1330" s="263"/>
      <c r="D1330" s="235" t="s">
        <v>273</v>
      </c>
      <c r="E1330" s="264" t="s">
        <v>78</v>
      </c>
      <c r="F1330" s="265" t="s">
        <v>277</v>
      </c>
      <c r="G1330" s="263"/>
      <c r="H1330" s="266">
        <v>101.292</v>
      </c>
      <c r="I1330" s="267"/>
      <c r="J1330" s="263"/>
      <c r="K1330" s="263"/>
      <c r="L1330" s="268"/>
      <c r="M1330" s="269"/>
      <c r="N1330" s="270"/>
      <c r="O1330" s="270"/>
      <c r="P1330" s="270"/>
      <c r="Q1330" s="270"/>
      <c r="R1330" s="270"/>
      <c r="S1330" s="270"/>
      <c r="T1330" s="271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72" t="s">
        <v>273</v>
      </c>
      <c r="AU1330" s="272" t="s">
        <v>90</v>
      </c>
      <c r="AV1330" s="15" t="s">
        <v>170</v>
      </c>
      <c r="AW1330" s="15" t="s">
        <v>40</v>
      </c>
      <c r="AX1330" s="15" t="s">
        <v>88</v>
      </c>
      <c r="AY1330" s="272" t="s">
        <v>145</v>
      </c>
    </row>
    <row r="1331" s="2" customFormat="1">
      <c r="A1331" s="43"/>
      <c r="B1331" s="44"/>
      <c r="C1331" s="45"/>
      <c r="D1331" s="235" t="s">
        <v>718</v>
      </c>
      <c r="E1331" s="45"/>
      <c r="F1331" s="298" t="s">
        <v>1697</v>
      </c>
      <c r="G1331" s="45"/>
      <c r="H1331" s="45"/>
      <c r="I1331" s="45"/>
      <c r="J1331" s="45"/>
      <c r="K1331" s="45"/>
      <c r="L1331" s="49"/>
      <c r="M1331" s="233"/>
      <c r="N1331" s="234"/>
      <c r="O1331" s="89"/>
      <c r="P1331" s="89"/>
      <c r="Q1331" s="89"/>
      <c r="R1331" s="89"/>
      <c r="S1331" s="89"/>
      <c r="T1331" s="90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U1331" s="21" t="s">
        <v>90</v>
      </c>
    </row>
    <row r="1332" s="2" customFormat="1">
      <c r="A1332" s="43"/>
      <c r="B1332" s="44"/>
      <c r="C1332" s="45"/>
      <c r="D1332" s="235" t="s">
        <v>718</v>
      </c>
      <c r="E1332" s="45"/>
      <c r="F1332" s="299" t="s">
        <v>1698</v>
      </c>
      <c r="G1332" s="45"/>
      <c r="H1332" s="300">
        <v>24.239999999999998</v>
      </c>
      <c r="I1332" s="45"/>
      <c r="J1332" s="45"/>
      <c r="K1332" s="45"/>
      <c r="L1332" s="49"/>
      <c r="M1332" s="233"/>
      <c r="N1332" s="234"/>
      <c r="O1332" s="89"/>
      <c r="P1332" s="89"/>
      <c r="Q1332" s="89"/>
      <c r="R1332" s="89"/>
      <c r="S1332" s="89"/>
      <c r="T1332" s="90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U1332" s="21" t="s">
        <v>90</v>
      </c>
    </row>
    <row r="1333" s="2" customFormat="1">
      <c r="A1333" s="43"/>
      <c r="B1333" s="44"/>
      <c r="C1333" s="45"/>
      <c r="D1333" s="235" t="s">
        <v>718</v>
      </c>
      <c r="E1333" s="45"/>
      <c r="F1333" s="299" t="s">
        <v>1699</v>
      </c>
      <c r="G1333" s="45"/>
      <c r="H1333" s="300">
        <v>50.531999999999996</v>
      </c>
      <c r="I1333" s="45"/>
      <c r="J1333" s="45"/>
      <c r="K1333" s="45"/>
      <c r="L1333" s="49"/>
      <c r="M1333" s="233"/>
      <c r="N1333" s="234"/>
      <c r="O1333" s="89"/>
      <c r="P1333" s="89"/>
      <c r="Q1333" s="89"/>
      <c r="R1333" s="89"/>
      <c r="S1333" s="89"/>
      <c r="T1333" s="90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U1333" s="21" t="s">
        <v>90</v>
      </c>
    </row>
    <row r="1334" s="2" customFormat="1">
      <c r="A1334" s="43"/>
      <c r="B1334" s="44"/>
      <c r="C1334" s="45"/>
      <c r="D1334" s="235" t="s">
        <v>718</v>
      </c>
      <c r="E1334" s="45"/>
      <c r="F1334" s="299" t="s">
        <v>1700</v>
      </c>
      <c r="G1334" s="45"/>
      <c r="H1334" s="300">
        <v>2.3999999999999999</v>
      </c>
      <c r="I1334" s="45"/>
      <c r="J1334" s="45"/>
      <c r="K1334" s="45"/>
      <c r="L1334" s="49"/>
      <c r="M1334" s="233"/>
      <c r="N1334" s="234"/>
      <c r="O1334" s="89"/>
      <c r="P1334" s="89"/>
      <c r="Q1334" s="89"/>
      <c r="R1334" s="89"/>
      <c r="S1334" s="89"/>
      <c r="T1334" s="90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U1334" s="21" t="s">
        <v>90</v>
      </c>
    </row>
    <row r="1335" s="2" customFormat="1">
      <c r="A1335" s="43"/>
      <c r="B1335" s="44"/>
      <c r="C1335" s="45"/>
      <c r="D1335" s="235" t="s">
        <v>718</v>
      </c>
      <c r="E1335" s="45"/>
      <c r="F1335" s="299" t="s">
        <v>1701</v>
      </c>
      <c r="G1335" s="45"/>
      <c r="H1335" s="300">
        <v>15.76</v>
      </c>
      <c r="I1335" s="45"/>
      <c r="J1335" s="45"/>
      <c r="K1335" s="45"/>
      <c r="L1335" s="49"/>
      <c r="M1335" s="233"/>
      <c r="N1335" s="234"/>
      <c r="O1335" s="89"/>
      <c r="P1335" s="89"/>
      <c r="Q1335" s="89"/>
      <c r="R1335" s="89"/>
      <c r="S1335" s="89"/>
      <c r="T1335" s="90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U1335" s="21" t="s">
        <v>90</v>
      </c>
    </row>
    <row r="1336" s="2" customFormat="1">
      <c r="A1336" s="43"/>
      <c r="B1336" s="44"/>
      <c r="C1336" s="45"/>
      <c r="D1336" s="235" t="s">
        <v>718</v>
      </c>
      <c r="E1336" s="45"/>
      <c r="F1336" s="299" t="s">
        <v>1702</v>
      </c>
      <c r="G1336" s="45"/>
      <c r="H1336" s="300">
        <v>8.3599999999999994</v>
      </c>
      <c r="I1336" s="45"/>
      <c r="J1336" s="45"/>
      <c r="K1336" s="45"/>
      <c r="L1336" s="49"/>
      <c r="M1336" s="233"/>
      <c r="N1336" s="234"/>
      <c r="O1336" s="89"/>
      <c r="P1336" s="89"/>
      <c r="Q1336" s="89"/>
      <c r="R1336" s="89"/>
      <c r="S1336" s="89"/>
      <c r="T1336" s="90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U1336" s="21" t="s">
        <v>90</v>
      </c>
    </row>
    <row r="1337" s="2" customFormat="1">
      <c r="A1337" s="43"/>
      <c r="B1337" s="44"/>
      <c r="C1337" s="45"/>
      <c r="D1337" s="235" t="s">
        <v>718</v>
      </c>
      <c r="E1337" s="45"/>
      <c r="F1337" s="299" t="s">
        <v>277</v>
      </c>
      <c r="G1337" s="45"/>
      <c r="H1337" s="300">
        <v>101.292</v>
      </c>
      <c r="I1337" s="45"/>
      <c r="J1337" s="45"/>
      <c r="K1337" s="45"/>
      <c r="L1337" s="49"/>
      <c r="M1337" s="233"/>
      <c r="N1337" s="234"/>
      <c r="O1337" s="89"/>
      <c r="P1337" s="89"/>
      <c r="Q1337" s="89"/>
      <c r="R1337" s="89"/>
      <c r="S1337" s="89"/>
      <c r="T1337" s="90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U1337" s="21" t="s">
        <v>90</v>
      </c>
    </row>
    <row r="1338" s="2" customFormat="1" ht="37.8" customHeight="1">
      <c r="A1338" s="43"/>
      <c r="B1338" s="44"/>
      <c r="C1338" s="217" t="s">
        <v>1771</v>
      </c>
      <c r="D1338" s="217" t="s">
        <v>148</v>
      </c>
      <c r="E1338" s="218" t="s">
        <v>1772</v>
      </c>
      <c r="F1338" s="219" t="s">
        <v>1773</v>
      </c>
      <c r="G1338" s="220" t="s">
        <v>403</v>
      </c>
      <c r="H1338" s="221">
        <v>22.800000000000001</v>
      </c>
      <c r="I1338" s="222"/>
      <c r="J1338" s="223">
        <f>ROUND(I1338*H1338,2)</f>
        <v>0</v>
      </c>
      <c r="K1338" s="219" t="s">
        <v>1435</v>
      </c>
      <c r="L1338" s="49"/>
      <c r="M1338" s="224" t="s">
        <v>78</v>
      </c>
      <c r="N1338" s="225" t="s">
        <v>50</v>
      </c>
      <c r="O1338" s="89"/>
      <c r="P1338" s="226">
        <f>O1338*H1338</f>
        <v>0</v>
      </c>
      <c r="Q1338" s="226">
        <v>0.00097999999999999997</v>
      </c>
      <c r="R1338" s="226">
        <f>Q1338*H1338</f>
        <v>0.022343999999999999</v>
      </c>
      <c r="S1338" s="226">
        <v>0</v>
      </c>
      <c r="T1338" s="227">
        <f>S1338*H1338</f>
        <v>0</v>
      </c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R1338" s="228" t="s">
        <v>364</v>
      </c>
      <c r="AT1338" s="228" t="s">
        <v>148</v>
      </c>
      <c r="AU1338" s="228" t="s">
        <v>90</v>
      </c>
      <c r="AY1338" s="21" t="s">
        <v>145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21" t="s">
        <v>88</v>
      </c>
      <c r="BK1338" s="229">
        <f>ROUND(I1338*H1338,2)</f>
        <v>0</v>
      </c>
      <c r="BL1338" s="21" t="s">
        <v>364</v>
      </c>
      <c r="BM1338" s="228" t="s">
        <v>1774</v>
      </c>
    </row>
    <row r="1339" s="14" customFormat="1">
      <c r="A1339" s="14"/>
      <c r="B1339" s="251"/>
      <c r="C1339" s="252"/>
      <c r="D1339" s="235" t="s">
        <v>273</v>
      </c>
      <c r="E1339" s="253" t="s">
        <v>78</v>
      </c>
      <c r="F1339" s="254" t="s">
        <v>1775</v>
      </c>
      <c r="G1339" s="252"/>
      <c r="H1339" s="255">
        <v>6.1500000000000004</v>
      </c>
      <c r="I1339" s="256"/>
      <c r="J1339" s="252"/>
      <c r="K1339" s="252"/>
      <c r="L1339" s="257"/>
      <c r="M1339" s="258"/>
      <c r="N1339" s="259"/>
      <c r="O1339" s="259"/>
      <c r="P1339" s="259"/>
      <c r="Q1339" s="259"/>
      <c r="R1339" s="259"/>
      <c r="S1339" s="259"/>
      <c r="T1339" s="26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1" t="s">
        <v>273</v>
      </c>
      <c r="AU1339" s="261" t="s">
        <v>90</v>
      </c>
      <c r="AV1339" s="14" t="s">
        <v>90</v>
      </c>
      <c r="AW1339" s="14" t="s">
        <v>40</v>
      </c>
      <c r="AX1339" s="14" t="s">
        <v>80</v>
      </c>
      <c r="AY1339" s="261" t="s">
        <v>145</v>
      </c>
    </row>
    <row r="1340" s="14" customFormat="1">
      <c r="A1340" s="14"/>
      <c r="B1340" s="251"/>
      <c r="C1340" s="252"/>
      <c r="D1340" s="235" t="s">
        <v>273</v>
      </c>
      <c r="E1340" s="253" t="s">
        <v>78</v>
      </c>
      <c r="F1340" s="254" t="s">
        <v>1776</v>
      </c>
      <c r="G1340" s="252"/>
      <c r="H1340" s="255">
        <v>8.1999999999999993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1" t="s">
        <v>273</v>
      </c>
      <c r="AU1340" s="261" t="s">
        <v>90</v>
      </c>
      <c r="AV1340" s="14" t="s">
        <v>90</v>
      </c>
      <c r="AW1340" s="14" t="s">
        <v>40</v>
      </c>
      <c r="AX1340" s="14" t="s">
        <v>80</v>
      </c>
      <c r="AY1340" s="261" t="s">
        <v>145</v>
      </c>
    </row>
    <row r="1341" s="14" customFormat="1">
      <c r="A1341" s="14"/>
      <c r="B1341" s="251"/>
      <c r="C1341" s="252"/>
      <c r="D1341" s="235" t="s">
        <v>273</v>
      </c>
      <c r="E1341" s="253" t="s">
        <v>78</v>
      </c>
      <c r="F1341" s="254" t="s">
        <v>1777</v>
      </c>
      <c r="G1341" s="252"/>
      <c r="H1341" s="255">
        <v>2.1499999999999999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1" t="s">
        <v>273</v>
      </c>
      <c r="AU1341" s="261" t="s">
        <v>90</v>
      </c>
      <c r="AV1341" s="14" t="s">
        <v>90</v>
      </c>
      <c r="AW1341" s="14" t="s">
        <v>40</v>
      </c>
      <c r="AX1341" s="14" t="s">
        <v>80</v>
      </c>
      <c r="AY1341" s="261" t="s">
        <v>145</v>
      </c>
    </row>
    <row r="1342" s="14" customFormat="1">
      <c r="A1342" s="14"/>
      <c r="B1342" s="251"/>
      <c r="C1342" s="252"/>
      <c r="D1342" s="235" t="s">
        <v>273</v>
      </c>
      <c r="E1342" s="253" t="s">
        <v>78</v>
      </c>
      <c r="F1342" s="254" t="s">
        <v>1778</v>
      </c>
      <c r="G1342" s="252"/>
      <c r="H1342" s="255">
        <v>4.5999999999999996</v>
      </c>
      <c r="I1342" s="256"/>
      <c r="J1342" s="252"/>
      <c r="K1342" s="252"/>
      <c r="L1342" s="257"/>
      <c r="M1342" s="258"/>
      <c r="N1342" s="259"/>
      <c r="O1342" s="259"/>
      <c r="P1342" s="259"/>
      <c r="Q1342" s="259"/>
      <c r="R1342" s="259"/>
      <c r="S1342" s="259"/>
      <c r="T1342" s="26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1" t="s">
        <v>273</v>
      </c>
      <c r="AU1342" s="261" t="s">
        <v>90</v>
      </c>
      <c r="AV1342" s="14" t="s">
        <v>90</v>
      </c>
      <c r="AW1342" s="14" t="s">
        <v>40</v>
      </c>
      <c r="AX1342" s="14" t="s">
        <v>80</v>
      </c>
      <c r="AY1342" s="261" t="s">
        <v>145</v>
      </c>
    </row>
    <row r="1343" s="14" customFormat="1">
      <c r="A1343" s="14"/>
      <c r="B1343" s="251"/>
      <c r="C1343" s="252"/>
      <c r="D1343" s="235" t="s">
        <v>273</v>
      </c>
      <c r="E1343" s="253" t="s">
        <v>78</v>
      </c>
      <c r="F1343" s="254" t="s">
        <v>1779</v>
      </c>
      <c r="G1343" s="252"/>
      <c r="H1343" s="255">
        <v>0.69999999999999996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1" t="s">
        <v>273</v>
      </c>
      <c r="AU1343" s="261" t="s">
        <v>90</v>
      </c>
      <c r="AV1343" s="14" t="s">
        <v>90</v>
      </c>
      <c r="AW1343" s="14" t="s">
        <v>40</v>
      </c>
      <c r="AX1343" s="14" t="s">
        <v>80</v>
      </c>
      <c r="AY1343" s="261" t="s">
        <v>145</v>
      </c>
    </row>
    <row r="1344" s="14" customFormat="1">
      <c r="A1344" s="14"/>
      <c r="B1344" s="251"/>
      <c r="C1344" s="252"/>
      <c r="D1344" s="235" t="s">
        <v>273</v>
      </c>
      <c r="E1344" s="253" t="s">
        <v>78</v>
      </c>
      <c r="F1344" s="254" t="s">
        <v>1780</v>
      </c>
      <c r="G1344" s="252"/>
      <c r="H1344" s="255">
        <v>1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1" t="s">
        <v>273</v>
      </c>
      <c r="AU1344" s="261" t="s">
        <v>90</v>
      </c>
      <c r="AV1344" s="14" t="s">
        <v>90</v>
      </c>
      <c r="AW1344" s="14" t="s">
        <v>40</v>
      </c>
      <c r="AX1344" s="14" t="s">
        <v>80</v>
      </c>
      <c r="AY1344" s="261" t="s">
        <v>145</v>
      </c>
    </row>
    <row r="1345" s="15" customFormat="1">
      <c r="A1345" s="15"/>
      <c r="B1345" s="262"/>
      <c r="C1345" s="263"/>
      <c r="D1345" s="235" t="s">
        <v>273</v>
      </c>
      <c r="E1345" s="264" t="s">
        <v>1781</v>
      </c>
      <c r="F1345" s="265" t="s">
        <v>277</v>
      </c>
      <c r="G1345" s="263"/>
      <c r="H1345" s="266">
        <v>22.800000000000001</v>
      </c>
      <c r="I1345" s="267"/>
      <c r="J1345" s="263"/>
      <c r="K1345" s="263"/>
      <c r="L1345" s="268"/>
      <c r="M1345" s="269"/>
      <c r="N1345" s="270"/>
      <c r="O1345" s="270"/>
      <c r="P1345" s="270"/>
      <c r="Q1345" s="270"/>
      <c r="R1345" s="270"/>
      <c r="S1345" s="270"/>
      <c r="T1345" s="271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72" t="s">
        <v>273</v>
      </c>
      <c r="AU1345" s="272" t="s">
        <v>90</v>
      </c>
      <c r="AV1345" s="15" t="s">
        <v>170</v>
      </c>
      <c r="AW1345" s="15" t="s">
        <v>40</v>
      </c>
      <c r="AX1345" s="15" t="s">
        <v>88</v>
      </c>
      <c r="AY1345" s="272" t="s">
        <v>145</v>
      </c>
    </row>
    <row r="1346" s="2" customFormat="1" ht="16.5" customHeight="1">
      <c r="A1346" s="43"/>
      <c r="B1346" s="44"/>
      <c r="C1346" s="288" t="s">
        <v>1782</v>
      </c>
      <c r="D1346" s="288" t="s">
        <v>664</v>
      </c>
      <c r="E1346" s="289" t="s">
        <v>1711</v>
      </c>
      <c r="F1346" s="290" t="s">
        <v>1712</v>
      </c>
      <c r="G1346" s="291" t="s">
        <v>319</v>
      </c>
      <c r="H1346" s="292">
        <v>12.539999999999999</v>
      </c>
      <c r="I1346" s="293"/>
      <c r="J1346" s="294">
        <f>ROUND(I1346*H1346,2)</f>
        <v>0</v>
      </c>
      <c r="K1346" s="290" t="s">
        <v>152</v>
      </c>
      <c r="L1346" s="295"/>
      <c r="M1346" s="296" t="s">
        <v>78</v>
      </c>
      <c r="N1346" s="297" t="s">
        <v>50</v>
      </c>
      <c r="O1346" s="89"/>
      <c r="P1346" s="226">
        <f>O1346*H1346</f>
        <v>0</v>
      </c>
      <c r="Q1346" s="226">
        <v>0.0126</v>
      </c>
      <c r="R1346" s="226">
        <f>Q1346*H1346</f>
        <v>0.15800399999999998</v>
      </c>
      <c r="S1346" s="226">
        <v>0</v>
      </c>
      <c r="T1346" s="227">
        <f>S1346*H1346</f>
        <v>0</v>
      </c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R1346" s="228" t="s">
        <v>467</v>
      </c>
      <c r="AT1346" s="228" t="s">
        <v>664</v>
      </c>
      <c r="AU1346" s="228" t="s">
        <v>90</v>
      </c>
      <c r="AY1346" s="21" t="s">
        <v>145</v>
      </c>
      <c r="BE1346" s="229">
        <f>IF(N1346="základní",J1346,0)</f>
        <v>0</v>
      </c>
      <c r="BF1346" s="229">
        <f>IF(N1346="snížená",J1346,0)</f>
        <v>0</v>
      </c>
      <c r="BG1346" s="229">
        <f>IF(N1346="zákl. přenesená",J1346,0)</f>
        <v>0</v>
      </c>
      <c r="BH1346" s="229">
        <f>IF(N1346="sníž. přenesená",J1346,0)</f>
        <v>0</v>
      </c>
      <c r="BI1346" s="229">
        <f>IF(N1346="nulová",J1346,0)</f>
        <v>0</v>
      </c>
      <c r="BJ1346" s="21" t="s">
        <v>88</v>
      </c>
      <c r="BK1346" s="229">
        <f>ROUND(I1346*H1346,2)</f>
        <v>0</v>
      </c>
      <c r="BL1346" s="21" t="s">
        <v>364</v>
      </c>
      <c r="BM1346" s="228" t="s">
        <v>1783</v>
      </c>
    </row>
    <row r="1347" s="14" customFormat="1">
      <c r="A1347" s="14"/>
      <c r="B1347" s="251"/>
      <c r="C1347" s="252"/>
      <c r="D1347" s="235" t="s">
        <v>273</v>
      </c>
      <c r="E1347" s="252"/>
      <c r="F1347" s="254" t="s">
        <v>1784</v>
      </c>
      <c r="G1347" s="252"/>
      <c r="H1347" s="255">
        <v>12.539999999999999</v>
      </c>
      <c r="I1347" s="256"/>
      <c r="J1347" s="252"/>
      <c r="K1347" s="252"/>
      <c r="L1347" s="257"/>
      <c r="M1347" s="258"/>
      <c r="N1347" s="259"/>
      <c r="O1347" s="259"/>
      <c r="P1347" s="259"/>
      <c r="Q1347" s="259"/>
      <c r="R1347" s="259"/>
      <c r="S1347" s="259"/>
      <c r="T1347" s="26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1" t="s">
        <v>273</v>
      </c>
      <c r="AU1347" s="261" t="s">
        <v>90</v>
      </c>
      <c r="AV1347" s="14" t="s">
        <v>90</v>
      </c>
      <c r="AW1347" s="14" t="s">
        <v>4</v>
      </c>
      <c r="AX1347" s="14" t="s">
        <v>88</v>
      </c>
      <c r="AY1347" s="261" t="s">
        <v>145</v>
      </c>
    </row>
    <row r="1348" s="2" customFormat="1" ht="49.05" customHeight="1">
      <c r="A1348" s="43"/>
      <c r="B1348" s="44"/>
      <c r="C1348" s="217" t="s">
        <v>1785</v>
      </c>
      <c r="D1348" s="217" t="s">
        <v>148</v>
      </c>
      <c r="E1348" s="218" t="s">
        <v>1786</v>
      </c>
      <c r="F1348" s="219" t="s">
        <v>1787</v>
      </c>
      <c r="G1348" s="220" t="s">
        <v>301</v>
      </c>
      <c r="H1348" s="221">
        <v>2.1459999999999999</v>
      </c>
      <c r="I1348" s="222"/>
      <c r="J1348" s="223">
        <f>ROUND(I1348*H1348,2)</f>
        <v>0</v>
      </c>
      <c r="K1348" s="219" t="s">
        <v>152</v>
      </c>
      <c r="L1348" s="49"/>
      <c r="M1348" s="224" t="s">
        <v>78</v>
      </c>
      <c r="N1348" s="225" t="s">
        <v>50</v>
      </c>
      <c r="O1348" s="89"/>
      <c r="P1348" s="226">
        <f>O1348*H1348</f>
        <v>0</v>
      </c>
      <c r="Q1348" s="226">
        <v>0</v>
      </c>
      <c r="R1348" s="226">
        <f>Q1348*H1348</f>
        <v>0</v>
      </c>
      <c r="S1348" s="226">
        <v>0</v>
      </c>
      <c r="T1348" s="227">
        <f>S1348*H1348</f>
        <v>0</v>
      </c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R1348" s="228" t="s">
        <v>364</v>
      </c>
      <c r="AT1348" s="228" t="s">
        <v>148</v>
      </c>
      <c r="AU1348" s="228" t="s">
        <v>90</v>
      </c>
      <c r="AY1348" s="21" t="s">
        <v>145</v>
      </c>
      <c r="BE1348" s="229">
        <f>IF(N1348="základní",J1348,0)</f>
        <v>0</v>
      </c>
      <c r="BF1348" s="229">
        <f>IF(N1348="snížená",J1348,0)</f>
        <v>0</v>
      </c>
      <c r="BG1348" s="229">
        <f>IF(N1348="zákl. přenesená",J1348,0)</f>
        <v>0</v>
      </c>
      <c r="BH1348" s="229">
        <f>IF(N1348="sníž. přenesená",J1348,0)</f>
        <v>0</v>
      </c>
      <c r="BI1348" s="229">
        <f>IF(N1348="nulová",J1348,0)</f>
        <v>0</v>
      </c>
      <c r="BJ1348" s="21" t="s">
        <v>88</v>
      </c>
      <c r="BK1348" s="229">
        <f>ROUND(I1348*H1348,2)</f>
        <v>0</v>
      </c>
      <c r="BL1348" s="21" t="s">
        <v>364</v>
      </c>
      <c r="BM1348" s="228" t="s">
        <v>1788</v>
      </c>
    </row>
    <row r="1349" s="2" customFormat="1">
      <c r="A1349" s="43"/>
      <c r="B1349" s="44"/>
      <c r="C1349" s="45"/>
      <c r="D1349" s="230" t="s">
        <v>155</v>
      </c>
      <c r="E1349" s="45"/>
      <c r="F1349" s="231" t="s">
        <v>1789</v>
      </c>
      <c r="G1349" s="45"/>
      <c r="H1349" s="45"/>
      <c r="I1349" s="232"/>
      <c r="J1349" s="45"/>
      <c r="K1349" s="45"/>
      <c r="L1349" s="49"/>
      <c r="M1349" s="233"/>
      <c r="N1349" s="234"/>
      <c r="O1349" s="89"/>
      <c r="P1349" s="89"/>
      <c r="Q1349" s="89"/>
      <c r="R1349" s="89"/>
      <c r="S1349" s="89"/>
      <c r="T1349" s="90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T1349" s="21" t="s">
        <v>155</v>
      </c>
      <c r="AU1349" s="21" t="s">
        <v>90</v>
      </c>
    </row>
    <row r="1350" s="2" customFormat="1" ht="49.05" customHeight="1">
      <c r="A1350" s="43"/>
      <c r="B1350" s="44"/>
      <c r="C1350" s="217" t="s">
        <v>1790</v>
      </c>
      <c r="D1350" s="217" t="s">
        <v>148</v>
      </c>
      <c r="E1350" s="218" t="s">
        <v>1791</v>
      </c>
      <c r="F1350" s="219" t="s">
        <v>1792</v>
      </c>
      <c r="G1350" s="220" t="s">
        <v>301</v>
      </c>
      <c r="H1350" s="221">
        <v>2.1459999999999999</v>
      </c>
      <c r="I1350" s="222"/>
      <c r="J1350" s="223">
        <f>ROUND(I1350*H1350,2)</f>
        <v>0</v>
      </c>
      <c r="K1350" s="219" t="s">
        <v>554</v>
      </c>
      <c r="L1350" s="49"/>
      <c r="M1350" s="224" t="s">
        <v>78</v>
      </c>
      <c r="N1350" s="225" t="s">
        <v>50</v>
      </c>
      <c r="O1350" s="89"/>
      <c r="P1350" s="226">
        <f>O1350*H1350</f>
        <v>0</v>
      </c>
      <c r="Q1350" s="226">
        <v>0</v>
      </c>
      <c r="R1350" s="226">
        <f>Q1350*H1350</f>
        <v>0</v>
      </c>
      <c r="S1350" s="226">
        <v>0</v>
      </c>
      <c r="T1350" s="227">
        <f>S1350*H1350</f>
        <v>0</v>
      </c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R1350" s="228" t="s">
        <v>364</v>
      </c>
      <c r="AT1350" s="228" t="s">
        <v>148</v>
      </c>
      <c r="AU1350" s="228" t="s">
        <v>90</v>
      </c>
      <c r="AY1350" s="21" t="s">
        <v>145</v>
      </c>
      <c r="BE1350" s="229">
        <f>IF(N1350="základní",J1350,0)</f>
        <v>0</v>
      </c>
      <c r="BF1350" s="229">
        <f>IF(N1350="snížená",J1350,0)</f>
        <v>0</v>
      </c>
      <c r="BG1350" s="229">
        <f>IF(N1350="zákl. přenesená",J1350,0)</f>
        <v>0</v>
      </c>
      <c r="BH1350" s="229">
        <f>IF(N1350="sníž. přenesená",J1350,0)</f>
        <v>0</v>
      </c>
      <c r="BI1350" s="229">
        <f>IF(N1350="nulová",J1350,0)</f>
        <v>0</v>
      </c>
      <c r="BJ1350" s="21" t="s">
        <v>88</v>
      </c>
      <c r="BK1350" s="229">
        <f>ROUND(I1350*H1350,2)</f>
        <v>0</v>
      </c>
      <c r="BL1350" s="21" t="s">
        <v>364</v>
      </c>
      <c r="BM1350" s="228" t="s">
        <v>1793</v>
      </c>
    </row>
    <row r="1351" s="2" customFormat="1">
      <c r="A1351" s="43"/>
      <c r="B1351" s="44"/>
      <c r="C1351" s="45"/>
      <c r="D1351" s="230" t="s">
        <v>155</v>
      </c>
      <c r="E1351" s="45"/>
      <c r="F1351" s="231" t="s">
        <v>1794</v>
      </c>
      <c r="G1351" s="45"/>
      <c r="H1351" s="45"/>
      <c r="I1351" s="232"/>
      <c r="J1351" s="45"/>
      <c r="K1351" s="45"/>
      <c r="L1351" s="49"/>
      <c r="M1351" s="233"/>
      <c r="N1351" s="234"/>
      <c r="O1351" s="89"/>
      <c r="P1351" s="89"/>
      <c r="Q1351" s="89"/>
      <c r="R1351" s="89"/>
      <c r="S1351" s="89"/>
      <c r="T1351" s="90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T1351" s="21" t="s">
        <v>155</v>
      </c>
      <c r="AU1351" s="21" t="s">
        <v>90</v>
      </c>
    </row>
    <row r="1352" s="2" customFormat="1" ht="62.7" customHeight="1">
      <c r="A1352" s="43"/>
      <c r="B1352" s="44"/>
      <c r="C1352" s="217" t="s">
        <v>1795</v>
      </c>
      <c r="D1352" s="217" t="s">
        <v>148</v>
      </c>
      <c r="E1352" s="218" t="s">
        <v>1796</v>
      </c>
      <c r="F1352" s="219" t="s">
        <v>1797</v>
      </c>
      <c r="G1352" s="220" t="s">
        <v>301</v>
      </c>
      <c r="H1352" s="221">
        <v>2.1459999999999999</v>
      </c>
      <c r="I1352" s="222"/>
      <c r="J1352" s="223">
        <f>ROUND(I1352*H1352,2)</f>
        <v>0</v>
      </c>
      <c r="K1352" s="219" t="s">
        <v>152</v>
      </c>
      <c r="L1352" s="49"/>
      <c r="M1352" s="224" t="s">
        <v>78</v>
      </c>
      <c r="N1352" s="225" t="s">
        <v>50</v>
      </c>
      <c r="O1352" s="89"/>
      <c r="P1352" s="226">
        <f>O1352*H1352</f>
        <v>0</v>
      </c>
      <c r="Q1352" s="226">
        <v>0</v>
      </c>
      <c r="R1352" s="226">
        <f>Q1352*H1352</f>
        <v>0</v>
      </c>
      <c r="S1352" s="226">
        <v>0</v>
      </c>
      <c r="T1352" s="227">
        <f>S1352*H1352</f>
        <v>0</v>
      </c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R1352" s="228" t="s">
        <v>364</v>
      </c>
      <c r="AT1352" s="228" t="s">
        <v>148</v>
      </c>
      <c r="AU1352" s="228" t="s">
        <v>90</v>
      </c>
      <c r="AY1352" s="21" t="s">
        <v>145</v>
      </c>
      <c r="BE1352" s="229">
        <f>IF(N1352="základní",J1352,0)</f>
        <v>0</v>
      </c>
      <c r="BF1352" s="229">
        <f>IF(N1352="snížená",J1352,0)</f>
        <v>0</v>
      </c>
      <c r="BG1352" s="229">
        <f>IF(N1352="zákl. přenesená",J1352,0)</f>
        <v>0</v>
      </c>
      <c r="BH1352" s="229">
        <f>IF(N1352="sníž. přenesená",J1352,0)</f>
        <v>0</v>
      </c>
      <c r="BI1352" s="229">
        <f>IF(N1352="nulová",J1352,0)</f>
        <v>0</v>
      </c>
      <c r="BJ1352" s="21" t="s">
        <v>88</v>
      </c>
      <c r="BK1352" s="229">
        <f>ROUND(I1352*H1352,2)</f>
        <v>0</v>
      </c>
      <c r="BL1352" s="21" t="s">
        <v>364</v>
      </c>
      <c r="BM1352" s="228" t="s">
        <v>1798</v>
      </c>
    </row>
    <row r="1353" s="2" customFormat="1">
      <c r="A1353" s="43"/>
      <c r="B1353" s="44"/>
      <c r="C1353" s="45"/>
      <c r="D1353" s="230" t="s">
        <v>155</v>
      </c>
      <c r="E1353" s="45"/>
      <c r="F1353" s="231" t="s">
        <v>1799</v>
      </c>
      <c r="G1353" s="45"/>
      <c r="H1353" s="45"/>
      <c r="I1353" s="232"/>
      <c r="J1353" s="45"/>
      <c r="K1353" s="45"/>
      <c r="L1353" s="49"/>
      <c r="M1353" s="233"/>
      <c r="N1353" s="234"/>
      <c r="O1353" s="89"/>
      <c r="P1353" s="89"/>
      <c r="Q1353" s="89"/>
      <c r="R1353" s="89"/>
      <c r="S1353" s="89"/>
      <c r="T1353" s="90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T1353" s="21" t="s">
        <v>155</v>
      </c>
      <c r="AU1353" s="21" t="s">
        <v>90</v>
      </c>
    </row>
    <row r="1354" s="12" customFormat="1" ht="22.8" customHeight="1">
      <c r="A1354" s="12"/>
      <c r="B1354" s="201"/>
      <c r="C1354" s="202"/>
      <c r="D1354" s="203" t="s">
        <v>79</v>
      </c>
      <c r="E1354" s="215" t="s">
        <v>702</v>
      </c>
      <c r="F1354" s="215" t="s">
        <v>703</v>
      </c>
      <c r="G1354" s="202"/>
      <c r="H1354" s="202"/>
      <c r="I1354" s="205"/>
      <c r="J1354" s="216">
        <f>BK1354</f>
        <v>0</v>
      </c>
      <c r="K1354" s="202"/>
      <c r="L1354" s="207"/>
      <c r="M1354" s="208"/>
      <c r="N1354" s="209"/>
      <c r="O1354" s="209"/>
      <c r="P1354" s="210">
        <f>SUM(P1355:P1397)</f>
        <v>0</v>
      </c>
      <c r="Q1354" s="209"/>
      <c r="R1354" s="210">
        <f>SUM(R1355:R1397)</f>
        <v>0.0049061040000000005</v>
      </c>
      <c r="S1354" s="209"/>
      <c r="T1354" s="211">
        <f>SUM(T1355:T1397)</f>
        <v>0.0037239999999999999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2" t="s">
        <v>90</v>
      </c>
      <c r="AT1354" s="213" t="s">
        <v>79</v>
      </c>
      <c r="AU1354" s="213" t="s">
        <v>88</v>
      </c>
      <c r="AY1354" s="212" t="s">
        <v>145</v>
      </c>
      <c r="BK1354" s="214">
        <f>SUM(BK1355:BK1397)</f>
        <v>0</v>
      </c>
    </row>
    <row r="1355" s="2" customFormat="1" ht="33" customHeight="1">
      <c r="A1355" s="43"/>
      <c r="B1355" s="44"/>
      <c r="C1355" s="217" t="s">
        <v>1800</v>
      </c>
      <c r="D1355" s="217" t="s">
        <v>148</v>
      </c>
      <c r="E1355" s="218" t="s">
        <v>1801</v>
      </c>
      <c r="F1355" s="219" t="s">
        <v>1802</v>
      </c>
      <c r="G1355" s="220" t="s">
        <v>403</v>
      </c>
      <c r="H1355" s="221">
        <v>106.40000000000001</v>
      </c>
      <c r="I1355" s="222"/>
      <c r="J1355" s="223">
        <f>ROUND(I1355*H1355,2)</f>
        <v>0</v>
      </c>
      <c r="K1355" s="219" t="s">
        <v>152</v>
      </c>
      <c r="L1355" s="49"/>
      <c r="M1355" s="224" t="s">
        <v>78</v>
      </c>
      <c r="N1355" s="225" t="s">
        <v>50</v>
      </c>
      <c r="O1355" s="89"/>
      <c r="P1355" s="226">
        <f>O1355*H1355</f>
        <v>0</v>
      </c>
      <c r="Q1355" s="226">
        <v>0</v>
      </c>
      <c r="R1355" s="226">
        <f>Q1355*H1355</f>
        <v>0</v>
      </c>
      <c r="S1355" s="226">
        <v>3.4999999999999997E-05</v>
      </c>
      <c r="T1355" s="227">
        <f>S1355*H1355</f>
        <v>0.0037239999999999999</v>
      </c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R1355" s="228" t="s">
        <v>364</v>
      </c>
      <c r="AT1355" s="228" t="s">
        <v>148</v>
      </c>
      <c r="AU1355" s="228" t="s">
        <v>90</v>
      </c>
      <c r="AY1355" s="21" t="s">
        <v>145</v>
      </c>
      <c r="BE1355" s="229">
        <f>IF(N1355="základní",J1355,0)</f>
        <v>0</v>
      </c>
      <c r="BF1355" s="229">
        <f>IF(N1355="snížená",J1355,0)</f>
        <v>0</v>
      </c>
      <c r="BG1355" s="229">
        <f>IF(N1355="zákl. přenesená",J1355,0)</f>
        <v>0</v>
      </c>
      <c r="BH1355" s="229">
        <f>IF(N1355="sníž. přenesená",J1355,0)</f>
        <v>0</v>
      </c>
      <c r="BI1355" s="229">
        <f>IF(N1355="nulová",J1355,0)</f>
        <v>0</v>
      </c>
      <c r="BJ1355" s="21" t="s">
        <v>88</v>
      </c>
      <c r="BK1355" s="229">
        <f>ROUND(I1355*H1355,2)</f>
        <v>0</v>
      </c>
      <c r="BL1355" s="21" t="s">
        <v>364</v>
      </c>
      <c r="BM1355" s="228" t="s">
        <v>1803</v>
      </c>
    </row>
    <row r="1356" s="2" customFormat="1">
      <c r="A1356" s="43"/>
      <c r="B1356" s="44"/>
      <c r="C1356" s="45"/>
      <c r="D1356" s="230" t="s">
        <v>155</v>
      </c>
      <c r="E1356" s="45"/>
      <c r="F1356" s="231" t="s">
        <v>1804</v>
      </c>
      <c r="G1356" s="45"/>
      <c r="H1356" s="45"/>
      <c r="I1356" s="232"/>
      <c r="J1356" s="45"/>
      <c r="K1356" s="45"/>
      <c r="L1356" s="49"/>
      <c r="M1356" s="233"/>
      <c r="N1356" s="234"/>
      <c r="O1356" s="89"/>
      <c r="P1356" s="89"/>
      <c r="Q1356" s="89"/>
      <c r="R1356" s="89"/>
      <c r="S1356" s="89"/>
      <c r="T1356" s="90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T1356" s="21" t="s">
        <v>155</v>
      </c>
      <c r="AU1356" s="21" t="s">
        <v>90</v>
      </c>
    </row>
    <row r="1357" s="13" customFormat="1">
      <c r="A1357" s="13"/>
      <c r="B1357" s="241"/>
      <c r="C1357" s="242"/>
      <c r="D1357" s="235" t="s">
        <v>273</v>
      </c>
      <c r="E1357" s="243" t="s">
        <v>78</v>
      </c>
      <c r="F1357" s="244" t="s">
        <v>1805</v>
      </c>
      <c r="G1357" s="242"/>
      <c r="H1357" s="243" t="s">
        <v>78</v>
      </c>
      <c r="I1357" s="245"/>
      <c r="J1357" s="242"/>
      <c r="K1357" s="242"/>
      <c r="L1357" s="246"/>
      <c r="M1357" s="247"/>
      <c r="N1357" s="248"/>
      <c r="O1357" s="248"/>
      <c r="P1357" s="248"/>
      <c r="Q1357" s="248"/>
      <c r="R1357" s="248"/>
      <c r="S1357" s="248"/>
      <c r="T1357" s="24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0" t="s">
        <v>273</v>
      </c>
      <c r="AU1357" s="250" t="s">
        <v>90</v>
      </c>
      <c r="AV1357" s="13" t="s">
        <v>88</v>
      </c>
      <c r="AW1357" s="13" t="s">
        <v>40</v>
      </c>
      <c r="AX1357" s="13" t="s">
        <v>80</v>
      </c>
      <c r="AY1357" s="250" t="s">
        <v>145</v>
      </c>
    </row>
    <row r="1358" s="14" customFormat="1">
      <c r="A1358" s="14"/>
      <c r="B1358" s="251"/>
      <c r="C1358" s="252"/>
      <c r="D1358" s="235" t="s">
        <v>273</v>
      </c>
      <c r="E1358" s="253" t="s">
        <v>78</v>
      </c>
      <c r="F1358" s="254" t="s">
        <v>1806</v>
      </c>
      <c r="G1358" s="252"/>
      <c r="H1358" s="255">
        <v>28.199999999999999</v>
      </c>
      <c r="I1358" s="256"/>
      <c r="J1358" s="252"/>
      <c r="K1358" s="252"/>
      <c r="L1358" s="257"/>
      <c r="M1358" s="258"/>
      <c r="N1358" s="259"/>
      <c r="O1358" s="259"/>
      <c r="P1358" s="259"/>
      <c r="Q1358" s="259"/>
      <c r="R1358" s="259"/>
      <c r="S1358" s="259"/>
      <c r="T1358" s="26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1" t="s">
        <v>273</v>
      </c>
      <c r="AU1358" s="261" t="s">
        <v>90</v>
      </c>
      <c r="AV1358" s="14" t="s">
        <v>90</v>
      </c>
      <c r="AW1358" s="14" t="s">
        <v>40</v>
      </c>
      <c r="AX1358" s="14" t="s">
        <v>80</v>
      </c>
      <c r="AY1358" s="261" t="s">
        <v>145</v>
      </c>
    </row>
    <row r="1359" s="14" customFormat="1">
      <c r="A1359" s="14"/>
      <c r="B1359" s="251"/>
      <c r="C1359" s="252"/>
      <c r="D1359" s="235" t="s">
        <v>273</v>
      </c>
      <c r="E1359" s="253" t="s">
        <v>78</v>
      </c>
      <c r="F1359" s="254" t="s">
        <v>1807</v>
      </c>
      <c r="G1359" s="252"/>
      <c r="H1359" s="255">
        <v>9.5999999999999996</v>
      </c>
      <c r="I1359" s="256"/>
      <c r="J1359" s="252"/>
      <c r="K1359" s="252"/>
      <c r="L1359" s="257"/>
      <c r="M1359" s="258"/>
      <c r="N1359" s="259"/>
      <c r="O1359" s="259"/>
      <c r="P1359" s="259"/>
      <c r="Q1359" s="259"/>
      <c r="R1359" s="259"/>
      <c r="S1359" s="259"/>
      <c r="T1359" s="260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1" t="s">
        <v>273</v>
      </c>
      <c r="AU1359" s="261" t="s">
        <v>90</v>
      </c>
      <c r="AV1359" s="14" t="s">
        <v>90</v>
      </c>
      <c r="AW1359" s="14" t="s">
        <v>40</v>
      </c>
      <c r="AX1359" s="14" t="s">
        <v>80</v>
      </c>
      <c r="AY1359" s="261" t="s">
        <v>145</v>
      </c>
    </row>
    <row r="1360" s="14" customFormat="1">
      <c r="A1360" s="14"/>
      <c r="B1360" s="251"/>
      <c r="C1360" s="252"/>
      <c r="D1360" s="235" t="s">
        <v>273</v>
      </c>
      <c r="E1360" s="253" t="s">
        <v>78</v>
      </c>
      <c r="F1360" s="254" t="s">
        <v>1808</v>
      </c>
      <c r="G1360" s="252"/>
      <c r="H1360" s="255">
        <v>68.599999999999994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1" t="s">
        <v>273</v>
      </c>
      <c r="AU1360" s="261" t="s">
        <v>90</v>
      </c>
      <c r="AV1360" s="14" t="s">
        <v>90</v>
      </c>
      <c r="AW1360" s="14" t="s">
        <v>40</v>
      </c>
      <c r="AX1360" s="14" t="s">
        <v>80</v>
      </c>
      <c r="AY1360" s="261" t="s">
        <v>145</v>
      </c>
    </row>
    <row r="1361" s="15" customFormat="1">
      <c r="A1361" s="15"/>
      <c r="B1361" s="262"/>
      <c r="C1361" s="263"/>
      <c r="D1361" s="235" t="s">
        <v>273</v>
      </c>
      <c r="E1361" s="264" t="s">
        <v>78</v>
      </c>
      <c r="F1361" s="265" t="s">
        <v>277</v>
      </c>
      <c r="G1361" s="263"/>
      <c r="H1361" s="266">
        <v>106.40000000000001</v>
      </c>
      <c r="I1361" s="267"/>
      <c r="J1361" s="263"/>
      <c r="K1361" s="263"/>
      <c r="L1361" s="268"/>
      <c r="M1361" s="269"/>
      <c r="N1361" s="270"/>
      <c r="O1361" s="270"/>
      <c r="P1361" s="270"/>
      <c r="Q1361" s="270"/>
      <c r="R1361" s="270"/>
      <c r="S1361" s="270"/>
      <c r="T1361" s="271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2" t="s">
        <v>273</v>
      </c>
      <c r="AU1361" s="272" t="s">
        <v>90</v>
      </c>
      <c r="AV1361" s="15" t="s">
        <v>170</v>
      </c>
      <c r="AW1361" s="15" t="s">
        <v>40</v>
      </c>
      <c r="AX1361" s="15" t="s">
        <v>88</v>
      </c>
      <c r="AY1361" s="272" t="s">
        <v>145</v>
      </c>
    </row>
    <row r="1362" s="2" customFormat="1" ht="24.15" customHeight="1">
      <c r="A1362" s="43"/>
      <c r="B1362" s="44"/>
      <c r="C1362" s="288" t="s">
        <v>1809</v>
      </c>
      <c r="D1362" s="288" t="s">
        <v>664</v>
      </c>
      <c r="E1362" s="289" t="s">
        <v>1810</v>
      </c>
      <c r="F1362" s="290" t="s">
        <v>1811</v>
      </c>
      <c r="G1362" s="291" t="s">
        <v>403</v>
      </c>
      <c r="H1362" s="292">
        <v>111.72</v>
      </c>
      <c r="I1362" s="293"/>
      <c r="J1362" s="294">
        <f>ROUND(I1362*H1362,2)</f>
        <v>0</v>
      </c>
      <c r="K1362" s="290" t="s">
        <v>152</v>
      </c>
      <c r="L1362" s="295"/>
      <c r="M1362" s="296" t="s">
        <v>78</v>
      </c>
      <c r="N1362" s="297" t="s">
        <v>50</v>
      </c>
      <c r="O1362" s="89"/>
      <c r="P1362" s="226">
        <f>O1362*H1362</f>
        <v>0</v>
      </c>
      <c r="Q1362" s="226">
        <v>0</v>
      </c>
      <c r="R1362" s="226">
        <f>Q1362*H1362</f>
        <v>0</v>
      </c>
      <c r="S1362" s="226">
        <v>0</v>
      </c>
      <c r="T1362" s="227">
        <f>S1362*H1362</f>
        <v>0</v>
      </c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R1362" s="228" t="s">
        <v>467</v>
      </c>
      <c r="AT1362" s="228" t="s">
        <v>664</v>
      </c>
      <c r="AU1362" s="228" t="s">
        <v>90</v>
      </c>
      <c r="AY1362" s="21" t="s">
        <v>145</v>
      </c>
      <c r="BE1362" s="229">
        <f>IF(N1362="základní",J1362,0)</f>
        <v>0</v>
      </c>
      <c r="BF1362" s="229">
        <f>IF(N1362="snížená",J1362,0)</f>
        <v>0</v>
      </c>
      <c r="BG1362" s="229">
        <f>IF(N1362="zákl. přenesená",J1362,0)</f>
        <v>0</v>
      </c>
      <c r="BH1362" s="229">
        <f>IF(N1362="sníž. přenesená",J1362,0)</f>
        <v>0</v>
      </c>
      <c r="BI1362" s="229">
        <f>IF(N1362="nulová",J1362,0)</f>
        <v>0</v>
      </c>
      <c r="BJ1362" s="21" t="s">
        <v>88</v>
      </c>
      <c r="BK1362" s="229">
        <f>ROUND(I1362*H1362,2)</f>
        <v>0</v>
      </c>
      <c r="BL1362" s="21" t="s">
        <v>364</v>
      </c>
      <c r="BM1362" s="228" t="s">
        <v>1812</v>
      </c>
    </row>
    <row r="1363" s="14" customFormat="1">
      <c r="A1363" s="14"/>
      <c r="B1363" s="251"/>
      <c r="C1363" s="252"/>
      <c r="D1363" s="235" t="s">
        <v>273</v>
      </c>
      <c r="E1363" s="252"/>
      <c r="F1363" s="254" t="s">
        <v>1813</v>
      </c>
      <c r="G1363" s="252"/>
      <c r="H1363" s="255">
        <v>111.72</v>
      </c>
      <c r="I1363" s="256"/>
      <c r="J1363" s="252"/>
      <c r="K1363" s="252"/>
      <c r="L1363" s="257"/>
      <c r="M1363" s="258"/>
      <c r="N1363" s="259"/>
      <c r="O1363" s="259"/>
      <c r="P1363" s="259"/>
      <c r="Q1363" s="259"/>
      <c r="R1363" s="259"/>
      <c r="S1363" s="259"/>
      <c r="T1363" s="26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1" t="s">
        <v>273</v>
      </c>
      <c r="AU1363" s="261" t="s">
        <v>90</v>
      </c>
      <c r="AV1363" s="14" t="s">
        <v>90</v>
      </c>
      <c r="AW1363" s="14" t="s">
        <v>4</v>
      </c>
      <c r="AX1363" s="14" t="s">
        <v>88</v>
      </c>
      <c r="AY1363" s="261" t="s">
        <v>145</v>
      </c>
    </row>
    <row r="1364" s="2" customFormat="1" ht="37.8" customHeight="1">
      <c r="A1364" s="43"/>
      <c r="B1364" s="44"/>
      <c r="C1364" s="217" t="s">
        <v>1814</v>
      </c>
      <c r="D1364" s="217" t="s">
        <v>148</v>
      </c>
      <c r="E1364" s="218" t="s">
        <v>714</v>
      </c>
      <c r="F1364" s="219" t="s">
        <v>715</v>
      </c>
      <c r="G1364" s="220" t="s">
        <v>319</v>
      </c>
      <c r="H1364" s="221">
        <v>10.640000000000001</v>
      </c>
      <c r="I1364" s="222"/>
      <c r="J1364" s="223">
        <f>ROUND(I1364*H1364,2)</f>
        <v>0</v>
      </c>
      <c r="K1364" s="219" t="s">
        <v>152</v>
      </c>
      <c r="L1364" s="49"/>
      <c r="M1364" s="224" t="s">
        <v>78</v>
      </c>
      <c r="N1364" s="225" t="s">
        <v>50</v>
      </c>
      <c r="O1364" s="89"/>
      <c r="P1364" s="226">
        <f>O1364*H1364</f>
        <v>0</v>
      </c>
      <c r="Q1364" s="226">
        <v>8.0000000000000007E-05</v>
      </c>
      <c r="R1364" s="226">
        <f>Q1364*H1364</f>
        <v>0.00085120000000000009</v>
      </c>
      <c r="S1364" s="226">
        <v>0</v>
      </c>
      <c r="T1364" s="227">
        <f>S1364*H1364</f>
        <v>0</v>
      </c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R1364" s="228" t="s">
        <v>364</v>
      </c>
      <c r="AT1364" s="228" t="s">
        <v>148</v>
      </c>
      <c r="AU1364" s="228" t="s">
        <v>90</v>
      </c>
      <c r="AY1364" s="21" t="s">
        <v>145</v>
      </c>
      <c r="BE1364" s="229">
        <f>IF(N1364="základní",J1364,0)</f>
        <v>0</v>
      </c>
      <c r="BF1364" s="229">
        <f>IF(N1364="snížená",J1364,0)</f>
        <v>0</v>
      </c>
      <c r="BG1364" s="229">
        <f>IF(N1364="zákl. přenesená",J1364,0)</f>
        <v>0</v>
      </c>
      <c r="BH1364" s="229">
        <f>IF(N1364="sníž. přenesená",J1364,0)</f>
        <v>0</v>
      </c>
      <c r="BI1364" s="229">
        <f>IF(N1364="nulová",J1364,0)</f>
        <v>0</v>
      </c>
      <c r="BJ1364" s="21" t="s">
        <v>88</v>
      </c>
      <c r="BK1364" s="229">
        <f>ROUND(I1364*H1364,2)</f>
        <v>0</v>
      </c>
      <c r="BL1364" s="21" t="s">
        <v>364</v>
      </c>
      <c r="BM1364" s="228" t="s">
        <v>1815</v>
      </c>
    </row>
    <row r="1365" s="2" customFormat="1">
      <c r="A1365" s="43"/>
      <c r="B1365" s="44"/>
      <c r="C1365" s="45"/>
      <c r="D1365" s="230" t="s">
        <v>155</v>
      </c>
      <c r="E1365" s="45"/>
      <c r="F1365" s="231" t="s">
        <v>717</v>
      </c>
      <c r="G1365" s="45"/>
      <c r="H1365" s="45"/>
      <c r="I1365" s="232"/>
      <c r="J1365" s="45"/>
      <c r="K1365" s="45"/>
      <c r="L1365" s="49"/>
      <c r="M1365" s="233"/>
      <c r="N1365" s="234"/>
      <c r="O1365" s="89"/>
      <c r="P1365" s="89"/>
      <c r="Q1365" s="89"/>
      <c r="R1365" s="89"/>
      <c r="S1365" s="89"/>
      <c r="T1365" s="90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T1365" s="21" t="s">
        <v>155</v>
      </c>
      <c r="AU1365" s="21" t="s">
        <v>90</v>
      </c>
    </row>
    <row r="1366" s="13" customFormat="1">
      <c r="A1366" s="13"/>
      <c r="B1366" s="241"/>
      <c r="C1366" s="242"/>
      <c r="D1366" s="235" t="s">
        <v>273</v>
      </c>
      <c r="E1366" s="243" t="s">
        <v>78</v>
      </c>
      <c r="F1366" s="244" t="s">
        <v>1805</v>
      </c>
      <c r="G1366" s="242"/>
      <c r="H1366" s="243" t="s">
        <v>78</v>
      </c>
      <c r="I1366" s="245"/>
      <c r="J1366" s="242"/>
      <c r="K1366" s="242"/>
      <c r="L1366" s="246"/>
      <c r="M1366" s="247"/>
      <c r="N1366" s="248"/>
      <c r="O1366" s="248"/>
      <c r="P1366" s="248"/>
      <c r="Q1366" s="248"/>
      <c r="R1366" s="248"/>
      <c r="S1366" s="248"/>
      <c r="T1366" s="24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0" t="s">
        <v>273</v>
      </c>
      <c r="AU1366" s="250" t="s">
        <v>90</v>
      </c>
      <c r="AV1366" s="13" t="s">
        <v>88</v>
      </c>
      <c r="AW1366" s="13" t="s">
        <v>40</v>
      </c>
      <c r="AX1366" s="13" t="s">
        <v>80</v>
      </c>
      <c r="AY1366" s="250" t="s">
        <v>145</v>
      </c>
    </row>
    <row r="1367" s="14" customFormat="1">
      <c r="A1367" s="14"/>
      <c r="B1367" s="251"/>
      <c r="C1367" s="252"/>
      <c r="D1367" s="235" t="s">
        <v>273</v>
      </c>
      <c r="E1367" s="253" t="s">
        <v>78</v>
      </c>
      <c r="F1367" s="254" t="s">
        <v>1816</v>
      </c>
      <c r="G1367" s="252"/>
      <c r="H1367" s="255">
        <v>2.8199999999999998</v>
      </c>
      <c r="I1367" s="256"/>
      <c r="J1367" s="252"/>
      <c r="K1367" s="252"/>
      <c r="L1367" s="257"/>
      <c r="M1367" s="258"/>
      <c r="N1367" s="259"/>
      <c r="O1367" s="259"/>
      <c r="P1367" s="259"/>
      <c r="Q1367" s="259"/>
      <c r="R1367" s="259"/>
      <c r="S1367" s="259"/>
      <c r="T1367" s="26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1" t="s">
        <v>273</v>
      </c>
      <c r="AU1367" s="261" t="s">
        <v>90</v>
      </c>
      <c r="AV1367" s="14" t="s">
        <v>90</v>
      </c>
      <c r="AW1367" s="14" t="s">
        <v>40</v>
      </c>
      <c r="AX1367" s="14" t="s">
        <v>80</v>
      </c>
      <c r="AY1367" s="261" t="s">
        <v>145</v>
      </c>
    </row>
    <row r="1368" s="14" customFormat="1">
      <c r="A1368" s="14"/>
      <c r="B1368" s="251"/>
      <c r="C1368" s="252"/>
      <c r="D1368" s="235" t="s">
        <v>273</v>
      </c>
      <c r="E1368" s="253" t="s">
        <v>78</v>
      </c>
      <c r="F1368" s="254" t="s">
        <v>1817</v>
      </c>
      <c r="G1368" s="252"/>
      <c r="H1368" s="255">
        <v>0.95999999999999996</v>
      </c>
      <c r="I1368" s="256"/>
      <c r="J1368" s="252"/>
      <c r="K1368" s="252"/>
      <c r="L1368" s="257"/>
      <c r="M1368" s="258"/>
      <c r="N1368" s="259"/>
      <c r="O1368" s="259"/>
      <c r="P1368" s="259"/>
      <c r="Q1368" s="259"/>
      <c r="R1368" s="259"/>
      <c r="S1368" s="259"/>
      <c r="T1368" s="26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1" t="s">
        <v>273</v>
      </c>
      <c r="AU1368" s="261" t="s">
        <v>90</v>
      </c>
      <c r="AV1368" s="14" t="s">
        <v>90</v>
      </c>
      <c r="AW1368" s="14" t="s">
        <v>40</v>
      </c>
      <c r="AX1368" s="14" t="s">
        <v>80</v>
      </c>
      <c r="AY1368" s="261" t="s">
        <v>145</v>
      </c>
    </row>
    <row r="1369" s="14" customFormat="1">
      <c r="A1369" s="14"/>
      <c r="B1369" s="251"/>
      <c r="C1369" s="252"/>
      <c r="D1369" s="235" t="s">
        <v>273</v>
      </c>
      <c r="E1369" s="253" t="s">
        <v>78</v>
      </c>
      <c r="F1369" s="254" t="s">
        <v>1818</v>
      </c>
      <c r="G1369" s="252"/>
      <c r="H1369" s="255">
        <v>6.8600000000000003</v>
      </c>
      <c r="I1369" s="256"/>
      <c r="J1369" s="252"/>
      <c r="K1369" s="252"/>
      <c r="L1369" s="257"/>
      <c r="M1369" s="258"/>
      <c r="N1369" s="259"/>
      <c r="O1369" s="259"/>
      <c r="P1369" s="259"/>
      <c r="Q1369" s="259"/>
      <c r="R1369" s="259"/>
      <c r="S1369" s="259"/>
      <c r="T1369" s="26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1" t="s">
        <v>273</v>
      </c>
      <c r="AU1369" s="261" t="s">
        <v>90</v>
      </c>
      <c r="AV1369" s="14" t="s">
        <v>90</v>
      </c>
      <c r="AW1369" s="14" t="s">
        <v>40</v>
      </c>
      <c r="AX1369" s="14" t="s">
        <v>80</v>
      </c>
      <c r="AY1369" s="261" t="s">
        <v>145</v>
      </c>
    </row>
    <row r="1370" s="15" customFormat="1">
      <c r="A1370" s="15"/>
      <c r="B1370" s="262"/>
      <c r="C1370" s="263"/>
      <c r="D1370" s="235" t="s">
        <v>273</v>
      </c>
      <c r="E1370" s="264" t="s">
        <v>738</v>
      </c>
      <c r="F1370" s="265" t="s">
        <v>277</v>
      </c>
      <c r="G1370" s="263"/>
      <c r="H1370" s="266">
        <v>10.640000000000001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72" t="s">
        <v>273</v>
      </c>
      <c r="AU1370" s="272" t="s">
        <v>90</v>
      </c>
      <c r="AV1370" s="15" t="s">
        <v>170</v>
      </c>
      <c r="AW1370" s="15" t="s">
        <v>40</v>
      </c>
      <c r="AX1370" s="15" t="s">
        <v>88</v>
      </c>
      <c r="AY1370" s="272" t="s">
        <v>145</v>
      </c>
    </row>
    <row r="1371" s="2" customFormat="1" ht="24.15" customHeight="1">
      <c r="A1371" s="43"/>
      <c r="B1371" s="44"/>
      <c r="C1371" s="217" t="s">
        <v>1819</v>
      </c>
      <c r="D1371" s="217" t="s">
        <v>148</v>
      </c>
      <c r="E1371" s="218" t="s">
        <v>721</v>
      </c>
      <c r="F1371" s="219" t="s">
        <v>722</v>
      </c>
      <c r="G1371" s="220" t="s">
        <v>319</v>
      </c>
      <c r="H1371" s="221">
        <v>10.640000000000001</v>
      </c>
      <c r="I1371" s="222"/>
      <c r="J1371" s="223">
        <f>ROUND(I1371*H1371,2)</f>
        <v>0</v>
      </c>
      <c r="K1371" s="219" t="s">
        <v>152</v>
      </c>
      <c r="L1371" s="49"/>
      <c r="M1371" s="224" t="s">
        <v>78</v>
      </c>
      <c r="N1371" s="225" t="s">
        <v>50</v>
      </c>
      <c r="O1371" s="89"/>
      <c r="P1371" s="226">
        <f>O1371*H1371</f>
        <v>0</v>
      </c>
      <c r="Q1371" s="226">
        <v>0.000135</v>
      </c>
      <c r="R1371" s="226">
        <f>Q1371*H1371</f>
        <v>0.0014364</v>
      </c>
      <c r="S1371" s="226">
        <v>0</v>
      </c>
      <c r="T1371" s="227">
        <f>S1371*H1371</f>
        <v>0</v>
      </c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R1371" s="228" t="s">
        <v>364</v>
      </c>
      <c r="AT1371" s="228" t="s">
        <v>148</v>
      </c>
      <c r="AU1371" s="228" t="s">
        <v>90</v>
      </c>
      <c r="AY1371" s="21" t="s">
        <v>145</v>
      </c>
      <c r="BE1371" s="229">
        <f>IF(N1371="základní",J1371,0)</f>
        <v>0</v>
      </c>
      <c r="BF1371" s="229">
        <f>IF(N1371="snížená",J1371,0)</f>
        <v>0</v>
      </c>
      <c r="BG1371" s="229">
        <f>IF(N1371="zákl. přenesená",J1371,0)</f>
        <v>0</v>
      </c>
      <c r="BH1371" s="229">
        <f>IF(N1371="sníž. přenesená",J1371,0)</f>
        <v>0</v>
      </c>
      <c r="BI1371" s="229">
        <f>IF(N1371="nulová",J1371,0)</f>
        <v>0</v>
      </c>
      <c r="BJ1371" s="21" t="s">
        <v>88</v>
      </c>
      <c r="BK1371" s="229">
        <f>ROUND(I1371*H1371,2)</f>
        <v>0</v>
      </c>
      <c r="BL1371" s="21" t="s">
        <v>364</v>
      </c>
      <c r="BM1371" s="228" t="s">
        <v>1820</v>
      </c>
    </row>
    <row r="1372" s="2" customFormat="1">
      <c r="A1372" s="43"/>
      <c r="B1372" s="44"/>
      <c r="C1372" s="45"/>
      <c r="D1372" s="230" t="s">
        <v>155</v>
      </c>
      <c r="E1372" s="45"/>
      <c r="F1372" s="231" t="s">
        <v>724</v>
      </c>
      <c r="G1372" s="45"/>
      <c r="H1372" s="45"/>
      <c r="I1372" s="232"/>
      <c r="J1372" s="45"/>
      <c r="K1372" s="45"/>
      <c r="L1372" s="49"/>
      <c r="M1372" s="233"/>
      <c r="N1372" s="234"/>
      <c r="O1372" s="89"/>
      <c r="P1372" s="89"/>
      <c r="Q1372" s="89"/>
      <c r="R1372" s="89"/>
      <c r="S1372" s="89"/>
      <c r="T1372" s="90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T1372" s="21" t="s">
        <v>155</v>
      </c>
      <c r="AU1372" s="21" t="s">
        <v>90</v>
      </c>
    </row>
    <row r="1373" s="14" customFormat="1">
      <c r="A1373" s="14"/>
      <c r="B1373" s="251"/>
      <c r="C1373" s="252"/>
      <c r="D1373" s="235" t="s">
        <v>273</v>
      </c>
      <c r="E1373" s="253" t="s">
        <v>78</v>
      </c>
      <c r="F1373" s="254" t="s">
        <v>738</v>
      </c>
      <c r="G1373" s="252"/>
      <c r="H1373" s="255">
        <v>10.640000000000001</v>
      </c>
      <c r="I1373" s="256"/>
      <c r="J1373" s="252"/>
      <c r="K1373" s="252"/>
      <c r="L1373" s="257"/>
      <c r="M1373" s="258"/>
      <c r="N1373" s="259"/>
      <c r="O1373" s="259"/>
      <c r="P1373" s="259"/>
      <c r="Q1373" s="259"/>
      <c r="R1373" s="259"/>
      <c r="S1373" s="259"/>
      <c r="T1373" s="26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1" t="s">
        <v>273</v>
      </c>
      <c r="AU1373" s="261" t="s">
        <v>90</v>
      </c>
      <c r="AV1373" s="14" t="s">
        <v>90</v>
      </c>
      <c r="AW1373" s="14" t="s">
        <v>40</v>
      </c>
      <c r="AX1373" s="14" t="s">
        <v>88</v>
      </c>
      <c r="AY1373" s="261" t="s">
        <v>145</v>
      </c>
    </row>
    <row r="1374" s="2" customFormat="1">
      <c r="A1374" s="43"/>
      <c r="B1374" s="44"/>
      <c r="C1374" s="45"/>
      <c r="D1374" s="235" t="s">
        <v>718</v>
      </c>
      <c r="E1374" s="45"/>
      <c r="F1374" s="298" t="s">
        <v>1821</v>
      </c>
      <c r="G1374" s="45"/>
      <c r="H1374" s="45"/>
      <c r="I1374" s="45"/>
      <c r="J1374" s="45"/>
      <c r="K1374" s="45"/>
      <c r="L1374" s="49"/>
      <c r="M1374" s="233"/>
      <c r="N1374" s="234"/>
      <c r="O1374" s="89"/>
      <c r="P1374" s="89"/>
      <c r="Q1374" s="89"/>
      <c r="R1374" s="89"/>
      <c r="S1374" s="89"/>
      <c r="T1374" s="90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U1374" s="21" t="s">
        <v>90</v>
      </c>
    </row>
    <row r="1375" s="2" customFormat="1">
      <c r="A1375" s="43"/>
      <c r="B1375" s="44"/>
      <c r="C1375" s="45"/>
      <c r="D1375" s="235" t="s">
        <v>718</v>
      </c>
      <c r="E1375" s="45"/>
      <c r="F1375" s="299" t="s">
        <v>1805</v>
      </c>
      <c r="G1375" s="45"/>
      <c r="H1375" s="300">
        <v>0</v>
      </c>
      <c r="I1375" s="45"/>
      <c r="J1375" s="45"/>
      <c r="K1375" s="45"/>
      <c r="L1375" s="49"/>
      <c r="M1375" s="233"/>
      <c r="N1375" s="234"/>
      <c r="O1375" s="89"/>
      <c r="P1375" s="89"/>
      <c r="Q1375" s="89"/>
      <c r="R1375" s="89"/>
      <c r="S1375" s="89"/>
      <c r="T1375" s="90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U1375" s="21" t="s">
        <v>90</v>
      </c>
    </row>
    <row r="1376" s="2" customFormat="1">
      <c r="A1376" s="43"/>
      <c r="B1376" s="44"/>
      <c r="C1376" s="45"/>
      <c r="D1376" s="235" t="s">
        <v>718</v>
      </c>
      <c r="E1376" s="45"/>
      <c r="F1376" s="299" t="s">
        <v>1816</v>
      </c>
      <c r="G1376" s="45"/>
      <c r="H1376" s="300">
        <v>2.8199999999999998</v>
      </c>
      <c r="I1376" s="45"/>
      <c r="J1376" s="45"/>
      <c r="K1376" s="45"/>
      <c r="L1376" s="49"/>
      <c r="M1376" s="233"/>
      <c r="N1376" s="234"/>
      <c r="O1376" s="89"/>
      <c r="P1376" s="89"/>
      <c r="Q1376" s="89"/>
      <c r="R1376" s="89"/>
      <c r="S1376" s="89"/>
      <c r="T1376" s="90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U1376" s="21" t="s">
        <v>90</v>
      </c>
    </row>
    <row r="1377" s="2" customFormat="1">
      <c r="A1377" s="43"/>
      <c r="B1377" s="44"/>
      <c r="C1377" s="45"/>
      <c r="D1377" s="235" t="s">
        <v>718</v>
      </c>
      <c r="E1377" s="45"/>
      <c r="F1377" s="299" t="s">
        <v>1817</v>
      </c>
      <c r="G1377" s="45"/>
      <c r="H1377" s="300">
        <v>0.95999999999999996</v>
      </c>
      <c r="I1377" s="45"/>
      <c r="J1377" s="45"/>
      <c r="K1377" s="45"/>
      <c r="L1377" s="49"/>
      <c r="M1377" s="233"/>
      <c r="N1377" s="234"/>
      <c r="O1377" s="89"/>
      <c r="P1377" s="89"/>
      <c r="Q1377" s="89"/>
      <c r="R1377" s="89"/>
      <c r="S1377" s="89"/>
      <c r="T1377" s="90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U1377" s="21" t="s">
        <v>90</v>
      </c>
    </row>
    <row r="1378" s="2" customFormat="1">
      <c r="A1378" s="43"/>
      <c r="B1378" s="44"/>
      <c r="C1378" s="45"/>
      <c r="D1378" s="235" t="s">
        <v>718</v>
      </c>
      <c r="E1378" s="45"/>
      <c r="F1378" s="299" t="s">
        <v>1818</v>
      </c>
      <c r="G1378" s="45"/>
      <c r="H1378" s="300">
        <v>6.8600000000000003</v>
      </c>
      <c r="I1378" s="45"/>
      <c r="J1378" s="45"/>
      <c r="K1378" s="45"/>
      <c r="L1378" s="49"/>
      <c r="M1378" s="233"/>
      <c r="N1378" s="234"/>
      <c r="O1378" s="89"/>
      <c r="P1378" s="89"/>
      <c r="Q1378" s="89"/>
      <c r="R1378" s="89"/>
      <c r="S1378" s="89"/>
      <c r="T1378" s="90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U1378" s="21" t="s">
        <v>90</v>
      </c>
    </row>
    <row r="1379" s="2" customFormat="1">
      <c r="A1379" s="43"/>
      <c r="B1379" s="44"/>
      <c r="C1379" s="45"/>
      <c r="D1379" s="235" t="s">
        <v>718</v>
      </c>
      <c r="E1379" s="45"/>
      <c r="F1379" s="299" t="s">
        <v>277</v>
      </c>
      <c r="G1379" s="45"/>
      <c r="H1379" s="300">
        <v>10.640000000000001</v>
      </c>
      <c r="I1379" s="45"/>
      <c r="J1379" s="45"/>
      <c r="K1379" s="45"/>
      <c r="L1379" s="49"/>
      <c r="M1379" s="233"/>
      <c r="N1379" s="234"/>
      <c r="O1379" s="89"/>
      <c r="P1379" s="89"/>
      <c r="Q1379" s="89"/>
      <c r="R1379" s="89"/>
      <c r="S1379" s="89"/>
      <c r="T1379" s="90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U1379" s="21" t="s">
        <v>90</v>
      </c>
    </row>
    <row r="1380" s="2" customFormat="1" ht="24.15" customHeight="1">
      <c r="A1380" s="43"/>
      <c r="B1380" s="44"/>
      <c r="C1380" s="217" t="s">
        <v>1822</v>
      </c>
      <c r="D1380" s="217" t="s">
        <v>148</v>
      </c>
      <c r="E1380" s="218" t="s">
        <v>1823</v>
      </c>
      <c r="F1380" s="219" t="s">
        <v>1824</v>
      </c>
      <c r="G1380" s="220" t="s">
        <v>319</v>
      </c>
      <c r="H1380" s="221">
        <v>10.640000000000001</v>
      </c>
      <c r="I1380" s="222"/>
      <c r="J1380" s="223">
        <f>ROUND(I1380*H1380,2)</f>
        <v>0</v>
      </c>
      <c r="K1380" s="219" t="s">
        <v>152</v>
      </c>
      <c r="L1380" s="49"/>
      <c r="M1380" s="224" t="s">
        <v>78</v>
      </c>
      <c r="N1380" s="225" t="s">
        <v>50</v>
      </c>
      <c r="O1380" s="89"/>
      <c r="P1380" s="226">
        <f>O1380*H1380</f>
        <v>0</v>
      </c>
      <c r="Q1380" s="226">
        <v>0.00012305000000000001</v>
      </c>
      <c r="R1380" s="226">
        <f>Q1380*H1380</f>
        <v>0.0013092520000000001</v>
      </c>
      <c r="S1380" s="226">
        <v>0</v>
      </c>
      <c r="T1380" s="227">
        <f>S1380*H1380</f>
        <v>0</v>
      </c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R1380" s="228" t="s">
        <v>364</v>
      </c>
      <c r="AT1380" s="228" t="s">
        <v>148</v>
      </c>
      <c r="AU1380" s="228" t="s">
        <v>90</v>
      </c>
      <c r="AY1380" s="21" t="s">
        <v>145</v>
      </c>
      <c r="BE1380" s="229">
        <f>IF(N1380="základní",J1380,0)</f>
        <v>0</v>
      </c>
      <c r="BF1380" s="229">
        <f>IF(N1380="snížená",J1380,0)</f>
        <v>0</v>
      </c>
      <c r="BG1380" s="229">
        <f>IF(N1380="zákl. přenesená",J1380,0)</f>
        <v>0</v>
      </c>
      <c r="BH1380" s="229">
        <f>IF(N1380="sníž. přenesená",J1380,0)</f>
        <v>0</v>
      </c>
      <c r="BI1380" s="229">
        <f>IF(N1380="nulová",J1380,0)</f>
        <v>0</v>
      </c>
      <c r="BJ1380" s="21" t="s">
        <v>88</v>
      </c>
      <c r="BK1380" s="229">
        <f>ROUND(I1380*H1380,2)</f>
        <v>0</v>
      </c>
      <c r="BL1380" s="21" t="s">
        <v>364</v>
      </c>
      <c r="BM1380" s="228" t="s">
        <v>1825</v>
      </c>
    </row>
    <row r="1381" s="2" customFormat="1">
      <c r="A1381" s="43"/>
      <c r="B1381" s="44"/>
      <c r="C1381" s="45"/>
      <c r="D1381" s="230" t="s">
        <v>155</v>
      </c>
      <c r="E1381" s="45"/>
      <c r="F1381" s="231" t="s">
        <v>1826</v>
      </c>
      <c r="G1381" s="45"/>
      <c r="H1381" s="45"/>
      <c r="I1381" s="232"/>
      <c r="J1381" s="45"/>
      <c r="K1381" s="45"/>
      <c r="L1381" s="49"/>
      <c r="M1381" s="233"/>
      <c r="N1381" s="234"/>
      <c r="O1381" s="89"/>
      <c r="P1381" s="89"/>
      <c r="Q1381" s="89"/>
      <c r="R1381" s="89"/>
      <c r="S1381" s="89"/>
      <c r="T1381" s="90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T1381" s="21" t="s">
        <v>155</v>
      </c>
      <c r="AU1381" s="21" t="s">
        <v>90</v>
      </c>
    </row>
    <row r="1382" s="14" customFormat="1">
      <c r="A1382" s="14"/>
      <c r="B1382" s="251"/>
      <c r="C1382" s="252"/>
      <c r="D1382" s="235" t="s">
        <v>273</v>
      </c>
      <c r="E1382" s="253" t="s">
        <v>78</v>
      </c>
      <c r="F1382" s="254" t="s">
        <v>738</v>
      </c>
      <c r="G1382" s="252"/>
      <c r="H1382" s="255">
        <v>10.640000000000001</v>
      </c>
      <c r="I1382" s="256"/>
      <c r="J1382" s="252"/>
      <c r="K1382" s="252"/>
      <c r="L1382" s="257"/>
      <c r="M1382" s="258"/>
      <c r="N1382" s="259"/>
      <c r="O1382" s="259"/>
      <c r="P1382" s="259"/>
      <c r="Q1382" s="259"/>
      <c r="R1382" s="259"/>
      <c r="S1382" s="259"/>
      <c r="T1382" s="26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1" t="s">
        <v>273</v>
      </c>
      <c r="AU1382" s="261" t="s">
        <v>90</v>
      </c>
      <c r="AV1382" s="14" t="s">
        <v>90</v>
      </c>
      <c r="AW1382" s="14" t="s">
        <v>40</v>
      </c>
      <c r="AX1382" s="14" t="s">
        <v>88</v>
      </c>
      <c r="AY1382" s="261" t="s">
        <v>145</v>
      </c>
    </row>
    <row r="1383" s="2" customFormat="1">
      <c r="A1383" s="43"/>
      <c r="B1383" s="44"/>
      <c r="C1383" s="45"/>
      <c r="D1383" s="235" t="s">
        <v>718</v>
      </c>
      <c r="E1383" s="45"/>
      <c r="F1383" s="298" t="s">
        <v>1821</v>
      </c>
      <c r="G1383" s="45"/>
      <c r="H1383" s="45"/>
      <c r="I1383" s="45"/>
      <c r="J1383" s="45"/>
      <c r="K1383" s="45"/>
      <c r="L1383" s="49"/>
      <c r="M1383" s="233"/>
      <c r="N1383" s="234"/>
      <c r="O1383" s="89"/>
      <c r="P1383" s="89"/>
      <c r="Q1383" s="89"/>
      <c r="R1383" s="89"/>
      <c r="S1383" s="89"/>
      <c r="T1383" s="90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U1383" s="21" t="s">
        <v>90</v>
      </c>
    </row>
    <row r="1384" s="2" customFormat="1">
      <c r="A1384" s="43"/>
      <c r="B1384" s="44"/>
      <c r="C1384" s="45"/>
      <c r="D1384" s="235" t="s">
        <v>718</v>
      </c>
      <c r="E1384" s="45"/>
      <c r="F1384" s="299" t="s">
        <v>1805</v>
      </c>
      <c r="G1384" s="45"/>
      <c r="H1384" s="300">
        <v>0</v>
      </c>
      <c r="I1384" s="45"/>
      <c r="J1384" s="45"/>
      <c r="K1384" s="45"/>
      <c r="L1384" s="49"/>
      <c r="M1384" s="233"/>
      <c r="N1384" s="234"/>
      <c r="O1384" s="89"/>
      <c r="P1384" s="89"/>
      <c r="Q1384" s="89"/>
      <c r="R1384" s="89"/>
      <c r="S1384" s="89"/>
      <c r="T1384" s="90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U1384" s="21" t="s">
        <v>90</v>
      </c>
    </row>
    <row r="1385" s="2" customFormat="1">
      <c r="A1385" s="43"/>
      <c r="B1385" s="44"/>
      <c r="C1385" s="45"/>
      <c r="D1385" s="235" t="s">
        <v>718</v>
      </c>
      <c r="E1385" s="45"/>
      <c r="F1385" s="299" t="s">
        <v>1816</v>
      </c>
      <c r="G1385" s="45"/>
      <c r="H1385" s="300">
        <v>2.8199999999999998</v>
      </c>
      <c r="I1385" s="45"/>
      <c r="J1385" s="45"/>
      <c r="K1385" s="45"/>
      <c r="L1385" s="49"/>
      <c r="M1385" s="233"/>
      <c r="N1385" s="234"/>
      <c r="O1385" s="89"/>
      <c r="P1385" s="89"/>
      <c r="Q1385" s="89"/>
      <c r="R1385" s="89"/>
      <c r="S1385" s="89"/>
      <c r="T1385" s="90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U1385" s="21" t="s">
        <v>90</v>
      </c>
    </row>
    <row r="1386" s="2" customFormat="1">
      <c r="A1386" s="43"/>
      <c r="B1386" s="44"/>
      <c r="C1386" s="45"/>
      <c r="D1386" s="235" t="s">
        <v>718</v>
      </c>
      <c r="E1386" s="45"/>
      <c r="F1386" s="299" t="s">
        <v>1817</v>
      </c>
      <c r="G1386" s="45"/>
      <c r="H1386" s="300">
        <v>0.95999999999999996</v>
      </c>
      <c r="I1386" s="45"/>
      <c r="J1386" s="45"/>
      <c r="K1386" s="45"/>
      <c r="L1386" s="49"/>
      <c r="M1386" s="233"/>
      <c r="N1386" s="234"/>
      <c r="O1386" s="89"/>
      <c r="P1386" s="89"/>
      <c r="Q1386" s="89"/>
      <c r="R1386" s="89"/>
      <c r="S1386" s="89"/>
      <c r="T1386" s="90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U1386" s="21" t="s">
        <v>90</v>
      </c>
    </row>
    <row r="1387" s="2" customFormat="1">
      <c r="A1387" s="43"/>
      <c r="B1387" s="44"/>
      <c r="C1387" s="45"/>
      <c r="D1387" s="235" t="s">
        <v>718</v>
      </c>
      <c r="E1387" s="45"/>
      <c r="F1387" s="299" t="s">
        <v>1818</v>
      </c>
      <c r="G1387" s="45"/>
      <c r="H1387" s="300">
        <v>6.8600000000000003</v>
      </c>
      <c r="I1387" s="45"/>
      <c r="J1387" s="45"/>
      <c r="K1387" s="45"/>
      <c r="L1387" s="49"/>
      <c r="M1387" s="233"/>
      <c r="N1387" s="234"/>
      <c r="O1387" s="89"/>
      <c r="P1387" s="89"/>
      <c r="Q1387" s="89"/>
      <c r="R1387" s="89"/>
      <c r="S1387" s="89"/>
      <c r="T1387" s="90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U1387" s="21" t="s">
        <v>90</v>
      </c>
    </row>
    <row r="1388" s="2" customFormat="1">
      <c r="A1388" s="43"/>
      <c r="B1388" s="44"/>
      <c r="C1388" s="45"/>
      <c r="D1388" s="235" t="s">
        <v>718</v>
      </c>
      <c r="E1388" s="45"/>
      <c r="F1388" s="299" t="s">
        <v>277</v>
      </c>
      <c r="G1388" s="45"/>
      <c r="H1388" s="300">
        <v>10.640000000000001</v>
      </c>
      <c r="I1388" s="45"/>
      <c r="J1388" s="45"/>
      <c r="K1388" s="45"/>
      <c r="L1388" s="49"/>
      <c r="M1388" s="233"/>
      <c r="N1388" s="234"/>
      <c r="O1388" s="89"/>
      <c r="P1388" s="89"/>
      <c r="Q1388" s="89"/>
      <c r="R1388" s="89"/>
      <c r="S1388" s="89"/>
      <c r="T1388" s="90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U1388" s="21" t="s">
        <v>90</v>
      </c>
    </row>
    <row r="1389" s="2" customFormat="1" ht="24.15" customHeight="1">
      <c r="A1389" s="43"/>
      <c r="B1389" s="44"/>
      <c r="C1389" s="217" t="s">
        <v>1827</v>
      </c>
      <c r="D1389" s="217" t="s">
        <v>148</v>
      </c>
      <c r="E1389" s="218" t="s">
        <v>725</v>
      </c>
      <c r="F1389" s="219" t="s">
        <v>726</v>
      </c>
      <c r="G1389" s="220" t="s">
        <v>319</v>
      </c>
      <c r="H1389" s="221">
        <v>10.640000000000001</v>
      </c>
      <c r="I1389" s="222"/>
      <c r="J1389" s="223">
        <f>ROUND(I1389*H1389,2)</f>
        <v>0</v>
      </c>
      <c r="K1389" s="219" t="s">
        <v>152</v>
      </c>
      <c r="L1389" s="49"/>
      <c r="M1389" s="224" t="s">
        <v>78</v>
      </c>
      <c r="N1389" s="225" t="s">
        <v>50</v>
      </c>
      <c r="O1389" s="89"/>
      <c r="P1389" s="226">
        <f>O1389*H1389</f>
        <v>0</v>
      </c>
      <c r="Q1389" s="226">
        <v>0.00012305000000000001</v>
      </c>
      <c r="R1389" s="226">
        <f>Q1389*H1389</f>
        <v>0.0013092520000000001</v>
      </c>
      <c r="S1389" s="226">
        <v>0</v>
      </c>
      <c r="T1389" s="227">
        <f>S1389*H1389</f>
        <v>0</v>
      </c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R1389" s="228" t="s">
        <v>364</v>
      </c>
      <c r="AT1389" s="228" t="s">
        <v>148</v>
      </c>
      <c r="AU1389" s="228" t="s">
        <v>90</v>
      </c>
      <c r="AY1389" s="21" t="s">
        <v>145</v>
      </c>
      <c r="BE1389" s="229">
        <f>IF(N1389="základní",J1389,0)</f>
        <v>0</v>
      </c>
      <c r="BF1389" s="229">
        <f>IF(N1389="snížená",J1389,0)</f>
        <v>0</v>
      </c>
      <c r="BG1389" s="229">
        <f>IF(N1389="zákl. přenesená",J1389,0)</f>
        <v>0</v>
      </c>
      <c r="BH1389" s="229">
        <f>IF(N1389="sníž. přenesená",J1389,0)</f>
        <v>0</v>
      </c>
      <c r="BI1389" s="229">
        <f>IF(N1389="nulová",J1389,0)</f>
        <v>0</v>
      </c>
      <c r="BJ1389" s="21" t="s">
        <v>88</v>
      </c>
      <c r="BK1389" s="229">
        <f>ROUND(I1389*H1389,2)</f>
        <v>0</v>
      </c>
      <c r="BL1389" s="21" t="s">
        <v>364</v>
      </c>
      <c r="BM1389" s="228" t="s">
        <v>1828</v>
      </c>
    </row>
    <row r="1390" s="2" customFormat="1">
      <c r="A1390" s="43"/>
      <c r="B1390" s="44"/>
      <c r="C1390" s="45"/>
      <c r="D1390" s="230" t="s">
        <v>155</v>
      </c>
      <c r="E1390" s="45"/>
      <c r="F1390" s="231" t="s">
        <v>728</v>
      </c>
      <c r="G1390" s="45"/>
      <c r="H1390" s="45"/>
      <c r="I1390" s="232"/>
      <c r="J1390" s="45"/>
      <c r="K1390" s="45"/>
      <c r="L1390" s="49"/>
      <c r="M1390" s="233"/>
      <c r="N1390" s="234"/>
      <c r="O1390" s="89"/>
      <c r="P1390" s="89"/>
      <c r="Q1390" s="89"/>
      <c r="R1390" s="89"/>
      <c r="S1390" s="89"/>
      <c r="T1390" s="90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T1390" s="21" t="s">
        <v>155</v>
      </c>
      <c r="AU1390" s="21" t="s">
        <v>90</v>
      </c>
    </row>
    <row r="1391" s="14" customFormat="1">
      <c r="A1391" s="14"/>
      <c r="B1391" s="251"/>
      <c r="C1391" s="252"/>
      <c r="D1391" s="235" t="s">
        <v>273</v>
      </c>
      <c r="E1391" s="253" t="s">
        <v>78</v>
      </c>
      <c r="F1391" s="254" t="s">
        <v>738</v>
      </c>
      <c r="G1391" s="252"/>
      <c r="H1391" s="255">
        <v>10.640000000000001</v>
      </c>
      <c r="I1391" s="256"/>
      <c r="J1391" s="252"/>
      <c r="K1391" s="252"/>
      <c r="L1391" s="257"/>
      <c r="M1391" s="258"/>
      <c r="N1391" s="259"/>
      <c r="O1391" s="259"/>
      <c r="P1391" s="259"/>
      <c r="Q1391" s="259"/>
      <c r="R1391" s="259"/>
      <c r="S1391" s="259"/>
      <c r="T1391" s="26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1" t="s">
        <v>273</v>
      </c>
      <c r="AU1391" s="261" t="s">
        <v>90</v>
      </c>
      <c r="AV1391" s="14" t="s">
        <v>90</v>
      </c>
      <c r="AW1391" s="14" t="s">
        <v>40</v>
      </c>
      <c r="AX1391" s="14" t="s">
        <v>88</v>
      </c>
      <c r="AY1391" s="261" t="s">
        <v>145</v>
      </c>
    </row>
    <row r="1392" s="2" customFormat="1">
      <c r="A1392" s="43"/>
      <c r="B1392" s="44"/>
      <c r="C1392" s="45"/>
      <c r="D1392" s="235" t="s">
        <v>718</v>
      </c>
      <c r="E1392" s="45"/>
      <c r="F1392" s="298" t="s">
        <v>1821</v>
      </c>
      <c r="G1392" s="45"/>
      <c r="H1392" s="45"/>
      <c r="I1392" s="45"/>
      <c r="J1392" s="45"/>
      <c r="K1392" s="45"/>
      <c r="L1392" s="49"/>
      <c r="M1392" s="233"/>
      <c r="N1392" s="234"/>
      <c r="O1392" s="89"/>
      <c r="P1392" s="89"/>
      <c r="Q1392" s="89"/>
      <c r="R1392" s="89"/>
      <c r="S1392" s="89"/>
      <c r="T1392" s="90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U1392" s="21" t="s">
        <v>90</v>
      </c>
    </row>
    <row r="1393" s="2" customFormat="1">
      <c r="A1393" s="43"/>
      <c r="B1393" s="44"/>
      <c r="C1393" s="45"/>
      <c r="D1393" s="235" t="s">
        <v>718</v>
      </c>
      <c r="E1393" s="45"/>
      <c r="F1393" s="299" t="s">
        <v>1805</v>
      </c>
      <c r="G1393" s="45"/>
      <c r="H1393" s="300">
        <v>0</v>
      </c>
      <c r="I1393" s="45"/>
      <c r="J1393" s="45"/>
      <c r="K1393" s="45"/>
      <c r="L1393" s="49"/>
      <c r="M1393" s="233"/>
      <c r="N1393" s="234"/>
      <c r="O1393" s="89"/>
      <c r="P1393" s="89"/>
      <c r="Q1393" s="89"/>
      <c r="R1393" s="89"/>
      <c r="S1393" s="89"/>
      <c r="T1393" s="90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U1393" s="21" t="s">
        <v>90</v>
      </c>
    </row>
    <row r="1394" s="2" customFormat="1">
      <c r="A1394" s="43"/>
      <c r="B1394" s="44"/>
      <c r="C1394" s="45"/>
      <c r="D1394" s="235" t="s">
        <v>718</v>
      </c>
      <c r="E1394" s="45"/>
      <c r="F1394" s="299" t="s">
        <v>1816</v>
      </c>
      <c r="G1394" s="45"/>
      <c r="H1394" s="300">
        <v>2.8199999999999998</v>
      </c>
      <c r="I1394" s="45"/>
      <c r="J1394" s="45"/>
      <c r="K1394" s="45"/>
      <c r="L1394" s="49"/>
      <c r="M1394" s="233"/>
      <c r="N1394" s="234"/>
      <c r="O1394" s="89"/>
      <c r="P1394" s="89"/>
      <c r="Q1394" s="89"/>
      <c r="R1394" s="89"/>
      <c r="S1394" s="89"/>
      <c r="T1394" s="90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U1394" s="21" t="s">
        <v>90</v>
      </c>
    </row>
    <row r="1395" s="2" customFormat="1">
      <c r="A1395" s="43"/>
      <c r="B1395" s="44"/>
      <c r="C1395" s="45"/>
      <c r="D1395" s="235" t="s">
        <v>718</v>
      </c>
      <c r="E1395" s="45"/>
      <c r="F1395" s="299" t="s">
        <v>1817</v>
      </c>
      <c r="G1395" s="45"/>
      <c r="H1395" s="300">
        <v>0.95999999999999996</v>
      </c>
      <c r="I1395" s="45"/>
      <c r="J1395" s="45"/>
      <c r="K1395" s="45"/>
      <c r="L1395" s="49"/>
      <c r="M1395" s="233"/>
      <c r="N1395" s="234"/>
      <c r="O1395" s="89"/>
      <c r="P1395" s="89"/>
      <c r="Q1395" s="89"/>
      <c r="R1395" s="89"/>
      <c r="S1395" s="89"/>
      <c r="T1395" s="90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U1395" s="21" t="s">
        <v>90</v>
      </c>
    </row>
    <row r="1396" s="2" customFormat="1">
      <c r="A1396" s="43"/>
      <c r="B1396" s="44"/>
      <c r="C1396" s="45"/>
      <c r="D1396" s="235" t="s">
        <v>718</v>
      </c>
      <c r="E1396" s="45"/>
      <c r="F1396" s="299" t="s">
        <v>1818</v>
      </c>
      <c r="G1396" s="45"/>
      <c r="H1396" s="300">
        <v>6.8600000000000003</v>
      </c>
      <c r="I1396" s="45"/>
      <c r="J1396" s="45"/>
      <c r="K1396" s="45"/>
      <c r="L1396" s="49"/>
      <c r="M1396" s="233"/>
      <c r="N1396" s="234"/>
      <c r="O1396" s="89"/>
      <c r="P1396" s="89"/>
      <c r="Q1396" s="89"/>
      <c r="R1396" s="89"/>
      <c r="S1396" s="89"/>
      <c r="T1396" s="90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U1396" s="21" t="s">
        <v>90</v>
      </c>
    </row>
    <row r="1397" s="2" customFormat="1">
      <c r="A1397" s="43"/>
      <c r="B1397" s="44"/>
      <c r="C1397" s="45"/>
      <c r="D1397" s="235" t="s">
        <v>718</v>
      </c>
      <c r="E1397" s="45"/>
      <c r="F1397" s="299" t="s">
        <v>277</v>
      </c>
      <c r="G1397" s="45"/>
      <c r="H1397" s="300">
        <v>10.640000000000001</v>
      </c>
      <c r="I1397" s="45"/>
      <c r="J1397" s="45"/>
      <c r="K1397" s="45"/>
      <c r="L1397" s="49"/>
      <c r="M1397" s="233"/>
      <c r="N1397" s="234"/>
      <c r="O1397" s="89"/>
      <c r="P1397" s="89"/>
      <c r="Q1397" s="89"/>
      <c r="R1397" s="89"/>
      <c r="S1397" s="89"/>
      <c r="T1397" s="90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U1397" s="21" t="s">
        <v>90</v>
      </c>
    </row>
    <row r="1398" s="12" customFormat="1" ht="22.8" customHeight="1">
      <c r="A1398" s="12"/>
      <c r="B1398" s="201"/>
      <c r="C1398" s="202"/>
      <c r="D1398" s="203" t="s">
        <v>79</v>
      </c>
      <c r="E1398" s="215" t="s">
        <v>1829</v>
      </c>
      <c r="F1398" s="215" t="s">
        <v>1830</v>
      </c>
      <c r="G1398" s="202"/>
      <c r="H1398" s="202"/>
      <c r="I1398" s="205"/>
      <c r="J1398" s="216">
        <f>BK1398</f>
        <v>0</v>
      </c>
      <c r="K1398" s="202"/>
      <c r="L1398" s="207"/>
      <c r="M1398" s="208"/>
      <c r="N1398" s="209"/>
      <c r="O1398" s="209"/>
      <c r="P1398" s="210">
        <f>SUM(P1399:P1760)</f>
        <v>0</v>
      </c>
      <c r="Q1398" s="209"/>
      <c r="R1398" s="210">
        <f>SUM(R1399:R1760)</f>
        <v>2.2174201351500002</v>
      </c>
      <c r="S1398" s="209"/>
      <c r="T1398" s="211">
        <f>SUM(T1399:T1760)</f>
        <v>0.086874579999999993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2" t="s">
        <v>90</v>
      </c>
      <c r="AT1398" s="213" t="s">
        <v>79</v>
      </c>
      <c r="AU1398" s="213" t="s">
        <v>88</v>
      </c>
      <c r="AY1398" s="212" t="s">
        <v>145</v>
      </c>
      <c r="BK1398" s="214">
        <f>SUM(BK1399:BK1760)</f>
        <v>0</v>
      </c>
    </row>
    <row r="1399" s="2" customFormat="1" ht="24.15" customHeight="1">
      <c r="A1399" s="43"/>
      <c r="B1399" s="44"/>
      <c r="C1399" s="217" t="s">
        <v>1831</v>
      </c>
      <c r="D1399" s="217" t="s">
        <v>148</v>
      </c>
      <c r="E1399" s="218" t="s">
        <v>1832</v>
      </c>
      <c r="F1399" s="219" t="s">
        <v>1833</v>
      </c>
      <c r="G1399" s="220" t="s">
        <v>319</v>
      </c>
      <c r="H1399" s="221">
        <v>532.41300000000001</v>
      </c>
      <c r="I1399" s="222"/>
      <c r="J1399" s="223">
        <f>ROUND(I1399*H1399,2)</f>
        <v>0</v>
      </c>
      <c r="K1399" s="219" t="s">
        <v>152</v>
      </c>
      <c r="L1399" s="49"/>
      <c r="M1399" s="224" t="s">
        <v>78</v>
      </c>
      <c r="N1399" s="225" t="s">
        <v>50</v>
      </c>
      <c r="O1399" s="89"/>
      <c r="P1399" s="226">
        <f>O1399*H1399</f>
        <v>0</v>
      </c>
      <c r="Q1399" s="226">
        <v>0</v>
      </c>
      <c r="R1399" s="226">
        <f>Q1399*H1399</f>
        <v>0</v>
      </c>
      <c r="S1399" s="226">
        <v>0</v>
      </c>
      <c r="T1399" s="227">
        <f>S1399*H1399</f>
        <v>0</v>
      </c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R1399" s="228" t="s">
        <v>364</v>
      </c>
      <c r="AT1399" s="228" t="s">
        <v>148</v>
      </c>
      <c r="AU1399" s="228" t="s">
        <v>90</v>
      </c>
      <c r="AY1399" s="21" t="s">
        <v>145</v>
      </c>
      <c r="BE1399" s="229">
        <f>IF(N1399="základní",J1399,0)</f>
        <v>0</v>
      </c>
      <c r="BF1399" s="229">
        <f>IF(N1399="snížená",J1399,0)</f>
        <v>0</v>
      </c>
      <c r="BG1399" s="229">
        <f>IF(N1399="zákl. přenesená",J1399,0)</f>
        <v>0</v>
      </c>
      <c r="BH1399" s="229">
        <f>IF(N1399="sníž. přenesená",J1399,0)</f>
        <v>0</v>
      </c>
      <c r="BI1399" s="229">
        <f>IF(N1399="nulová",J1399,0)</f>
        <v>0</v>
      </c>
      <c r="BJ1399" s="21" t="s">
        <v>88</v>
      </c>
      <c r="BK1399" s="229">
        <f>ROUND(I1399*H1399,2)</f>
        <v>0</v>
      </c>
      <c r="BL1399" s="21" t="s">
        <v>364</v>
      </c>
      <c r="BM1399" s="228" t="s">
        <v>1834</v>
      </c>
    </row>
    <row r="1400" s="2" customFormat="1">
      <c r="A1400" s="43"/>
      <c r="B1400" s="44"/>
      <c r="C1400" s="45"/>
      <c r="D1400" s="230" t="s">
        <v>155</v>
      </c>
      <c r="E1400" s="45"/>
      <c r="F1400" s="231" t="s">
        <v>1835</v>
      </c>
      <c r="G1400" s="45"/>
      <c r="H1400" s="45"/>
      <c r="I1400" s="232"/>
      <c r="J1400" s="45"/>
      <c r="K1400" s="45"/>
      <c r="L1400" s="49"/>
      <c r="M1400" s="233"/>
      <c r="N1400" s="234"/>
      <c r="O1400" s="89"/>
      <c r="P1400" s="89"/>
      <c r="Q1400" s="89"/>
      <c r="R1400" s="89"/>
      <c r="S1400" s="89"/>
      <c r="T1400" s="90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T1400" s="21" t="s">
        <v>155</v>
      </c>
      <c r="AU1400" s="21" t="s">
        <v>90</v>
      </c>
    </row>
    <row r="1401" s="14" customFormat="1">
      <c r="A1401" s="14"/>
      <c r="B1401" s="251"/>
      <c r="C1401" s="252"/>
      <c r="D1401" s="235" t="s">
        <v>273</v>
      </c>
      <c r="E1401" s="253" t="s">
        <v>78</v>
      </c>
      <c r="F1401" s="254" t="s">
        <v>754</v>
      </c>
      <c r="G1401" s="252"/>
      <c r="H1401" s="255">
        <v>251.57499999999999</v>
      </c>
      <c r="I1401" s="256"/>
      <c r="J1401" s="252"/>
      <c r="K1401" s="252"/>
      <c r="L1401" s="257"/>
      <c r="M1401" s="258"/>
      <c r="N1401" s="259"/>
      <c r="O1401" s="259"/>
      <c r="P1401" s="259"/>
      <c r="Q1401" s="259"/>
      <c r="R1401" s="259"/>
      <c r="S1401" s="259"/>
      <c r="T1401" s="26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1" t="s">
        <v>273</v>
      </c>
      <c r="AU1401" s="261" t="s">
        <v>90</v>
      </c>
      <c r="AV1401" s="14" t="s">
        <v>90</v>
      </c>
      <c r="AW1401" s="14" t="s">
        <v>40</v>
      </c>
      <c r="AX1401" s="14" t="s">
        <v>80</v>
      </c>
      <c r="AY1401" s="261" t="s">
        <v>145</v>
      </c>
    </row>
    <row r="1402" s="14" customFormat="1">
      <c r="A1402" s="14"/>
      <c r="B1402" s="251"/>
      <c r="C1402" s="252"/>
      <c r="D1402" s="235" t="s">
        <v>273</v>
      </c>
      <c r="E1402" s="253" t="s">
        <v>78</v>
      </c>
      <c r="F1402" s="254" t="s">
        <v>1836</v>
      </c>
      <c r="G1402" s="252"/>
      <c r="H1402" s="255">
        <v>-101.292</v>
      </c>
      <c r="I1402" s="256"/>
      <c r="J1402" s="252"/>
      <c r="K1402" s="252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1" t="s">
        <v>273</v>
      </c>
      <c r="AU1402" s="261" t="s">
        <v>90</v>
      </c>
      <c r="AV1402" s="14" t="s">
        <v>90</v>
      </c>
      <c r="AW1402" s="14" t="s">
        <v>40</v>
      </c>
      <c r="AX1402" s="14" t="s">
        <v>80</v>
      </c>
      <c r="AY1402" s="261" t="s">
        <v>145</v>
      </c>
    </row>
    <row r="1403" s="14" customFormat="1">
      <c r="A1403" s="14"/>
      <c r="B1403" s="251"/>
      <c r="C1403" s="252"/>
      <c r="D1403" s="235" t="s">
        <v>273</v>
      </c>
      <c r="E1403" s="253" t="s">
        <v>78</v>
      </c>
      <c r="F1403" s="254" t="s">
        <v>1837</v>
      </c>
      <c r="G1403" s="252"/>
      <c r="H1403" s="255">
        <v>101.88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1" t="s">
        <v>273</v>
      </c>
      <c r="AU1403" s="261" t="s">
        <v>90</v>
      </c>
      <c r="AV1403" s="14" t="s">
        <v>90</v>
      </c>
      <c r="AW1403" s="14" t="s">
        <v>40</v>
      </c>
      <c r="AX1403" s="14" t="s">
        <v>80</v>
      </c>
      <c r="AY1403" s="261" t="s">
        <v>145</v>
      </c>
    </row>
    <row r="1404" s="16" customFormat="1">
      <c r="A1404" s="16"/>
      <c r="B1404" s="273"/>
      <c r="C1404" s="274"/>
      <c r="D1404" s="235" t="s">
        <v>273</v>
      </c>
      <c r="E1404" s="275" t="s">
        <v>78</v>
      </c>
      <c r="F1404" s="276" t="s">
        <v>341</v>
      </c>
      <c r="G1404" s="274"/>
      <c r="H1404" s="277">
        <v>252.16300000000001</v>
      </c>
      <c r="I1404" s="278"/>
      <c r="J1404" s="274"/>
      <c r="K1404" s="274"/>
      <c r="L1404" s="279"/>
      <c r="M1404" s="280"/>
      <c r="N1404" s="281"/>
      <c r="O1404" s="281"/>
      <c r="P1404" s="281"/>
      <c r="Q1404" s="281"/>
      <c r="R1404" s="281"/>
      <c r="S1404" s="281"/>
      <c r="T1404" s="282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83" t="s">
        <v>273</v>
      </c>
      <c r="AU1404" s="283" t="s">
        <v>90</v>
      </c>
      <c r="AV1404" s="16" t="s">
        <v>164</v>
      </c>
      <c r="AW1404" s="16" t="s">
        <v>40</v>
      </c>
      <c r="AX1404" s="16" t="s">
        <v>80</v>
      </c>
      <c r="AY1404" s="283" t="s">
        <v>145</v>
      </c>
    </row>
    <row r="1405" s="13" customFormat="1">
      <c r="A1405" s="13"/>
      <c r="B1405" s="241"/>
      <c r="C1405" s="242"/>
      <c r="D1405" s="235" t="s">
        <v>273</v>
      </c>
      <c r="E1405" s="243" t="s">
        <v>78</v>
      </c>
      <c r="F1405" s="244" t="s">
        <v>1838</v>
      </c>
      <c r="G1405" s="242"/>
      <c r="H1405" s="243" t="s">
        <v>78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0" t="s">
        <v>273</v>
      </c>
      <c r="AU1405" s="250" t="s">
        <v>90</v>
      </c>
      <c r="AV1405" s="13" t="s">
        <v>88</v>
      </c>
      <c r="AW1405" s="13" t="s">
        <v>40</v>
      </c>
      <c r="AX1405" s="13" t="s">
        <v>80</v>
      </c>
      <c r="AY1405" s="250" t="s">
        <v>145</v>
      </c>
    </row>
    <row r="1406" s="14" customFormat="1">
      <c r="A1406" s="14"/>
      <c r="B1406" s="251"/>
      <c r="C1406" s="252"/>
      <c r="D1406" s="235" t="s">
        <v>273</v>
      </c>
      <c r="E1406" s="253" t="s">
        <v>78</v>
      </c>
      <c r="F1406" s="254" t="s">
        <v>506</v>
      </c>
      <c r="G1406" s="252"/>
      <c r="H1406" s="255">
        <v>57.18</v>
      </c>
      <c r="I1406" s="256"/>
      <c r="J1406" s="252"/>
      <c r="K1406" s="252"/>
      <c r="L1406" s="257"/>
      <c r="M1406" s="258"/>
      <c r="N1406" s="259"/>
      <c r="O1406" s="259"/>
      <c r="P1406" s="259"/>
      <c r="Q1406" s="259"/>
      <c r="R1406" s="259"/>
      <c r="S1406" s="259"/>
      <c r="T1406" s="260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1" t="s">
        <v>273</v>
      </c>
      <c r="AU1406" s="261" t="s">
        <v>90</v>
      </c>
      <c r="AV1406" s="14" t="s">
        <v>90</v>
      </c>
      <c r="AW1406" s="14" t="s">
        <v>40</v>
      </c>
      <c r="AX1406" s="14" t="s">
        <v>80</v>
      </c>
      <c r="AY1406" s="261" t="s">
        <v>145</v>
      </c>
    </row>
    <row r="1407" s="14" customFormat="1">
      <c r="A1407" s="14"/>
      <c r="B1407" s="251"/>
      <c r="C1407" s="252"/>
      <c r="D1407" s="235" t="s">
        <v>273</v>
      </c>
      <c r="E1407" s="253" t="s">
        <v>78</v>
      </c>
      <c r="F1407" s="254" t="s">
        <v>504</v>
      </c>
      <c r="G1407" s="252"/>
      <c r="H1407" s="255">
        <v>39.560000000000002</v>
      </c>
      <c r="I1407" s="256"/>
      <c r="J1407" s="252"/>
      <c r="K1407" s="252"/>
      <c r="L1407" s="257"/>
      <c r="M1407" s="258"/>
      <c r="N1407" s="259"/>
      <c r="O1407" s="259"/>
      <c r="P1407" s="259"/>
      <c r="Q1407" s="259"/>
      <c r="R1407" s="259"/>
      <c r="S1407" s="259"/>
      <c r="T1407" s="26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1" t="s">
        <v>273</v>
      </c>
      <c r="AU1407" s="261" t="s">
        <v>90</v>
      </c>
      <c r="AV1407" s="14" t="s">
        <v>90</v>
      </c>
      <c r="AW1407" s="14" t="s">
        <v>40</v>
      </c>
      <c r="AX1407" s="14" t="s">
        <v>80</v>
      </c>
      <c r="AY1407" s="261" t="s">
        <v>145</v>
      </c>
    </row>
    <row r="1408" s="14" customFormat="1">
      <c r="A1408" s="14"/>
      <c r="B1408" s="251"/>
      <c r="C1408" s="252"/>
      <c r="D1408" s="235" t="s">
        <v>273</v>
      </c>
      <c r="E1408" s="253" t="s">
        <v>78</v>
      </c>
      <c r="F1408" s="254" t="s">
        <v>527</v>
      </c>
      <c r="G1408" s="252"/>
      <c r="H1408" s="255">
        <v>50.270000000000003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1" t="s">
        <v>273</v>
      </c>
      <c r="AU1408" s="261" t="s">
        <v>90</v>
      </c>
      <c r="AV1408" s="14" t="s">
        <v>90</v>
      </c>
      <c r="AW1408" s="14" t="s">
        <v>40</v>
      </c>
      <c r="AX1408" s="14" t="s">
        <v>80</v>
      </c>
      <c r="AY1408" s="261" t="s">
        <v>145</v>
      </c>
    </row>
    <row r="1409" s="14" customFormat="1">
      <c r="A1409" s="14"/>
      <c r="B1409" s="251"/>
      <c r="C1409" s="252"/>
      <c r="D1409" s="235" t="s">
        <v>273</v>
      </c>
      <c r="E1409" s="253" t="s">
        <v>78</v>
      </c>
      <c r="F1409" s="254" t="s">
        <v>528</v>
      </c>
      <c r="G1409" s="252"/>
      <c r="H1409" s="255">
        <v>3.4100000000000001</v>
      </c>
      <c r="I1409" s="256"/>
      <c r="J1409" s="252"/>
      <c r="K1409" s="252"/>
      <c r="L1409" s="257"/>
      <c r="M1409" s="258"/>
      <c r="N1409" s="259"/>
      <c r="O1409" s="259"/>
      <c r="P1409" s="259"/>
      <c r="Q1409" s="259"/>
      <c r="R1409" s="259"/>
      <c r="S1409" s="259"/>
      <c r="T1409" s="26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1" t="s">
        <v>273</v>
      </c>
      <c r="AU1409" s="261" t="s">
        <v>90</v>
      </c>
      <c r="AV1409" s="14" t="s">
        <v>90</v>
      </c>
      <c r="AW1409" s="14" t="s">
        <v>40</v>
      </c>
      <c r="AX1409" s="14" t="s">
        <v>80</v>
      </c>
      <c r="AY1409" s="261" t="s">
        <v>145</v>
      </c>
    </row>
    <row r="1410" s="14" customFormat="1">
      <c r="A1410" s="14"/>
      <c r="B1410" s="251"/>
      <c r="C1410" s="252"/>
      <c r="D1410" s="235" t="s">
        <v>273</v>
      </c>
      <c r="E1410" s="253" t="s">
        <v>78</v>
      </c>
      <c r="F1410" s="254" t="s">
        <v>508</v>
      </c>
      <c r="G1410" s="252"/>
      <c r="H1410" s="255">
        <v>6.9100000000000001</v>
      </c>
      <c r="I1410" s="256"/>
      <c r="J1410" s="252"/>
      <c r="K1410" s="252"/>
      <c r="L1410" s="257"/>
      <c r="M1410" s="258"/>
      <c r="N1410" s="259"/>
      <c r="O1410" s="259"/>
      <c r="P1410" s="259"/>
      <c r="Q1410" s="259"/>
      <c r="R1410" s="259"/>
      <c r="S1410" s="259"/>
      <c r="T1410" s="26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1" t="s">
        <v>273</v>
      </c>
      <c r="AU1410" s="261" t="s">
        <v>90</v>
      </c>
      <c r="AV1410" s="14" t="s">
        <v>90</v>
      </c>
      <c r="AW1410" s="14" t="s">
        <v>40</v>
      </c>
      <c r="AX1410" s="14" t="s">
        <v>80</v>
      </c>
      <c r="AY1410" s="261" t="s">
        <v>145</v>
      </c>
    </row>
    <row r="1411" s="14" customFormat="1">
      <c r="A1411" s="14"/>
      <c r="B1411" s="251"/>
      <c r="C1411" s="252"/>
      <c r="D1411" s="235" t="s">
        <v>273</v>
      </c>
      <c r="E1411" s="253" t="s">
        <v>78</v>
      </c>
      <c r="F1411" s="254" t="s">
        <v>509</v>
      </c>
      <c r="G1411" s="252"/>
      <c r="H1411" s="255">
        <v>15.890000000000001</v>
      </c>
      <c r="I1411" s="256"/>
      <c r="J1411" s="252"/>
      <c r="K1411" s="252"/>
      <c r="L1411" s="257"/>
      <c r="M1411" s="258"/>
      <c r="N1411" s="259"/>
      <c r="O1411" s="259"/>
      <c r="P1411" s="259"/>
      <c r="Q1411" s="259"/>
      <c r="R1411" s="259"/>
      <c r="S1411" s="259"/>
      <c r="T1411" s="260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1" t="s">
        <v>273</v>
      </c>
      <c r="AU1411" s="261" t="s">
        <v>90</v>
      </c>
      <c r="AV1411" s="14" t="s">
        <v>90</v>
      </c>
      <c r="AW1411" s="14" t="s">
        <v>40</v>
      </c>
      <c r="AX1411" s="14" t="s">
        <v>80</v>
      </c>
      <c r="AY1411" s="261" t="s">
        <v>145</v>
      </c>
    </row>
    <row r="1412" s="14" customFormat="1">
      <c r="A1412" s="14"/>
      <c r="B1412" s="251"/>
      <c r="C1412" s="252"/>
      <c r="D1412" s="235" t="s">
        <v>273</v>
      </c>
      <c r="E1412" s="253" t="s">
        <v>78</v>
      </c>
      <c r="F1412" s="254" t="s">
        <v>529</v>
      </c>
      <c r="G1412" s="252"/>
      <c r="H1412" s="255">
        <v>10.699999999999999</v>
      </c>
      <c r="I1412" s="256"/>
      <c r="J1412" s="252"/>
      <c r="K1412" s="252"/>
      <c r="L1412" s="257"/>
      <c r="M1412" s="258"/>
      <c r="N1412" s="259"/>
      <c r="O1412" s="259"/>
      <c r="P1412" s="259"/>
      <c r="Q1412" s="259"/>
      <c r="R1412" s="259"/>
      <c r="S1412" s="259"/>
      <c r="T1412" s="260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1" t="s">
        <v>273</v>
      </c>
      <c r="AU1412" s="261" t="s">
        <v>90</v>
      </c>
      <c r="AV1412" s="14" t="s">
        <v>90</v>
      </c>
      <c r="AW1412" s="14" t="s">
        <v>40</v>
      </c>
      <c r="AX1412" s="14" t="s">
        <v>80</v>
      </c>
      <c r="AY1412" s="261" t="s">
        <v>145</v>
      </c>
    </row>
    <row r="1413" s="14" customFormat="1">
      <c r="A1413" s="14"/>
      <c r="B1413" s="251"/>
      <c r="C1413" s="252"/>
      <c r="D1413" s="235" t="s">
        <v>273</v>
      </c>
      <c r="E1413" s="253" t="s">
        <v>78</v>
      </c>
      <c r="F1413" s="254" t="s">
        <v>530</v>
      </c>
      <c r="G1413" s="252"/>
      <c r="H1413" s="255">
        <v>22.57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1" t="s">
        <v>273</v>
      </c>
      <c r="AU1413" s="261" t="s">
        <v>90</v>
      </c>
      <c r="AV1413" s="14" t="s">
        <v>90</v>
      </c>
      <c r="AW1413" s="14" t="s">
        <v>40</v>
      </c>
      <c r="AX1413" s="14" t="s">
        <v>80</v>
      </c>
      <c r="AY1413" s="261" t="s">
        <v>145</v>
      </c>
    </row>
    <row r="1414" s="14" customFormat="1">
      <c r="A1414" s="14"/>
      <c r="B1414" s="251"/>
      <c r="C1414" s="252"/>
      <c r="D1414" s="235" t="s">
        <v>273</v>
      </c>
      <c r="E1414" s="253" t="s">
        <v>78</v>
      </c>
      <c r="F1414" s="254" t="s">
        <v>531</v>
      </c>
      <c r="G1414" s="252"/>
      <c r="H1414" s="255">
        <v>15.07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1" t="s">
        <v>273</v>
      </c>
      <c r="AU1414" s="261" t="s">
        <v>90</v>
      </c>
      <c r="AV1414" s="14" t="s">
        <v>90</v>
      </c>
      <c r="AW1414" s="14" t="s">
        <v>40</v>
      </c>
      <c r="AX1414" s="14" t="s">
        <v>80</v>
      </c>
      <c r="AY1414" s="261" t="s">
        <v>145</v>
      </c>
    </row>
    <row r="1415" s="14" customFormat="1">
      <c r="A1415" s="14"/>
      <c r="B1415" s="251"/>
      <c r="C1415" s="252"/>
      <c r="D1415" s="235" t="s">
        <v>273</v>
      </c>
      <c r="E1415" s="253" t="s">
        <v>78</v>
      </c>
      <c r="F1415" s="254" t="s">
        <v>532</v>
      </c>
      <c r="G1415" s="252"/>
      <c r="H1415" s="255">
        <v>3.3900000000000001</v>
      </c>
      <c r="I1415" s="256"/>
      <c r="J1415" s="252"/>
      <c r="K1415" s="252"/>
      <c r="L1415" s="257"/>
      <c r="M1415" s="258"/>
      <c r="N1415" s="259"/>
      <c r="O1415" s="259"/>
      <c r="P1415" s="259"/>
      <c r="Q1415" s="259"/>
      <c r="R1415" s="259"/>
      <c r="S1415" s="259"/>
      <c r="T1415" s="26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1" t="s">
        <v>273</v>
      </c>
      <c r="AU1415" s="261" t="s">
        <v>90</v>
      </c>
      <c r="AV1415" s="14" t="s">
        <v>90</v>
      </c>
      <c r="AW1415" s="14" t="s">
        <v>40</v>
      </c>
      <c r="AX1415" s="14" t="s">
        <v>80</v>
      </c>
      <c r="AY1415" s="261" t="s">
        <v>145</v>
      </c>
    </row>
    <row r="1416" s="14" customFormat="1">
      <c r="A1416" s="14"/>
      <c r="B1416" s="251"/>
      <c r="C1416" s="252"/>
      <c r="D1416" s="235" t="s">
        <v>273</v>
      </c>
      <c r="E1416" s="253" t="s">
        <v>78</v>
      </c>
      <c r="F1416" s="254" t="s">
        <v>533</v>
      </c>
      <c r="G1416" s="252"/>
      <c r="H1416" s="255">
        <v>5.2999999999999998</v>
      </c>
      <c r="I1416" s="256"/>
      <c r="J1416" s="252"/>
      <c r="K1416" s="252"/>
      <c r="L1416" s="257"/>
      <c r="M1416" s="258"/>
      <c r="N1416" s="259"/>
      <c r="O1416" s="259"/>
      <c r="P1416" s="259"/>
      <c r="Q1416" s="259"/>
      <c r="R1416" s="259"/>
      <c r="S1416" s="259"/>
      <c r="T1416" s="26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1" t="s">
        <v>273</v>
      </c>
      <c r="AU1416" s="261" t="s">
        <v>90</v>
      </c>
      <c r="AV1416" s="14" t="s">
        <v>90</v>
      </c>
      <c r="AW1416" s="14" t="s">
        <v>40</v>
      </c>
      <c r="AX1416" s="14" t="s">
        <v>80</v>
      </c>
      <c r="AY1416" s="261" t="s">
        <v>145</v>
      </c>
    </row>
    <row r="1417" s="16" customFormat="1">
      <c r="A1417" s="16"/>
      <c r="B1417" s="273"/>
      <c r="C1417" s="274"/>
      <c r="D1417" s="235" t="s">
        <v>273</v>
      </c>
      <c r="E1417" s="275" t="s">
        <v>78</v>
      </c>
      <c r="F1417" s="276" t="s">
        <v>341</v>
      </c>
      <c r="G1417" s="274"/>
      <c r="H1417" s="277">
        <v>230.25</v>
      </c>
      <c r="I1417" s="278"/>
      <c r="J1417" s="274"/>
      <c r="K1417" s="274"/>
      <c r="L1417" s="279"/>
      <c r="M1417" s="280"/>
      <c r="N1417" s="281"/>
      <c r="O1417" s="281"/>
      <c r="P1417" s="281"/>
      <c r="Q1417" s="281"/>
      <c r="R1417" s="281"/>
      <c r="S1417" s="281"/>
      <c r="T1417" s="282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3" t="s">
        <v>273</v>
      </c>
      <c r="AU1417" s="283" t="s">
        <v>90</v>
      </c>
      <c r="AV1417" s="16" t="s">
        <v>164</v>
      </c>
      <c r="AW1417" s="16" t="s">
        <v>40</v>
      </c>
      <c r="AX1417" s="16" t="s">
        <v>80</v>
      </c>
      <c r="AY1417" s="283" t="s">
        <v>145</v>
      </c>
    </row>
    <row r="1418" s="14" customFormat="1">
      <c r="A1418" s="14"/>
      <c r="B1418" s="251"/>
      <c r="C1418" s="252"/>
      <c r="D1418" s="235" t="s">
        <v>273</v>
      </c>
      <c r="E1418" s="253" t="s">
        <v>78</v>
      </c>
      <c r="F1418" s="254" t="s">
        <v>1839</v>
      </c>
      <c r="G1418" s="252"/>
      <c r="H1418" s="255">
        <v>50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61" t="s">
        <v>273</v>
      </c>
      <c r="AU1418" s="261" t="s">
        <v>90</v>
      </c>
      <c r="AV1418" s="14" t="s">
        <v>90</v>
      </c>
      <c r="AW1418" s="14" t="s">
        <v>40</v>
      </c>
      <c r="AX1418" s="14" t="s">
        <v>80</v>
      </c>
      <c r="AY1418" s="261" t="s">
        <v>145</v>
      </c>
    </row>
    <row r="1419" s="15" customFormat="1">
      <c r="A1419" s="15"/>
      <c r="B1419" s="262"/>
      <c r="C1419" s="263"/>
      <c r="D1419" s="235" t="s">
        <v>273</v>
      </c>
      <c r="E1419" s="264" t="s">
        <v>741</v>
      </c>
      <c r="F1419" s="265" t="s">
        <v>277</v>
      </c>
      <c r="G1419" s="263"/>
      <c r="H1419" s="266">
        <v>532.41300000000001</v>
      </c>
      <c r="I1419" s="267"/>
      <c r="J1419" s="263"/>
      <c r="K1419" s="263"/>
      <c r="L1419" s="268"/>
      <c r="M1419" s="269"/>
      <c r="N1419" s="270"/>
      <c r="O1419" s="270"/>
      <c r="P1419" s="270"/>
      <c r="Q1419" s="270"/>
      <c r="R1419" s="270"/>
      <c r="S1419" s="270"/>
      <c r="T1419" s="271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72" t="s">
        <v>273</v>
      </c>
      <c r="AU1419" s="272" t="s">
        <v>90</v>
      </c>
      <c r="AV1419" s="15" t="s">
        <v>170</v>
      </c>
      <c r="AW1419" s="15" t="s">
        <v>40</v>
      </c>
      <c r="AX1419" s="15" t="s">
        <v>88</v>
      </c>
      <c r="AY1419" s="272" t="s">
        <v>145</v>
      </c>
    </row>
    <row r="1420" s="2" customFormat="1">
      <c r="A1420" s="43"/>
      <c r="B1420" s="44"/>
      <c r="C1420" s="45"/>
      <c r="D1420" s="235" t="s">
        <v>718</v>
      </c>
      <c r="E1420" s="45"/>
      <c r="F1420" s="298" t="s">
        <v>909</v>
      </c>
      <c r="G1420" s="45"/>
      <c r="H1420" s="45"/>
      <c r="I1420" s="45"/>
      <c r="J1420" s="45"/>
      <c r="K1420" s="45"/>
      <c r="L1420" s="49"/>
      <c r="M1420" s="233"/>
      <c r="N1420" s="234"/>
      <c r="O1420" s="89"/>
      <c r="P1420" s="89"/>
      <c r="Q1420" s="89"/>
      <c r="R1420" s="89"/>
      <c r="S1420" s="89"/>
      <c r="T1420" s="90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U1420" s="21" t="s">
        <v>90</v>
      </c>
    </row>
    <row r="1421" s="2" customFormat="1">
      <c r="A1421" s="43"/>
      <c r="B1421" s="44"/>
      <c r="C1421" s="45"/>
      <c r="D1421" s="235" t="s">
        <v>718</v>
      </c>
      <c r="E1421" s="45"/>
      <c r="F1421" s="299" t="s">
        <v>910</v>
      </c>
      <c r="G1421" s="45"/>
      <c r="H1421" s="300">
        <v>41.32</v>
      </c>
      <c r="I1421" s="45"/>
      <c r="J1421" s="45"/>
      <c r="K1421" s="45"/>
      <c r="L1421" s="49"/>
      <c r="M1421" s="233"/>
      <c r="N1421" s="234"/>
      <c r="O1421" s="89"/>
      <c r="P1421" s="89"/>
      <c r="Q1421" s="89"/>
      <c r="R1421" s="89"/>
      <c r="S1421" s="89"/>
      <c r="T1421" s="90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U1421" s="21" t="s">
        <v>90</v>
      </c>
    </row>
    <row r="1422" s="2" customFormat="1">
      <c r="A1422" s="43"/>
      <c r="B1422" s="44"/>
      <c r="C1422" s="45"/>
      <c r="D1422" s="235" t="s">
        <v>718</v>
      </c>
      <c r="E1422" s="45"/>
      <c r="F1422" s="299" t="s">
        <v>911</v>
      </c>
      <c r="G1422" s="45"/>
      <c r="H1422" s="300">
        <v>82.353999999999999</v>
      </c>
      <c r="I1422" s="45"/>
      <c r="J1422" s="45"/>
      <c r="K1422" s="45"/>
      <c r="L1422" s="49"/>
      <c r="M1422" s="233"/>
      <c r="N1422" s="234"/>
      <c r="O1422" s="89"/>
      <c r="P1422" s="89"/>
      <c r="Q1422" s="89"/>
      <c r="R1422" s="89"/>
      <c r="S1422" s="89"/>
      <c r="T1422" s="90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U1422" s="21" t="s">
        <v>90</v>
      </c>
    </row>
    <row r="1423" s="2" customFormat="1">
      <c r="A1423" s="43"/>
      <c r="B1423" s="44"/>
      <c r="C1423" s="45"/>
      <c r="D1423" s="235" t="s">
        <v>718</v>
      </c>
      <c r="E1423" s="45"/>
      <c r="F1423" s="299" t="s">
        <v>912</v>
      </c>
      <c r="G1423" s="45"/>
      <c r="H1423" s="300">
        <v>18.768000000000001</v>
      </c>
      <c r="I1423" s="45"/>
      <c r="J1423" s="45"/>
      <c r="K1423" s="45"/>
      <c r="L1423" s="49"/>
      <c r="M1423" s="233"/>
      <c r="N1423" s="234"/>
      <c r="O1423" s="89"/>
      <c r="P1423" s="89"/>
      <c r="Q1423" s="89"/>
      <c r="R1423" s="89"/>
      <c r="S1423" s="89"/>
      <c r="T1423" s="90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U1423" s="21" t="s">
        <v>90</v>
      </c>
    </row>
    <row r="1424" s="2" customFormat="1">
      <c r="A1424" s="43"/>
      <c r="B1424" s="44"/>
      <c r="C1424" s="45"/>
      <c r="D1424" s="235" t="s">
        <v>718</v>
      </c>
      <c r="E1424" s="45"/>
      <c r="F1424" s="299" t="s">
        <v>913</v>
      </c>
      <c r="G1424" s="45"/>
      <c r="H1424" s="300">
        <v>22.091999999999999</v>
      </c>
      <c r="I1424" s="45"/>
      <c r="J1424" s="45"/>
      <c r="K1424" s="45"/>
      <c r="L1424" s="49"/>
      <c r="M1424" s="233"/>
      <c r="N1424" s="234"/>
      <c r="O1424" s="89"/>
      <c r="P1424" s="89"/>
      <c r="Q1424" s="89"/>
      <c r="R1424" s="89"/>
      <c r="S1424" s="89"/>
      <c r="T1424" s="90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U1424" s="21" t="s">
        <v>90</v>
      </c>
    </row>
    <row r="1425" s="2" customFormat="1">
      <c r="A1425" s="43"/>
      <c r="B1425" s="44"/>
      <c r="C1425" s="45"/>
      <c r="D1425" s="235" t="s">
        <v>718</v>
      </c>
      <c r="E1425" s="45"/>
      <c r="F1425" s="299" t="s">
        <v>914</v>
      </c>
      <c r="G1425" s="45"/>
      <c r="H1425" s="300">
        <v>23.616</v>
      </c>
      <c r="I1425" s="45"/>
      <c r="J1425" s="45"/>
      <c r="K1425" s="45"/>
      <c r="L1425" s="49"/>
      <c r="M1425" s="233"/>
      <c r="N1425" s="234"/>
      <c r="O1425" s="89"/>
      <c r="P1425" s="89"/>
      <c r="Q1425" s="89"/>
      <c r="R1425" s="89"/>
      <c r="S1425" s="89"/>
      <c r="T1425" s="90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U1425" s="21" t="s">
        <v>90</v>
      </c>
    </row>
    <row r="1426" s="2" customFormat="1">
      <c r="A1426" s="43"/>
      <c r="B1426" s="44"/>
      <c r="C1426" s="45"/>
      <c r="D1426" s="235" t="s">
        <v>718</v>
      </c>
      <c r="E1426" s="45"/>
      <c r="F1426" s="299" t="s">
        <v>915</v>
      </c>
      <c r="G1426" s="45"/>
      <c r="H1426" s="300">
        <v>24.992000000000001</v>
      </c>
      <c r="I1426" s="45"/>
      <c r="J1426" s="45"/>
      <c r="K1426" s="45"/>
      <c r="L1426" s="49"/>
      <c r="M1426" s="233"/>
      <c r="N1426" s="234"/>
      <c r="O1426" s="89"/>
      <c r="P1426" s="89"/>
      <c r="Q1426" s="89"/>
      <c r="R1426" s="89"/>
      <c r="S1426" s="89"/>
      <c r="T1426" s="90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U1426" s="21" t="s">
        <v>90</v>
      </c>
    </row>
    <row r="1427" s="2" customFormat="1">
      <c r="A1427" s="43"/>
      <c r="B1427" s="44"/>
      <c r="C1427" s="45"/>
      <c r="D1427" s="235" t="s">
        <v>718</v>
      </c>
      <c r="E1427" s="45"/>
      <c r="F1427" s="299" t="s">
        <v>916</v>
      </c>
      <c r="G1427" s="45"/>
      <c r="H1427" s="300">
        <v>21.548999999999999</v>
      </c>
      <c r="I1427" s="45"/>
      <c r="J1427" s="45"/>
      <c r="K1427" s="45"/>
      <c r="L1427" s="49"/>
      <c r="M1427" s="233"/>
      <c r="N1427" s="234"/>
      <c r="O1427" s="89"/>
      <c r="P1427" s="89"/>
      <c r="Q1427" s="89"/>
      <c r="R1427" s="89"/>
      <c r="S1427" s="89"/>
      <c r="T1427" s="90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U1427" s="21" t="s">
        <v>90</v>
      </c>
    </row>
    <row r="1428" s="2" customFormat="1">
      <c r="A1428" s="43"/>
      <c r="B1428" s="44"/>
      <c r="C1428" s="45"/>
      <c r="D1428" s="235" t="s">
        <v>718</v>
      </c>
      <c r="E1428" s="45"/>
      <c r="F1428" s="299" t="s">
        <v>917</v>
      </c>
      <c r="G1428" s="45"/>
      <c r="H1428" s="300">
        <v>9.6920000000000002</v>
      </c>
      <c r="I1428" s="45"/>
      <c r="J1428" s="45"/>
      <c r="K1428" s="45"/>
      <c r="L1428" s="49"/>
      <c r="M1428" s="233"/>
      <c r="N1428" s="234"/>
      <c r="O1428" s="89"/>
      <c r="P1428" s="89"/>
      <c r="Q1428" s="89"/>
      <c r="R1428" s="89"/>
      <c r="S1428" s="89"/>
      <c r="T1428" s="90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U1428" s="21" t="s">
        <v>90</v>
      </c>
    </row>
    <row r="1429" s="2" customFormat="1">
      <c r="A1429" s="43"/>
      <c r="B1429" s="44"/>
      <c r="C1429" s="45"/>
      <c r="D1429" s="235" t="s">
        <v>718</v>
      </c>
      <c r="E1429" s="45"/>
      <c r="F1429" s="299" t="s">
        <v>918</v>
      </c>
      <c r="G1429" s="45"/>
      <c r="H1429" s="300">
        <v>7.1920000000000002</v>
      </c>
      <c r="I1429" s="45"/>
      <c r="J1429" s="45"/>
      <c r="K1429" s="45"/>
      <c r="L1429" s="49"/>
      <c r="M1429" s="233"/>
      <c r="N1429" s="234"/>
      <c r="O1429" s="89"/>
      <c r="P1429" s="89"/>
      <c r="Q1429" s="89"/>
      <c r="R1429" s="89"/>
      <c r="S1429" s="89"/>
      <c r="T1429" s="90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U1429" s="21" t="s">
        <v>90</v>
      </c>
    </row>
    <row r="1430" s="2" customFormat="1">
      <c r="A1430" s="43"/>
      <c r="B1430" s="44"/>
      <c r="C1430" s="45"/>
      <c r="D1430" s="235" t="s">
        <v>718</v>
      </c>
      <c r="E1430" s="45"/>
      <c r="F1430" s="299" t="s">
        <v>78</v>
      </c>
      <c r="G1430" s="45"/>
      <c r="H1430" s="300">
        <v>0</v>
      </c>
      <c r="I1430" s="45"/>
      <c r="J1430" s="45"/>
      <c r="K1430" s="45"/>
      <c r="L1430" s="49"/>
      <c r="M1430" s="233"/>
      <c r="N1430" s="234"/>
      <c r="O1430" s="89"/>
      <c r="P1430" s="89"/>
      <c r="Q1430" s="89"/>
      <c r="R1430" s="89"/>
      <c r="S1430" s="89"/>
      <c r="T1430" s="90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U1430" s="21" t="s">
        <v>90</v>
      </c>
    </row>
    <row r="1431" s="2" customFormat="1">
      <c r="A1431" s="43"/>
      <c r="B1431" s="44"/>
      <c r="C1431" s="45"/>
      <c r="D1431" s="235" t="s">
        <v>718</v>
      </c>
      <c r="E1431" s="45"/>
      <c r="F1431" s="299" t="s">
        <v>277</v>
      </c>
      <c r="G1431" s="45"/>
      <c r="H1431" s="300">
        <v>251.57499999999999</v>
      </c>
      <c r="I1431" s="45"/>
      <c r="J1431" s="45"/>
      <c r="K1431" s="45"/>
      <c r="L1431" s="49"/>
      <c r="M1431" s="233"/>
      <c r="N1431" s="234"/>
      <c r="O1431" s="89"/>
      <c r="P1431" s="89"/>
      <c r="Q1431" s="89"/>
      <c r="R1431" s="89"/>
      <c r="S1431" s="89"/>
      <c r="T1431" s="90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U1431" s="21" t="s">
        <v>90</v>
      </c>
    </row>
    <row r="1432" s="2" customFormat="1">
      <c r="A1432" s="43"/>
      <c r="B1432" s="44"/>
      <c r="C1432" s="45"/>
      <c r="D1432" s="235" t="s">
        <v>718</v>
      </c>
      <c r="E1432" s="45"/>
      <c r="F1432" s="298" t="s">
        <v>1697</v>
      </c>
      <c r="G1432" s="45"/>
      <c r="H1432" s="45"/>
      <c r="I1432" s="45"/>
      <c r="J1432" s="45"/>
      <c r="K1432" s="45"/>
      <c r="L1432" s="49"/>
      <c r="M1432" s="233"/>
      <c r="N1432" s="234"/>
      <c r="O1432" s="89"/>
      <c r="P1432" s="89"/>
      <c r="Q1432" s="89"/>
      <c r="R1432" s="89"/>
      <c r="S1432" s="89"/>
      <c r="T1432" s="90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U1432" s="21" t="s">
        <v>90</v>
      </c>
    </row>
    <row r="1433" s="2" customFormat="1">
      <c r="A1433" s="43"/>
      <c r="B1433" s="44"/>
      <c r="C1433" s="45"/>
      <c r="D1433" s="235" t="s">
        <v>718</v>
      </c>
      <c r="E1433" s="45"/>
      <c r="F1433" s="299" t="s">
        <v>1698</v>
      </c>
      <c r="G1433" s="45"/>
      <c r="H1433" s="300">
        <v>24.239999999999998</v>
      </c>
      <c r="I1433" s="45"/>
      <c r="J1433" s="45"/>
      <c r="K1433" s="45"/>
      <c r="L1433" s="49"/>
      <c r="M1433" s="233"/>
      <c r="N1433" s="234"/>
      <c r="O1433" s="89"/>
      <c r="P1433" s="89"/>
      <c r="Q1433" s="89"/>
      <c r="R1433" s="89"/>
      <c r="S1433" s="89"/>
      <c r="T1433" s="90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U1433" s="21" t="s">
        <v>90</v>
      </c>
    </row>
    <row r="1434" s="2" customFormat="1">
      <c r="A1434" s="43"/>
      <c r="B1434" s="44"/>
      <c r="C1434" s="45"/>
      <c r="D1434" s="235" t="s">
        <v>718</v>
      </c>
      <c r="E1434" s="45"/>
      <c r="F1434" s="299" t="s">
        <v>1699</v>
      </c>
      <c r="G1434" s="45"/>
      <c r="H1434" s="300">
        <v>50.531999999999996</v>
      </c>
      <c r="I1434" s="45"/>
      <c r="J1434" s="45"/>
      <c r="K1434" s="45"/>
      <c r="L1434" s="49"/>
      <c r="M1434" s="233"/>
      <c r="N1434" s="234"/>
      <c r="O1434" s="89"/>
      <c r="P1434" s="89"/>
      <c r="Q1434" s="89"/>
      <c r="R1434" s="89"/>
      <c r="S1434" s="89"/>
      <c r="T1434" s="90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U1434" s="21" t="s">
        <v>90</v>
      </c>
    </row>
    <row r="1435" s="2" customFormat="1">
      <c r="A1435" s="43"/>
      <c r="B1435" s="44"/>
      <c r="C1435" s="45"/>
      <c r="D1435" s="235" t="s">
        <v>718</v>
      </c>
      <c r="E1435" s="45"/>
      <c r="F1435" s="299" t="s">
        <v>1700</v>
      </c>
      <c r="G1435" s="45"/>
      <c r="H1435" s="300">
        <v>2.3999999999999999</v>
      </c>
      <c r="I1435" s="45"/>
      <c r="J1435" s="45"/>
      <c r="K1435" s="45"/>
      <c r="L1435" s="49"/>
      <c r="M1435" s="233"/>
      <c r="N1435" s="234"/>
      <c r="O1435" s="89"/>
      <c r="P1435" s="89"/>
      <c r="Q1435" s="89"/>
      <c r="R1435" s="89"/>
      <c r="S1435" s="89"/>
      <c r="T1435" s="90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U1435" s="21" t="s">
        <v>90</v>
      </c>
    </row>
    <row r="1436" s="2" customFormat="1">
      <c r="A1436" s="43"/>
      <c r="B1436" s="44"/>
      <c r="C1436" s="45"/>
      <c r="D1436" s="235" t="s">
        <v>718</v>
      </c>
      <c r="E1436" s="45"/>
      <c r="F1436" s="299" t="s">
        <v>1701</v>
      </c>
      <c r="G1436" s="45"/>
      <c r="H1436" s="300">
        <v>15.76</v>
      </c>
      <c r="I1436" s="45"/>
      <c r="J1436" s="45"/>
      <c r="K1436" s="45"/>
      <c r="L1436" s="49"/>
      <c r="M1436" s="233"/>
      <c r="N1436" s="234"/>
      <c r="O1436" s="89"/>
      <c r="P1436" s="89"/>
      <c r="Q1436" s="89"/>
      <c r="R1436" s="89"/>
      <c r="S1436" s="89"/>
      <c r="T1436" s="90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U1436" s="21" t="s">
        <v>90</v>
      </c>
    </row>
    <row r="1437" s="2" customFormat="1">
      <c r="A1437" s="43"/>
      <c r="B1437" s="44"/>
      <c r="C1437" s="45"/>
      <c r="D1437" s="235" t="s">
        <v>718</v>
      </c>
      <c r="E1437" s="45"/>
      <c r="F1437" s="299" t="s">
        <v>1702</v>
      </c>
      <c r="G1437" s="45"/>
      <c r="H1437" s="300">
        <v>8.3599999999999994</v>
      </c>
      <c r="I1437" s="45"/>
      <c r="J1437" s="45"/>
      <c r="K1437" s="45"/>
      <c r="L1437" s="49"/>
      <c r="M1437" s="233"/>
      <c r="N1437" s="234"/>
      <c r="O1437" s="89"/>
      <c r="P1437" s="89"/>
      <c r="Q1437" s="89"/>
      <c r="R1437" s="89"/>
      <c r="S1437" s="89"/>
      <c r="T1437" s="90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U1437" s="21" t="s">
        <v>90</v>
      </c>
    </row>
    <row r="1438" s="2" customFormat="1">
      <c r="A1438" s="43"/>
      <c r="B1438" s="44"/>
      <c r="C1438" s="45"/>
      <c r="D1438" s="235" t="s">
        <v>718</v>
      </c>
      <c r="E1438" s="45"/>
      <c r="F1438" s="299" t="s">
        <v>277</v>
      </c>
      <c r="G1438" s="45"/>
      <c r="H1438" s="300">
        <v>101.292</v>
      </c>
      <c r="I1438" s="45"/>
      <c r="J1438" s="45"/>
      <c r="K1438" s="45"/>
      <c r="L1438" s="49"/>
      <c r="M1438" s="233"/>
      <c r="N1438" s="234"/>
      <c r="O1438" s="89"/>
      <c r="P1438" s="89"/>
      <c r="Q1438" s="89"/>
      <c r="R1438" s="89"/>
      <c r="S1438" s="89"/>
      <c r="T1438" s="90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U1438" s="21" t="s">
        <v>90</v>
      </c>
    </row>
    <row r="1439" s="2" customFormat="1" ht="16.5" customHeight="1">
      <c r="A1439" s="43"/>
      <c r="B1439" s="44"/>
      <c r="C1439" s="217" t="s">
        <v>1840</v>
      </c>
      <c r="D1439" s="217" t="s">
        <v>148</v>
      </c>
      <c r="E1439" s="218" t="s">
        <v>1841</v>
      </c>
      <c r="F1439" s="219" t="s">
        <v>1842</v>
      </c>
      <c r="G1439" s="220" t="s">
        <v>319</v>
      </c>
      <c r="H1439" s="221">
        <v>251.57499999999999</v>
      </c>
      <c r="I1439" s="222"/>
      <c r="J1439" s="223">
        <f>ROUND(I1439*H1439,2)</f>
        <v>0</v>
      </c>
      <c r="K1439" s="219" t="s">
        <v>152</v>
      </c>
      <c r="L1439" s="49"/>
      <c r="M1439" s="224" t="s">
        <v>78</v>
      </c>
      <c r="N1439" s="225" t="s">
        <v>50</v>
      </c>
      <c r="O1439" s="89"/>
      <c r="P1439" s="226">
        <f>O1439*H1439</f>
        <v>0</v>
      </c>
      <c r="Q1439" s="226">
        <v>0.001</v>
      </c>
      <c r="R1439" s="226">
        <f>Q1439*H1439</f>
        <v>0.25157499999999999</v>
      </c>
      <c r="S1439" s="226">
        <v>0.00031</v>
      </c>
      <c r="T1439" s="227">
        <f>S1439*H1439</f>
        <v>0.077988249999999995</v>
      </c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R1439" s="228" t="s">
        <v>364</v>
      </c>
      <c r="AT1439" s="228" t="s">
        <v>148</v>
      </c>
      <c r="AU1439" s="228" t="s">
        <v>90</v>
      </c>
      <c r="AY1439" s="21" t="s">
        <v>145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21" t="s">
        <v>88</v>
      </c>
      <c r="BK1439" s="229">
        <f>ROUND(I1439*H1439,2)</f>
        <v>0</v>
      </c>
      <c r="BL1439" s="21" t="s">
        <v>364</v>
      </c>
      <c r="BM1439" s="228" t="s">
        <v>1843</v>
      </c>
    </row>
    <row r="1440" s="2" customFormat="1">
      <c r="A1440" s="43"/>
      <c r="B1440" s="44"/>
      <c r="C1440" s="45"/>
      <c r="D1440" s="230" t="s">
        <v>155</v>
      </c>
      <c r="E1440" s="45"/>
      <c r="F1440" s="231" t="s">
        <v>1844</v>
      </c>
      <c r="G1440" s="45"/>
      <c r="H1440" s="45"/>
      <c r="I1440" s="232"/>
      <c r="J1440" s="45"/>
      <c r="K1440" s="45"/>
      <c r="L1440" s="49"/>
      <c r="M1440" s="233"/>
      <c r="N1440" s="234"/>
      <c r="O1440" s="89"/>
      <c r="P1440" s="89"/>
      <c r="Q1440" s="89"/>
      <c r="R1440" s="89"/>
      <c r="S1440" s="89"/>
      <c r="T1440" s="90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T1440" s="21" t="s">
        <v>155</v>
      </c>
      <c r="AU1440" s="21" t="s">
        <v>90</v>
      </c>
    </row>
    <row r="1441" s="14" customFormat="1">
      <c r="A1441" s="14"/>
      <c r="B1441" s="251"/>
      <c r="C1441" s="252"/>
      <c r="D1441" s="235" t="s">
        <v>273</v>
      </c>
      <c r="E1441" s="253" t="s">
        <v>78</v>
      </c>
      <c r="F1441" s="254" t="s">
        <v>754</v>
      </c>
      <c r="G1441" s="252"/>
      <c r="H1441" s="255">
        <v>251.57499999999999</v>
      </c>
      <c r="I1441" s="256"/>
      <c r="J1441" s="252"/>
      <c r="K1441" s="252"/>
      <c r="L1441" s="257"/>
      <c r="M1441" s="258"/>
      <c r="N1441" s="259"/>
      <c r="O1441" s="259"/>
      <c r="P1441" s="259"/>
      <c r="Q1441" s="259"/>
      <c r="R1441" s="259"/>
      <c r="S1441" s="259"/>
      <c r="T1441" s="26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1" t="s">
        <v>273</v>
      </c>
      <c r="AU1441" s="261" t="s">
        <v>90</v>
      </c>
      <c r="AV1441" s="14" t="s">
        <v>90</v>
      </c>
      <c r="AW1441" s="14" t="s">
        <v>40</v>
      </c>
      <c r="AX1441" s="14" t="s">
        <v>88</v>
      </c>
      <c r="AY1441" s="261" t="s">
        <v>145</v>
      </c>
    </row>
    <row r="1442" s="2" customFormat="1">
      <c r="A1442" s="43"/>
      <c r="B1442" s="44"/>
      <c r="C1442" s="45"/>
      <c r="D1442" s="235" t="s">
        <v>718</v>
      </c>
      <c r="E1442" s="45"/>
      <c r="F1442" s="298" t="s">
        <v>909</v>
      </c>
      <c r="G1442" s="45"/>
      <c r="H1442" s="45"/>
      <c r="I1442" s="45"/>
      <c r="J1442" s="45"/>
      <c r="K1442" s="45"/>
      <c r="L1442" s="49"/>
      <c r="M1442" s="233"/>
      <c r="N1442" s="234"/>
      <c r="O1442" s="89"/>
      <c r="P1442" s="89"/>
      <c r="Q1442" s="89"/>
      <c r="R1442" s="89"/>
      <c r="S1442" s="89"/>
      <c r="T1442" s="90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U1442" s="21" t="s">
        <v>90</v>
      </c>
    </row>
    <row r="1443" s="2" customFormat="1">
      <c r="A1443" s="43"/>
      <c r="B1443" s="44"/>
      <c r="C1443" s="45"/>
      <c r="D1443" s="235" t="s">
        <v>718</v>
      </c>
      <c r="E1443" s="45"/>
      <c r="F1443" s="299" t="s">
        <v>910</v>
      </c>
      <c r="G1443" s="45"/>
      <c r="H1443" s="300">
        <v>41.32</v>
      </c>
      <c r="I1443" s="45"/>
      <c r="J1443" s="45"/>
      <c r="K1443" s="45"/>
      <c r="L1443" s="49"/>
      <c r="M1443" s="233"/>
      <c r="N1443" s="234"/>
      <c r="O1443" s="89"/>
      <c r="P1443" s="89"/>
      <c r="Q1443" s="89"/>
      <c r="R1443" s="89"/>
      <c r="S1443" s="89"/>
      <c r="T1443" s="90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U1443" s="21" t="s">
        <v>90</v>
      </c>
    </row>
    <row r="1444" s="2" customFormat="1">
      <c r="A1444" s="43"/>
      <c r="B1444" s="44"/>
      <c r="C1444" s="45"/>
      <c r="D1444" s="235" t="s">
        <v>718</v>
      </c>
      <c r="E1444" s="45"/>
      <c r="F1444" s="299" t="s">
        <v>911</v>
      </c>
      <c r="G1444" s="45"/>
      <c r="H1444" s="300">
        <v>82.353999999999999</v>
      </c>
      <c r="I1444" s="45"/>
      <c r="J1444" s="45"/>
      <c r="K1444" s="45"/>
      <c r="L1444" s="49"/>
      <c r="M1444" s="233"/>
      <c r="N1444" s="234"/>
      <c r="O1444" s="89"/>
      <c r="P1444" s="89"/>
      <c r="Q1444" s="89"/>
      <c r="R1444" s="89"/>
      <c r="S1444" s="89"/>
      <c r="T1444" s="90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U1444" s="21" t="s">
        <v>90</v>
      </c>
    </row>
    <row r="1445" s="2" customFormat="1">
      <c r="A1445" s="43"/>
      <c r="B1445" s="44"/>
      <c r="C1445" s="45"/>
      <c r="D1445" s="235" t="s">
        <v>718</v>
      </c>
      <c r="E1445" s="45"/>
      <c r="F1445" s="299" t="s">
        <v>912</v>
      </c>
      <c r="G1445" s="45"/>
      <c r="H1445" s="300">
        <v>18.768000000000001</v>
      </c>
      <c r="I1445" s="45"/>
      <c r="J1445" s="45"/>
      <c r="K1445" s="45"/>
      <c r="L1445" s="49"/>
      <c r="M1445" s="233"/>
      <c r="N1445" s="234"/>
      <c r="O1445" s="89"/>
      <c r="P1445" s="89"/>
      <c r="Q1445" s="89"/>
      <c r="R1445" s="89"/>
      <c r="S1445" s="89"/>
      <c r="T1445" s="90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U1445" s="21" t="s">
        <v>90</v>
      </c>
    </row>
    <row r="1446" s="2" customFormat="1">
      <c r="A1446" s="43"/>
      <c r="B1446" s="44"/>
      <c r="C1446" s="45"/>
      <c r="D1446" s="235" t="s">
        <v>718</v>
      </c>
      <c r="E1446" s="45"/>
      <c r="F1446" s="299" t="s">
        <v>913</v>
      </c>
      <c r="G1446" s="45"/>
      <c r="H1446" s="300">
        <v>22.091999999999999</v>
      </c>
      <c r="I1446" s="45"/>
      <c r="J1446" s="45"/>
      <c r="K1446" s="45"/>
      <c r="L1446" s="49"/>
      <c r="M1446" s="233"/>
      <c r="N1446" s="234"/>
      <c r="O1446" s="89"/>
      <c r="P1446" s="89"/>
      <c r="Q1446" s="89"/>
      <c r="R1446" s="89"/>
      <c r="S1446" s="89"/>
      <c r="T1446" s="90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U1446" s="21" t="s">
        <v>90</v>
      </c>
    </row>
    <row r="1447" s="2" customFormat="1">
      <c r="A1447" s="43"/>
      <c r="B1447" s="44"/>
      <c r="C1447" s="45"/>
      <c r="D1447" s="235" t="s">
        <v>718</v>
      </c>
      <c r="E1447" s="45"/>
      <c r="F1447" s="299" t="s">
        <v>914</v>
      </c>
      <c r="G1447" s="45"/>
      <c r="H1447" s="300">
        <v>23.616</v>
      </c>
      <c r="I1447" s="45"/>
      <c r="J1447" s="45"/>
      <c r="K1447" s="45"/>
      <c r="L1447" s="49"/>
      <c r="M1447" s="233"/>
      <c r="N1447" s="234"/>
      <c r="O1447" s="89"/>
      <c r="P1447" s="89"/>
      <c r="Q1447" s="89"/>
      <c r="R1447" s="89"/>
      <c r="S1447" s="89"/>
      <c r="T1447" s="90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U1447" s="21" t="s">
        <v>90</v>
      </c>
    </row>
    <row r="1448" s="2" customFormat="1">
      <c r="A1448" s="43"/>
      <c r="B1448" s="44"/>
      <c r="C1448" s="45"/>
      <c r="D1448" s="235" t="s">
        <v>718</v>
      </c>
      <c r="E1448" s="45"/>
      <c r="F1448" s="299" t="s">
        <v>915</v>
      </c>
      <c r="G1448" s="45"/>
      <c r="H1448" s="300">
        <v>24.992000000000001</v>
      </c>
      <c r="I1448" s="45"/>
      <c r="J1448" s="45"/>
      <c r="K1448" s="45"/>
      <c r="L1448" s="49"/>
      <c r="M1448" s="233"/>
      <c r="N1448" s="234"/>
      <c r="O1448" s="89"/>
      <c r="P1448" s="89"/>
      <c r="Q1448" s="89"/>
      <c r="R1448" s="89"/>
      <c r="S1448" s="89"/>
      <c r="T1448" s="90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U1448" s="21" t="s">
        <v>90</v>
      </c>
    </row>
    <row r="1449" s="2" customFormat="1">
      <c r="A1449" s="43"/>
      <c r="B1449" s="44"/>
      <c r="C1449" s="45"/>
      <c r="D1449" s="235" t="s">
        <v>718</v>
      </c>
      <c r="E1449" s="45"/>
      <c r="F1449" s="299" t="s">
        <v>916</v>
      </c>
      <c r="G1449" s="45"/>
      <c r="H1449" s="300">
        <v>21.548999999999999</v>
      </c>
      <c r="I1449" s="45"/>
      <c r="J1449" s="45"/>
      <c r="K1449" s="45"/>
      <c r="L1449" s="49"/>
      <c r="M1449" s="233"/>
      <c r="N1449" s="234"/>
      <c r="O1449" s="89"/>
      <c r="P1449" s="89"/>
      <c r="Q1449" s="89"/>
      <c r="R1449" s="89"/>
      <c r="S1449" s="89"/>
      <c r="T1449" s="90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U1449" s="21" t="s">
        <v>90</v>
      </c>
    </row>
    <row r="1450" s="2" customFormat="1">
      <c r="A1450" s="43"/>
      <c r="B1450" s="44"/>
      <c r="C1450" s="45"/>
      <c r="D1450" s="235" t="s">
        <v>718</v>
      </c>
      <c r="E1450" s="45"/>
      <c r="F1450" s="299" t="s">
        <v>917</v>
      </c>
      <c r="G1450" s="45"/>
      <c r="H1450" s="300">
        <v>9.6920000000000002</v>
      </c>
      <c r="I1450" s="45"/>
      <c r="J1450" s="45"/>
      <c r="K1450" s="45"/>
      <c r="L1450" s="49"/>
      <c r="M1450" s="233"/>
      <c r="N1450" s="234"/>
      <c r="O1450" s="89"/>
      <c r="P1450" s="89"/>
      <c r="Q1450" s="89"/>
      <c r="R1450" s="89"/>
      <c r="S1450" s="89"/>
      <c r="T1450" s="90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U1450" s="21" t="s">
        <v>90</v>
      </c>
    </row>
    <row r="1451" s="2" customFormat="1">
      <c r="A1451" s="43"/>
      <c r="B1451" s="44"/>
      <c r="C1451" s="45"/>
      <c r="D1451" s="235" t="s">
        <v>718</v>
      </c>
      <c r="E1451" s="45"/>
      <c r="F1451" s="299" t="s">
        <v>918</v>
      </c>
      <c r="G1451" s="45"/>
      <c r="H1451" s="300">
        <v>7.1920000000000002</v>
      </c>
      <c r="I1451" s="45"/>
      <c r="J1451" s="45"/>
      <c r="K1451" s="45"/>
      <c r="L1451" s="49"/>
      <c r="M1451" s="233"/>
      <c r="N1451" s="234"/>
      <c r="O1451" s="89"/>
      <c r="P1451" s="89"/>
      <c r="Q1451" s="89"/>
      <c r="R1451" s="89"/>
      <c r="S1451" s="89"/>
      <c r="T1451" s="90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U1451" s="21" t="s">
        <v>90</v>
      </c>
    </row>
    <row r="1452" s="2" customFormat="1">
      <c r="A1452" s="43"/>
      <c r="B1452" s="44"/>
      <c r="C1452" s="45"/>
      <c r="D1452" s="235" t="s">
        <v>718</v>
      </c>
      <c r="E1452" s="45"/>
      <c r="F1452" s="299" t="s">
        <v>78</v>
      </c>
      <c r="G1452" s="45"/>
      <c r="H1452" s="300">
        <v>0</v>
      </c>
      <c r="I1452" s="45"/>
      <c r="J1452" s="45"/>
      <c r="K1452" s="45"/>
      <c r="L1452" s="49"/>
      <c r="M1452" s="233"/>
      <c r="N1452" s="234"/>
      <c r="O1452" s="89"/>
      <c r="P1452" s="89"/>
      <c r="Q1452" s="89"/>
      <c r="R1452" s="89"/>
      <c r="S1452" s="89"/>
      <c r="T1452" s="90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U1452" s="21" t="s">
        <v>90</v>
      </c>
    </row>
    <row r="1453" s="2" customFormat="1">
      <c r="A1453" s="43"/>
      <c r="B1453" s="44"/>
      <c r="C1453" s="45"/>
      <c r="D1453" s="235" t="s">
        <v>718</v>
      </c>
      <c r="E1453" s="45"/>
      <c r="F1453" s="299" t="s">
        <v>277</v>
      </c>
      <c r="G1453" s="45"/>
      <c r="H1453" s="300">
        <v>251.57499999999999</v>
      </c>
      <c r="I1453" s="45"/>
      <c r="J1453" s="45"/>
      <c r="K1453" s="45"/>
      <c r="L1453" s="49"/>
      <c r="M1453" s="233"/>
      <c r="N1453" s="234"/>
      <c r="O1453" s="89"/>
      <c r="P1453" s="89"/>
      <c r="Q1453" s="89"/>
      <c r="R1453" s="89"/>
      <c r="S1453" s="89"/>
      <c r="T1453" s="90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U1453" s="21" t="s">
        <v>90</v>
      </c>
    </row>
    <row r="1454" s="2" customFormat="1" ht="24.15" customHeight="1">
      <c r="A1454" s="43"/>
      <c r="B1454" s="44"/>
      <c r="C1454" s="217" t="s">
        <v>1845</v>
      </c>
      <c r="D1454" s="217" t="s">
        <v>148</v>
      </c>
      <c r="E1454" s="218" t="s">
        <v>1846</v>
      </c>
      <c r="F1454" s="219" t="s">
        <v>1847</v>
      </c>
      <c r="G1454" s="220" t="s">
        <v>319</v>
      </c>
      <c r="H1454" s="221">
        <v>251.57499999999999</v>
      </c>
      <c r="I1454" s="222"/>
      <c r="J1454" s="223">
        <f>ROUND(I1454*H1454,2)</f>
        <v>0</v>
      </c>
      <c r="K1454" s="219" t="s">
        <v>152</v>
      </c>
      <c r="L1454" s="49"/>
      <c r="M1454" s="224" t="s">
        <v>78</v>
      </c>
      <c r="N1454" s="225" t="s">
        <v>50</v>
      </c>
      <c r="O1454" s="89"/>
      <c r="P1454" s="226">
        <f>O1454*H1454</f>
        <v>0</v>
      </c>
      <c r="Q1454" s="226">
        <v>0</v>
      </c>
      <c r="R1454" s="226">
        <f>Q1454*H1454</f>
        <v>0</v>
      </c>
      <c r="S1454" s="226">
        <v>0</v>
      </c>
      <c r="T1454" s="227">
        <f>S1454*H1454</f>
        <v>0</v>
      </c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R1454" s="228" t="s">
        <v>364</v>
      </c>
      <c r="AT1454" s="228" t="s">
        <v>148</v>
      </c>
      <c r="AU1454" s="228" t="s">
        <v>90</v>
      </c>
      <c r="AY1454" s="21" t="s">
        <v>145</v>
      </c>
      <c r="BE1454" s="229">
        <f>IF(N1454="základní",J1454,0)</f>
        <v>0</v>
      </c>
      <c r="BF1454" s="229">
        <f>IF(N1454="snížená",J1454,0)</f>
        <v>0</v>
      </c>
      <c r="BG1454" s="229">
        <f>IF(N1454="zákl. přenesená",J1454,0)</f>
        <v>0</v>
      </c>
      <c r="BH1454" s="229">
        <f>IF(N1454="sníž. přenesená",J1454,0)</f>
        <v>0</v>
      </c>
      <c r="BI1454" s="229">
        <f>IF(N1454="nulová",J1454,0)</f>
        <v>0</v>
      </c>
      <c r="BJ1454" s="21" t="s">
        <v>88</v>
      </c>
      <c r="BK1454" s="229">
        <f>ROUND(I1454*H1454,2)</f>
        <v>0</v>
      </c>
      <c r="BL1454" s="21" t="s">
        <v>364</v>
      </c>
      <c r="BM1454" s="228" t="s">
        <v>1848</v>
      </c>
    </row>
    <row r="1455" s="2" customFormat="1">
      <c r="A1455" s="43"/>
      <c r="B1455" s="44"/>
      <c r="C1455" s="45"/>
      <c r="D1455" s="230" t="s">
        <v>155</v>
      </c>
      <c r="E1455" s="45"/>
      <c r="F1455" s="231" t="s">
        <v>1849</v>
      </c>
      <c r="G1455" s="45"/>
      <c r="H1455" s="45"/>
      <c r="I1455" s="232"/>
      <c r="J1455" s="45"/>
      <c r="K1455" s="45"/>
      <c r="L1455" s="49"/>
      <c r="M1455" s="233"/>
      <c r="N1455" s="234"/>
      <c r="O1455" s="89"/>
      <c r="P1455" s="89"/>
      <c r="Q1455" s="89"/>
      <c r="R1455" s="89"/>
      <c r="S1455" s="89"/>
      <c r="T1455" s="90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T1455" s="21" t="s">
        <v>155</v>
      </c>
      <c r="AU1455" s="21" t="s">
        <v>90</v>
      </c>
    </row>
    <row r="1456" s="14" customFormat="1">
      <c r="A1456" s="14"/>
      <c r="B1456" s="251"/>
      <c r="C1456" s="252"/>
      <c r="D1456" s="235" t="s">
        <v>273</v>
      </c>
      <c r="E1456" s="253" t="s">
        <v>78</v>
      </c>
      <c r="F1456" s="254" t="s">
        <v>754</v>
      </c>
      <c r="G1456" s="252"/>
      <c r="H1456" s="255">
        <v>251.57499999999999</v>
      </c>
      <c r="I1456" s="256"/>
      <c r="J1456" s="252"/>
      <c r="K1456" s="252"/>
      <c r="L1456" s="257"/>
      <c r="M1456" s="258"/>
      <c r="N1456" s="259"/>
      <c r="O1456" s="259"/>
      <c r="P1456" s="259"/>
      <c r="Q1456" s="259"/>
      <c r="R1456" s="259"/>
      <c r="S1456" s="259"/>
      <c r="T1456" s="26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1" t="s">
        <v>273</v>
      </c>
      <c r="AU1456" s="261" t="s">
        <v>90</v>
      </c>
      <c r="AV1456" s="14" t="s">
        <v>90</v>
      </c>
      <c r="AW1456" s="14" t="s">
        <v>40</v>
      </c>
      <c r="AX1456" s="14" t="s">
        <v>88</v>
      </c>
      <c r="AY1456" s="261" t="s">
        <v>145</v>
      </c>
    </row>
    <row r="1457" s="2" customFormat="1">
      <c r="A1457" s="43"/>
      <c r="B1457" s="44"/>
      <c r="C1457" s="45"/>
      <c r="D1457" s="235" t="s">
        <v>718</v>
      </c>
      <c r="E1457" s="45"/>
      <c r="F1457" s="298" t="s">
        <v>909</v>
      </c>
      <c r="G1457" s="45"/>
      <c r="H1457" s="45"/>
      <c r="I1457" s="45"/>
      <c r="J1457" s="45"/>
      <c r="K1457" s="45"/>
      <c r="L1457" s="49"/>
      <c r="M1457" s="233"/>
      <c r="N1457" s="234"/>
      <c r="O1457" s="89"/>
      <c r="P1457" s="89"/>
      <c r="Q1457" s="89"/>
      <c r="R1457" s="89"/>
      <c r="S1457" s="89"/>
      <c r="T1457" s="90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U1457" s="21" t="s">
        <v>90</v>
      </c>
    </row>
    <row r="1458" s="2" customFormat="1">
      <c r="A1458" s="43"/>
      <c r="B1458" s="44"/>
      <c r="C1458" s="45"/>
      <c r="D1458" s="235" t="s">
        <v>718</v>
      </c>
      <c r="E1458" s="45"/>
      <c r="F1458" s="299" t="s">
        <v>910</v>
      </c>
      <c r="G1458" s="45"/>
      <c r="H1458" s="300">
        <v>41.32</v>
      </c>
      <c r="I1458" s="45"/>
      <c r="J1458" s="45"/>
      <c r="K1458" s="45"/>
      <c r="L1458" s="49"/>
      <c r="M1458" s="233"/>
      <c r="N1458" s="234"/>
      <c r="O1458" s="89"/>
      <c r="P1458" s="89"/>
      <c r="Q1458" s="89"/>
      <c r="R1458" s="89"/>
      <c r="S1458" s="89"/>
      <c r="T1458" s="90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U1458" s="21" t="s">
        <v>90</v>
      </c>
    </row>
    <row r="1459" s="2" customFormat="1">
      <c r="A1459" s="43"/>
      <c r="B1459" s="44"/>
      <c r="C1459" s="45"/>
      <c r="D1459" s="235" t="s">
        <v>718</v>
      </c>
      <c r="E1459" s="45"/>
      <c r="F1459" s="299" t="s">
        <v>911</v>
      </c>
      <c r="G1459" s="45"/>
      <c r="H1459" s="300">
        <v>82.353999999999999</v>
      </c>
      <c r="I1459" s="45"/>
      <c r="J1459" s="45"/>
      <c r="K1459" s="45"/>
      <c r="L1459" s="49"/>
      <c r="M1459" s="233"/>
      <c r="N1459" s="234"/>
      <c r="O1459" s="89"/>
      <c r="P1459" s="89"/>
      <c r="Q1459" s="89"/>
      <c r="R1459" s="89"/>
      <c r="S1459" s="89"/>
      <c r="T1459" s="90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U1459" s="21" t="s">
        <v>90</v>
      </c>
    </row>
    <row r="1460" s="2" customFormat="1">
      <c r="A1460" s="43"/>
      <c r="B1460" s="44"/>
      <c r="C1460" s="45"/>
      <c r="D1460" s="235" t="s">
        <v>718</v>
      </c>
      <c r="E1460" s="45"/>
      <c r="F1460" s="299" t="s">
        <v>912</v>
      </c>
      <c r="G1460" s="45"/>
      <c r="H1460" s="300">
        <v>18.768000000000001</v>
      </c>
      <c r="I1460" s="45"/>
      <c r="J1460" s="45"/>
      <c r="K1460" s="45"/>
      <c r="L1460" s="49"/>
      <c r="M1460" s="233"/>
      <c r="N1460" s="234"/>
      <c r="O1460" s="89"/>
      <c r="P1460" s="89"/>
      <c r="Q1460" s="89"/>
      <c r="R1460" s="89"/>
      <c r="S1460" s="89"/>
      <c r="T1460" s="90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U1460" s="21" t="s">
        <v>90</v>
      </c>
    </row>
    <row r="1461" s="2" customFormat="1">
      <c r="A1461" s="43"/>
      <c r="B1461" s="44"/>
      <c r="C1461" s="45"/>
      <c r="D1461" s="235" t="s">
        <v>718</v>
      </c>
      <c r="E1461" s="45"/>
      <c r="F1461" s="299" t="s">
        <v>913</v>
      </c>
      <c r="G1461" s="45"/>
      <c r="H1461" s="300">
        <v>22.091999999999999</v>
      </c>
      <c r="I1461" s="45"/>
      <c r="J1461" s="45"/>
      <c r="K1461" s="45"/>
      <c r="L1461" s="49"/>
      <c r="M1461" s="233"/>
      <c r="N1461" s="234"/>
      <c r="O1461" s="89"/>
      <c r="P1461" s="89"/>
      <c r="Q1461" s="89"/>
      <c r="R1461" s="89"/>
      <c r="S1461" s="89"/>
      <c r="T1461" s="90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U1461" s="21" t="s">
        <v>90</v>
      </c>
    </row>
    <row r="1462" s="2" customFormat="1">
      <c r="A1462" s="43"/>
      <c r="B1462" s="44"/>
      <c r="C1462" s="45"/>
      <c r="D1462" s="235" t="s">
        <v>718</v>
      </c>
      <c r="E1462" s="45"/>
      <c r="F1462" s="299" t="s">
        <v>914</v>
      </c>
      <c r="G1462" s="45"/>
      <c r="H1462" s="300">
        <v>23.616</v>
      </c>
      <c r="I1462" s="45"/>
      <c r="J1462" s="45"/>
      <c r="K1462" s="45"/>
      <c r="L1462" s="49"/>
      <c r="M1462" s="233"/>
      <c r="N1462" s="234"/>
      <c r="O1462" s="89"/>
      <c r="P1462" s="89"/>
      <c r="Q1462" s="89"/>
      <c r="R1462" s="89"/>
      <c r="S1462" s="89"/>
      <c r="T1462" s="90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U1462" s="21" t="s">
        <v>90</v>
      </c>
    </row>
    <row r="1463" s="2" customFormat="1">
      <c r="A1463" s="43"/>
      <c r="B1463" s="44"/>
      <c r="C1463" s="45"/>
      <c r="D1463" s="235" t="s">
        <v>718</v>
      </c>
      <c r="E1463" s="45"/>
      <c r="F1463" s="299" t="s">
        <v>915</v>
      </c>
      <c r="G1463" s="45"/>
      <c r="H1463" s="300">
        <v>24.992000000000001</v>
      </c>
      <c r="I1463" s="45"/>
      <c r="J1463" s="45"/>
      <c r="K1463" s="45"/>
      <c r="L1463" s="49"/>
      <c r="M1463" s="233"/>
      <c r="N1463" s="234"/>
      <c r="O1463" s="89"/>
      <c r="P1463" s="89"/>
      <c r="Q1463" s="89"/>
      <c r="R1463" s="89"/>
      <c r="S1463" s="89"/>
      <c r="T1463" s="90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U1463" s="21" t="s">
        <v>90</v>
      </c>
    </row>
    <row r="1464" s="2" customFormat="1">
      <c r="A1464" s="43"/>
      <c r="B1464" s="44"/>
      <c r="C1464" s="45"/>
      <c r="D1464" s="235" t="s">
        <v>718</v>
      </c>
      <c r="E1464" s="45"/>
      <c r="F1464" s="299" t="s">
        <v>916</v>
      </c>
      <c r="G1464" s="45"/>
      <c r="H1464" s="300">
        <v>21.548999999999999</v>
      </c>
      <c r="I1464" s="45"/>
      <c r="J1464" s="45"/>
      <c r="K1464" s="45"/>
      <c r="L1464" s="49"/>
      <c r="M1464" s="233"/>
      <c r="N1464" s="234"/>
      <c r="O1464" s="89"/>
      <c r="P1464" s="89"/>
      <c r="Q1464" s="89"/>
      <c r="R1464" s="89"/>
      <c r="S1464" s="89"/>
      <c r="T1464" s="90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U1464" s="21" t="s">
        <v>90</v>
      </c>
    </row>
    <row r="1465" s="2" customFormat="1">
      <c r="A1465" s="43"/>
      <c r="B1465" s="44"/>
      <c r="C1465" s="45"/>
      <c r="D1465" s="235" t="s">
        <v>718</v>
      </c>
      <c r="E1465" s="45"/>
      <c r="F1465" s="299" t="s">
        <v>917</v>
      </c>
      <c r="G1465" s="45"/>
      <c r="H1465" s="300">
        <v>9.6920000000000002</v>
      </c>
      <c r="I1465" s="45"/>
      <c r="J1465" s="45"/>
      <c r="K1465" s="45"/>
      <c r="L1465" s="49"/>
      <c r="M1465" s="233"/>
      <c r="N1465" s="234"/>
      <c r="O1465" s="89"/>
      <c r="P1465" s="89"/>
      <c r="Q1465" s="89"/>
      <c r="R1465" s="89"/>
      <c r="S1465" s="89"/>
      <c r="T1465" s="90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U1465" s="21" t="s">
        <v>90</v>
      </c>
    </row>
    <row r="1466" s="2" customFormat="1">
      <c r="A1466" s="43"/>
      <c r="B1466" s="44"/>
      <c r="C1466" s="45"/>
      <c r="D1466" s="235" t="s">
        <v>718</v>
      </c>
      <c r="E1466" s="45"/>
      <c r="F1466" s="299" t="s">
        <v>918</v>
      </c>
      <c r="G1466" s="45"/>
      <c r="H1466" s="300">
        <v>7.1920000000000002</v>
      </c>
      <c r="I1466" s="45"/>
      <c r="J1466" s="45"/>
      <c r="K1466" s="45"/>
      <c r="L1466" s="49"/>
      <c r="M1466" s="233"/>
      <c r="N1466" s="234"/>
      <c r="O1466" s="89"/>
      <c r="P1466" s="89"/>
      <c r="Q1466" s="89"/>
      <c r="R1466" s="89"/>
      <c r="S1466" s="89"/>
      <c r="T1466" s="90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U1466" s="21" t="s">
        <v>90</v>
      </c>
    </row>
    <row r="1467" s="2" customFormat="1">
      <c r="A1467" s="43"/>
      <c r="B1467" s="44"/>
      <c r="C1467" s="45"/>
      <c r="D1467" s="235" t="s">
        <v>718</v>
      </c>
      <c r="E1467" s="45"/>
      <c r="F1467" s="299" t="s">
        <v>78</v>
      </c>
      <c r="G1467" s="45"/>
      <c r="H1467" s="300">
        <v>0</v>
      </c>
      <c r="I1467" s="45"/>
      <c r="J1467" s="45"/>
      <c r="K1467" s="45"/>
      <c r="L1467" s="49"/>
      <c r="M1467" s="233"/>
      <c r="N1467" s="234"/>
      <c r="O1467" s="89"/>
      <c r="P1467" s="89"/>
      <c r="Q1467" s="89"/>
      <c r="R1467" s="89"/>
      <c r="S1467" s="89"/>
      <c r="T1467" s="90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U1467" s="21" t="s">
        <v>90</v>
      </c>
    </row>
    <row r="1468" s="2" customFormat="1">
      <c r="A1468" s="43"/>
      <c r="B1468" s="44"/>
      <c r="C1468" s="45"/>
      <c r="D1468" s="235" t="s">
        <v>718</v>
      </c>
      <c r="E1468" s="45"/>
      <c r="F1468" s="299" t="s">
        <v>277</v>
      </c>
      <c r="G1468" s="45"/>
      <c r="H1468" s="300">
        <v>251.57499999999999</v>
      </c>
      <c r="I1468" s="45"/>
      <c r="J1468" s="45"/>
      <c r="K1468" s="45"/>
      <c r="L1468" s="49"/>
      <c r="M1468" s="233"/>
      <c r="N1468" s="234"/>
      <c r="O1468" s="89"/>
      <c r="P1468" s="89"/>
      <c r="Q1468" s="89"/>
      <c r="R1468" s="89"/>
      <c r="S1468" s="89"/>
      <c r="T1468" s="90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U1468" s="21" t="s">
        <v>90</v>
      </c>
    </row>
    <row r="1469" s="2" customFormat="1" ht="37.8" customHeight="1">
      <c r="A1469" s="43"/>
      <c r="B1469" s="44"/>
      <c r="C1469" s="217" t="s">
        <v>1850</v>
      </c>
      <c r="D1469" s="217" t="s">
        <v>148</v>
      </c>
      <c r="E1469" s="218" t="s">
        <v>1851</v>
      </c>
      <c r="F1469" s="219" t="s">
        <v>1852</v>
      </c>
      <c r="G1469" s="220" t="s">
        <v>319</v>
      </c>
      <c r="H1469" s="221">
        <v>532.41300000000001</v>
      </c>
      <c r="I1469" s="222"/>
      <c r="J1469" s="223">
        <f>ROUND(I1469*H1469,2)</f>
        <v>0</v>
      </c>
      <c r="K1469" s="219" t="s">
        <v>152</v>
      </c>
      <c r="L1469" s="49"/>
      <c r="M1469" s="224" t="s">
        <v>78</v>
      </c>
      <c r="N1469" s="225" t="s">
        <v>50</v>
      </c>
      <c r="O1469" s="89"/>
      <c r="P1469" s="226">
        <f>O1469*H1469</f>
        <v>0</v>
      </c>
      <c r="Q1469" s="226">
        <v>0.0031800000000000001</v>
      </c>
      <c r="R1469" s="226">
        <f>Q1469*H1469</f>
        <v>1.69307334</v>
      </c>
      <c r="S1469" s="226">
        <v>0</v>
      </c>
      <c r="T1469" s="227">
        <f>S1469*H1469</f>
        <v>0</v>
      </c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R1469" s="228" t="s">
        <v>364</v>
      </c>
      <c r="AT1469" s="228" t="s">
        <v>148</v>
      </c>
      <c r="AU1469" s="228" t="s">
        <v>90</v>
      </c>
      <c r="AY1469" s="21" t="s">
        <v>145</v>
      </c>
      <c r="BE1469" s="229">
        <f>IF(N1469="základní",J1469,0)</f>
        <v>0</v>
      </c>
      <c r="BF1469" s="229">
        <f>IF(N1469="snížená",J1469,0)</f>
        <v>0</v>
      </c>
      <c r="BG1469" s="229">
        <f>IF(N1469="zákl. přenesená",J1469,0)</f>
        <v>0</v>
      </c>
      <c r="BH1469" s="229">
        <f>IF(N1469="sníž. přenesená",J1469,0)</f>
        <v>0</v>
      </c>
      <c r="BI1469" s="229">
        <f>IF(N1469="nulová",J1469,0)</f>
        <v>0</v>
      </c>
      <c r="BJ1469" s="21" t="s">
        <v>88</v>
      </c>
      <c r="BK1469" s="229">
        <f>ROUND(I1469*H1469,2)</f>
        <v>0</v>
      </c>
      <c r="BL1469" s="21" t="s">
        <v>364</v>
      </c>
      <c r="BM1469" s="228" t="s">
        <v>1853</v>
      </c>
    </row>
    <row r="1470" s="2" customFormat="1">
      <c r="A1470" s="43"/>
      <c r="B1470" s="44"/>
      <c r="C1470" s="45"/>
      <c r="D1470" s="230" t="s">
        <v>155</v>
      </c>
      <c r="E1470" s="45"/>
      <c r="F1470" s="231" t="s">
        <v>1854</v>
      </c>
      <c r="G1470" s="45"/>
      <c r="H1470" s="45"/>
      <c r="I1470" s="232"/>
      <c r="J1470" s="45"/>
      <c r="K1470" s="45"/>
      <c r="L1470" s="49"/>
      <c r="M1470" s="233"/>
      <c r="N1470" s="234"/>
      <c r="O1470" s="89"/>
      <c r="P1470" s="89"/>
      <c r="Q1470" s="89"/>
      <c r="R1470" s="89"/>
      <c r="S1470" s="89"/>
      <c r="T1470" s="90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T1470" s="21" t="s">
        <v>155</v>
      </c>
      <c r="AU1470" s="21" t="s">
        <v>90</v>
      </c>
    </row>
    <row r="1471" s="14" customFormat="1">
      <c r="A1471" s="14"/>
      <c r="B1471" s="251"/>
      <c r="C1471" s="252"/>
      <c r="D1471" s="235" t="s">
        <v>273</v>
      </c>
      <c r="E1471" s="253" t="s">
        <v>78</v>
      </c>
      <c r="F1471" s="254" t="s">
        <v>741</v>
      </c>
      <c r="G1471" s="252"/>
      <c r="H1471" s="255">
        <v>532.41300000000001</v>
      </c>
      <c r="I1471" s="256"/>
      <c r="J1471" s="252"/>
      <c r="K1471" s="252"/>
      <c r="L1471" s="257"/>
      <c r="M1471" s="258"/>
      <c r="N1471" s="259"/>
      <c r="O1471" s="259"/>
      <c r="P1471" s="259"/>
      <c r="Q1471" s="259"/>
      <c r="R1471" s="259"/>
      <c r="S1471" s="259"/>
      <c r="T1471" s="26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1" t="s">
        <v>273</v>
      </c>
      <c r="AU1471" s="261" t="s">
        <v>90</v>
      </c>
      <c r="AV1471" s="14" t="s">
        <v>90</v>
      </c>
      <c r="AW1471" s="14" t="s">
        <v>40</v>
      </c>
      <c r="AX1471" s="14" t="s">
        <v>88</v>
      </c>
      <c r="AY1471" s="261" t="s">
        <v>145</v>
      </c>
    </row>
    <row r="1472" s="2" customFormat="1">
      <c r="A1472" s="43"/>
      <c r="B1472" s="44"/>
      <c r="C1472" s="45"/>
      <c r="D1472" s="235" t="s">
        <v>718</v>
      </c>
      <c r="E1472" s="45"/>
      <c r="F1472" s="298" t="s">
        <v>1855</v>
      </c>
      <c r="G1472" s="45"/>
      <c r="H1472" s="45"/>
      <c r="I1472" s="45"/>
      <c r="J1472" s="45"/>
      <c r="K1472" s="45"/>
      <c r="L1472" s="49"/>
      <c r="M1472" s="233"/>
      <c r="N1472" s="234"/>
      <c r="O1472" s="89"/>
      <c r="P1472" s="89"/>
      <c r="Q1472" s="89"/>
      <c r="R1472" s="89"/>
      <c r="S1472" s="89"/>
      <c r="T1472" s="90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U1472" s="21" t="s">
        <v>90</v>
      </c>
    </row>
    <row r="1473" s="2" customFormat="1">
      <c r="A1473" s="43"/>
      <c r="B1473" s="44"/>
      <c r="C1473" s="45"/>
      <c r="D1473" s="235" t="s">
        <v>718</v>
      </c>
      <c r="E1473" s="45"/>
      <c r="F1473" s="299" t="s">
        <v>754</v>
      </c>
      <c r="G1473" s="45"/>
      <c r="H1473" s="300">
        <v>251.57499999999999</v>
      </c>
      <c r="I1473" s="45"/>
      <c r="J1473" s="45"/>
      <c r="K1473" s="45"/>
      <c r="L1473" s="49"/>
      <c r="M1473" s="233"/>
      <c r="N1473" s="234"/>
      <c r="O1473" s="89"/>
      <c r="P1473" s="89"/>
      <c r="Q1473" s="89"/>
      <c r="R1473" s="89"/>
      <c r="S1473" s="89"/>
      <c r="T1473" s="90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U1473" s="21" t="s">
        <v>90</v>
      </c>
    </row>
    <row r="1474" s="2" customFormat="1">
      <c r="A1474" s="43"/>
      <c r="B1474" s="44"/>
      <c r="C1474" s="45"/>
      <c r="D1474" s="235" t="s">
        <v>718</v>
      </c>
      <c r="E1474" s="45"/>
      <c r="F1474" s="299" t="s">
        <v>1836</v>
      </c>
      <c r="G1474" s="45"/>
      <c r="H1474" s="300">
        <v>-101.292</v>
      </c>
      <c r="I1474" s="45"/>
      <c r="J1474" s="45"/>
      <c r="K1474" s="45"/>
      <c r="L1474" s="49"/>
      <c r="M1474" s="233"/>
      <c r="N1474" s="234"/>
      <c r="O1474" s="89"/>
      <c r="P1474" s="89"/>
      <c r="Q1474" s="89"/>
      <c r="R1474" s="89"/>
      <c r="S1474" s="89"/>
      <c r="T1474" s="90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U1474" s="21" t="s">
        <v>90</v>
      </c>
    </row>
    <row r="1475" s="2" customFormat="1">
      <c r="A1475" s="43"/>
      <c r="B1475" s="44"/>
      <c r="C1475" s="45"/>
      <c r="D1475" s="235" t="s">
        <v>718</v>
      </c>
      <c r="E1475" s="45"/>
      <c r="F1475" s="299" t="s">
        <v>1837</v>
      </c>
      <c r="G1475" s="45"/>
      <c r="H1475" s="300">
        <v>101.88</v>
      </c>
      <c r="I1475" s="45"/>
      <c r="J1475" s="45"/>
      <c r="K1475" s="45"/>
      <c r="L1475" s="49"/>
      <c r="M1475" s="233"/>
      <c r="N1475" s="234"/>
      <c r="O1475" s="89"/>
      <c r="P1475" s="89"/>
      <c r="Q1475" s="89"/>
      <c r="R1475" s="89"/>
      <c r="S1475" s="89"/>
      <c r="T1475" s="90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U1475" s="21" t="s">
        <v>90</v>
      </c>
    </row>
    <row r="1476" s="2" customFormat="1">
      <c r="A1476" s="43"/>
      <c r="B1476" s="44"/>
      <c r="C1476" s="45"/>
      <c r="D1476" s="235" t="s">
        <v>718</v>
      </c>
      <c r="E1476" s="45"/>
      <c r="F1476" s="299" t="s">
        <v>1838</v>
      </c>
      <c r="G1476" s="45"/>
      <c r="H1476" s="300">
        <v>0</v>
      </c>
      <c r="I1476" s="45"/>
      <c r="J1476" s="45"/>
      <c r="K1476" s="45"/>
      <c r="L1476" s="49"/>
      <c r="M1476" s="233"/>
      <c r="N1476" s="234"/>
      <c r="O1476" s="89"/>
      <c r="P1476" s="89"/>
      <c r="Q1476" s="89"/>
      <c r="R1476" s="89"/>
      <c r="S1476" s="89"/>
      <c r="T1476" s="90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U1476" s="21" t="s">
        <v>90</v>
      </c>
    </row>
    <row r="1477" s="2" customFormat="1">
      <c r="A1477" s="43"/>
      <c r="B1477" s="44"/>
      <c r="C1477" s="45"/>
      <c r="D1477" s="235" t="s">
        <v>718</v>
      </c>
      <c r="E1477" s="45"/>
      <c r="F1477" s="299" t="s">
        <v>506</v>
      </c>
      <c r="G1477" s="45"/>
      <c r="H1477" s="300">
        <v>57.18</v>
      </c>
      <c r="I1477" s="45"/>
      <c r="J1477" s="45"/>
      <c r="K1477" s="45"/>
      <c r="L1477" s="49"/>
      <c r="M1477" s="233"/>
      <c r="N1477" s="234"/>
      <c r="O1477" s="89"/>
      <c r="P1477" s="89"/>
      <c r="Q1477" s="89"/>
      <c r="R1477" s="89"/>
      <c r="S1477" s="89"/>
      <c r="T1477" s="90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U1477" s="21" t="s">
        <v>90</v>
      </c>
    </row>
    <row r="1478" s="2" customFormat="1">
      <c r="A1478" s="43"/>
      <c r="B1478" s="44"/>
      <c r="C1478" s="45"/>
      <c r="D1478" s="235" t="s">
        <v>718</v>
      </c>
      <c r="E1478" s="45"/>
      <c r="F1478" s="299" t="s">
        <v>504</v>
      </c>
      <c r="G1478" s="45"/>
      <c r="H1478" s="300">
        <v>39.560000000000002</v>
      </c>
      <c r="I1478" s="45"/>
      <c r="J1478" s="45"/>
      <c r="K1478" s="45"/>
      <c r="L1478" s="49"/>
      <c r="M1478" s="233"/>
      <c r="N1478" s="234"/>
      <c r="O1478" s="89"/>
      <c r="P1478" s="89"/>
      <c r="Q1478" s="89"/>
      <c r="R1478" s="89"/>
      <c r="S1478" s="89"/>
      <c r="T1478" s="90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U1478" s="21" t="s">
        <v>90</v>
      </c>
    </row>
    <row r="1479" s="2" customFormat="1">
      <c r="A1479" s="43"/>
      <c r="B1479" s="44"/>
      <c r="C1479" s="45"/>
      <c r="D1479" s="235" t="s">
        <v>718</v>
      </c>
      <c r="E1479" s="45"/>
      <c r="F1479" s="299" t="s">
        <v>527</v>
      </c>
      <c r="G1479" s="45"/>
      <c r="H1479" s="300">
        <v>50.270000000000003</v>
      </c>
      <c r="I1479" s="45"/>
      <c r="J1479" s="45"/>
      <c r="K1479" s="45"/>
      <c r="L1479" s="49"/>
      <c r="M1479" s="233"/>
      <c r="N1479" s="234"/>
      <c r="O1479" s="89"/>
      <c r="P1479" s="89"/>
      <c r="Q1479" s="89"/>
      <c r="R1479" s="89"/>
      <c r="S1479" s="89"/>
      <c r="T1479" s="90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U1479" s="21" t="s">
        <v>90</v>
      </c>
    </row>
    <row r="1480" s="2" customFormat="1">
      <c r="A1480" s="43"/>
      <c r="B1480" s="44"/>
      <c r="C1480" s="45"/>
      <c r="D1480" s="235" t="s">
        <v>718</v>
      </c>
      <c r="E1480" s="45"/>
      <c r="F1480" s="299" t="s">
        <v>528</v>
      </c>
      <c r="G1480" s="45"/>
      <c r="H1480" s="300">
        <v>3.4100000000000001</v>
      </c>
      <c r="I1480" s="45"/>
      <c r="J1480" s="45"/>
      <c r="K1480" s="45"/>
      <c r="L1480" s="49"/>
      <c r="M1480" s="233"/>
      <c r="N1480" s="234"/>
      <c r="O1480" s="89"/>
      <c r="P1480" s="89"/>
      <c r="Q1480" s="89"/>
      <c r="R1480" s="89"/>
      <c r="S1480" s="89"/>
      <c r="T1480" s="90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U1480" s="21" t="s">
        <v>90</v>
      </c>
    </row>
    <row r="1481" s="2" customFormat="1">
      <c r="A1481" s="43"/>
      <c r="B1481" s="44"/>
      <c r="C1481" s="45"/>
      <c r="D1481" s="235" t="s">
        <v>718</v>
      </c>
      <c r="E1481" s="45"/>
      <c r="F1481" s="299" t="s">
        <v>508</v>
      </c>
      <c r="G1481" s="45"/>
      <c r="H1481" s="300">
        <v>6.9100000000000001</v>
      </c>
      <c r="I1481" s="45"/>
      <c r="J1481" s="45"/>
      <c r="K1481" s="45"/>
      <c r="L1481" s="49"/>
      <c r="M1481" s="233"/>
      <c r="N1481" s="234"/>
      <c r="O1481" s="89"/>
      <c r="P1481" s="89"/>
      <c r="Q1481" s="89"/>
      <c r="R1481" s="89"/>
      <c r="S1481" s="89"/>
      <c r="T1481" s="90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U1481" s="21" t="s">
        <v>90</v>
      </c>
    </row>
    <row r="1482" s="2" customFormat="1">
      <c r="A1482" s="43"/>
      <c r="B1482" s="44"/>
      <c r="C1482" s="45"/>
      <c r="D1482" s="235" t="s">
        <v>718</v>
      </c>
      <c r="E1482" s="45"/>
      <c r="F1482" s="299" t="s">
        <v>509</v>
      </c>
      <c r="G1482" s="45"/>
      <c r="H1482" s="300">
        <v>15.890000000000001</v>
      </c>
      <c r="I1482" s="45"/>
      <c r="J1482" s="45"/>
      <c r="K1482" s="45"/>
      <c r="L1482" s="49"/>
      <c r="M1482" s="233"/>
      <c r="N1482" s="234"/>
      <c r="O1482" s="89"/>
      <c r="P1482" s="89"/>
      <c r="Q1482" s="89"/>
      <c r="R1482" s="89"/>
      <c r="S1482" s="89"/>
      <c r="T1482" s="90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U1482" s="21" t="s">
        <v>90</v>
      </c>
    </row>
    <row r="1483" s="2" customFormat="1">
      <c r="A1483" s="43"/>
      <c r="B1483" s="44"/>
      <c r="C1483" s="45"/>
      <c r="D1483" s="235" t="s">
        <v>718</v>
      </c>
      <c r="E1483" s="45"/>
      <c r="F1483" s="299" t="s">
        <v>529</v>
      </c>
      <c r="G1483" s="45"/>
      <c r="H1483" s="300">
        <v>10.699999999999999</v>
      </c>
      <c r="I1483" s="45"/>
      <c r="J1483" s="45"/>
      <c r="K1483" s="45"/>
      <c r="L1483" s="49"/>
      <c r="M1483" s="233"/>
      <c r="N1483" s="234"/>
      <c r="O1483" s="89"/>
      <c r="P1483" s="89"/>
      <c r="Q1483" s="89"/>
      <c r="R1483" s="89"/>
      <c r="S1483" s="89"/>
      <c r="T1483" s="90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U1483" s="21" t="s">
        <v>90</v>
      </c>
    </row>
    <row r="1484" s="2" customFormat="1">
      <c r="A1484" s="43"/>
      <c r="B1484" s="44"/>
      <c r="C1484" s="45"/>
      <c r="D1484" s="235" t="s">
        <v>718</v>
      </c>
      <c r="E1484" s="45"/>
      <c r="F1484" s="299" t="s">
        <v>530</v>
      </c>
      <c r="G1484" s="45"/>
      <c r="H1484" s="300">
        <v>22.57</v>
      </c>
      <c r="I1484" s="45"/>
      <c r="J1484" s="45"/>
      <c r="K1484" s="45"/>
      <c r="L1484" s="49"/>
      <c r="M1484" s="233"/>
      <c r="N1484" s="234"/>
      <c r="O1484" s="89"/>
      <c r="P1484" s="89"/>
      <c r="Q1484" s="89"/>
      <c r="R1484" s="89"/>
      <c r="S1484" s="89"/>
      <c r="T1484" s="90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U1484" s="21" t="s">
        <v>90</v>
      </c>
    </row>
    <row r="1485" s="2" customFormat="1">
      <c r="A1485" s="43"/>
      <c r="B1485" s="44"/>
      <c r="C1485" s="45"/>
      <c r="D1485" s="235" t="s">
        <v>718</v>
      </c>
      <c r="E1485" s="45"/>
      <c r="F1485" s="299" t="s">
        <v>531</v>
      </c>
      <c r="G1485" s="45"/>
      <c r="H1485" s="300">
        <v>15.07</v>
      </c>
      <c r="I1485" s="45"/>
      <c r="J1485" s="45"/>
      <c r="K1485" s="45"/>
      <c r="L1485" s="49"/>
      <c r="M1485" s="233"/>
      <c r="N1485" s="234"/>
      <c r="O1485" s="89"/>
      <c r="P1485" s="89"/>
      <c r="Q1485" s="89"/>
      <c r="R1485" s="89"/>
      <c r="S1485" s="89"/>
      <c r="T1485" s="90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U1485" s="21" t="s">
        <v>90</v>
      </c>
    </row>
    <row r="1486" s="2" customFormat="1">
      <c r="A1486" s="43"/>
      <c r="B1486" s="44"/>
      <c r="C1486" s="45"/>
      <c r="D1486" s="235" t="s">
        <v>718</v>
      </c>
      <c r="E1486" s="45"/>
      <c r="F1486" s="299" t="s">
        <v>532</v>
      </c>
      <c r="G1486" s="45"/>
      <c r="H1486" s="300">
        <v>3.3900000000000001</v>
      </c>
      <c r="I1486" s="45"/>
      <c r="J1486" s="45"/>
      <c r="K1486" s="45"/>
      <c r="L1486" s="49"/>
      <c r="M1486" s="233"/>
      <c r="N1486" s="234"/>
      <c r="O1486" s="89"/>
      <c r="P1486" s="89"/>
      <c r="Q1486" s="89"/>
      <c r="R1486" s="89"/>
      <c r="S1486" s="89"/>
      <c r="T1486" s="90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U1486" s="21" t="s">
        <v>90</v>
      </c>
    </row>
    <row r="1487" s="2" customFormat="1">
      <c r="A1487" s="43"/>
      <c r="B1487" s="44"/>
      <c r="C1487" s="45"/>
      <c r="D1487" s="235" t="s">
        <v>718</v>
      </c>
      <c r="E1487" s="45"/>
      <c r="F1487" s="299" t="s">
        <v>533</v>
      </c>
      <c r="G1487" s="45"/>
      <c r="H1487" s="300">
        <v>5.2999999999999998</v>
      </c>
      <c r="I1487" s="45"/>
      <c r="J1487" s="45"/>
      <c r="K1487" s="45"/>
      <c r="L1487" s="49"/>
      <c r="M1487" s="233"/>
      <c r="N1487" s="234"/>
      <c r="O1487" s="89"/>
      <c r="P1487" s="89"/>
      <c r="Q1487" s="89"/>
      <c r="R1487" s="89"/>
      <c r="S1487" s="89"/>
      <c r="T1487" s="90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U1487" s="21" t="s">
        <v>90</v>
      </c>
    </row>
    <row r="1488" s="2" customFormat="1">
      <c r="A1488" s="43"/>
      <c r="B1488" s="44"/>
      <c r="C1488" s="45"/>
      <c r="D1488" s="235" t="s">
        <v>718</v>
      </c>
      <c r="E1488" s="45"/>
      <c r="F1488" s="299" t="s">
        <v>1839</v>
      </c>
      <c r="G1488" s="45"/>
      <c r="H1488" s="300">
        <v>50</v>
      </c>
      <c r="I1488" s="45"/>
      <c r="J1488" s="45"/>
      <c r="K1488" s="45"/>
      <c r="L1488" s="49"/>
      <c r="M1488" s="233"/>
      <c r="N1488" s="234"/>
      <c r="O1488" s="89"/>
      <c r="P1488" s="89"/>
      <c r="Q1488" s="89"/>
      <c r="R1488" s="89"/>
      <c r="S1488" s="89"/>
      <c r="T1488" s="90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U1488" s="21" t="s">
        <v>90</v>
      </c>
    </row>
    <row r="1489" s="2" customFormat="1">
      <c r="A1489" s="43"/>
      <c r="B1489" s="44"/>
      <c r="C1489" s="45"/>
      <c r="D1489" s="235" t="s">
        <v>718</v>
      </c>
      <c r="E1489" s="45"/>
      <c r="F1489" s="299" t="s">
        <v>277</v>
      </c>
      <c r="G1489" s="45"/>
      <c r="H1489" s="300">
        <v>532.41300000000001</v>
      </c>
      <c r="I1489" s="45"/>
      <c r="J1489" s="45"/>
      <c r="K1489" s="45"/>
      <c r="L1489" s="49"/>
      <c r="M1489" s="233"/>
      <c r="N1489" s="234"/>
      <c r="O1489" s="89"/>
      <c r="P1489" s="89"/>
      <c r="Q1489" s="89"/>
      <c r="R1489" s="89"/>
      <c r="S1489" s="89"/>
      <c r="T1489" s="90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U1489" s="21" t="s">
        <v>90</v>
      </c>
    </row>
    <row r="1490" s="2" customFormat="1">
      <c r="A1490" s="43"/>
      <c r="B1490" s="44"/>
      <c r="C1490" s="45"/>
      <c r="D1490" s="235" t="s">
        <v>718</v>
      </c>
      <c r="E1490" s="45"/>
      <c r="F1490" s="301" t="s">
        <v>909</v>
      </c>
      <c r="G1490" s="45"/>
      <c r="H1490" s="45"/>
      <c r="I1490" s="45"/>
      <c r="J1490" s="45"/>
      <c r="K1490" s="45"/>
      <c r="L1490" s="49"/>
      <c r="M1490" s="233"/>
      <c r="N1490" s="234"/>
      <c r="O1490" s="89"/>
      <c r="P1490" s="89"/>
      <c r="Q1490" s="89"/>
      <c r="R1490" s="89"/>
      <c r="S1490" s="89"/>
      <c r="T1490" s="90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U1490" s="21" t="s">
        <v>90</v>
      </c>
    </row>
    <row r="1491" s="2" customFormat="1">
      <c r="A1491" s="43"/>
      <c r="B1491" s="44"/>
      <c r="C1491" s="45"/>
      <c r="D1491" s="235" t="s">
        <v>718</v>
      </c>
      <c r="E1491" s="45"/>
      <c r="F1491" s="302" t="s">
        <v>910</v>
      </c>
      <c r="G1491" s="45"/>
      <c r="H1491" s="300">
        <v>41.32</v>
      </c>
      <c r="I1491" s="45"/>
      <c r="J1491" s="45"/>
      <c r="K1491" s="45"/>
      <c r="L1491" s="49"/>
      <c r="M1491" s="233"/>
      <c r="N1491" s="234"/>
      <c r="O1491" s="89"/>
      <c r="P1491" s="89"/>
      <c r="Q1491" s="89"/>
      <c r="R1491" s="89"/>
      <c r="S1491" s="89"/>
      <c r="T1491" s="90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U1491" s="21" t="s">
        <v>90</v>
      </c>
    </row>
    <row r="1492" s="2" customFormat="1">
      <c r="A1492" s="43"/>
      <c r="B1492" s="44"/>
      <c r="C1492" s="45"/>
      <c r="D1492" s="235" t="s">
        <v>718</v>
      </c>
      <c r="E1492" s="45"/>
      <c r="F1492" s="302" t="s">
        <v>911</v>
      </c>
      <c r="G1492" s="45"/>
      <c r="H1492" s="300">
        <v>82.353999999999999</v>
      </c>
      <c r="I1492" s="45"/>
      <c r="J1492" s="45"/>
      <c r="K1492" s="45"/>
      <c r="L1492" s="49"/>
      <c r="M1492" s="233"/>
      <c r="N1492" s="234"/>
      <c r="O1492" s="89"/>
      <c r="P1492" s="89"/>
      <c r="Q1492" s="89"/>
      <c r="R1492" s="89"/>
      <c r="S1492" s="89"/>
      <c r="T1492" s="90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U1492" s="21" t="s">
        <v>90</v>
      </c>
    </row>
    <row r="1493" s="2" customFormat="1">
      <c r="A1493" s="43"/>
      <c r="B1493" s="44"/>
      <c r="C1493" s="45"/>
      <c r="D1493" s="235" t="s">
        <v>718</v>
      </c>
      <c r="E1493" s="45"/>
      <c r="F1493" s="302" t="s">
        <v>912</v>
      </c>
      <c r="G1493" s="45"/>
      <c r="H1493" s="300">
        <v>18.768000000000001</v>
      </c>
      <c r="I1493" s="45"/>
      <c r="J1493" s="45"/>
      <c r="K1493" s="45"/>
      <c r="L1493" s="49"/>
      <c r="M1493" s="233"/>
      <c r="N1493" s="234"/>
      <c r="O1493" s="89"/>
      <c r="P1493" s="89"/>
      <c r="Q1493" s="89"/>
      <c r="R1493" s="89"/>
      <c r="S1493" s="89"/>
      <c r="T1493" s="90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U1493" s="21" t="s">
        <v>90</v>
      </c>
    </row>
    <row r="1494" s="2" customFormat="1">
      <c r="A1494" s="43"/>
      <c r="B1494" s="44"/>
      <c r="C1494" s="45"/>
      <c r="D1494" s="235" t="s">
        <v>718</v>
      </c>
      <c r="E1494" s="45"/>
      <c r="F1494" s="302" t="s">
        <v>913</v>
      </c>
      <c r="G1494" s="45"/>
      <c r="H1494" s="300">
        <v>22.091999999999999</v>
      </c>
      <c r="I1494" s="45"/>
      <c r="J1494" s="45"/>
      <c r="K1494" s="45"/>
      <c r="L1494" s="49"/>
      <c r="M1494" s="233"/>
      <c r="N1494" s="234"/>
      <c r="O1494" s="89"/>
      <c r="P1494" s="89"/>
      <c r="Q1494" s="89"/>
      <c r="R1494" s="89"/>
      <c r="S1494" s="89"/>
      <c r="T1494" s="90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U1494" s="21" t="s">
        <v>90</v>
      </c>
    </row>
    <row r="1495" s="2" customFormat="1">
      <c r="A1495" s="43"/>
      <c r="B1495" s="44"/>
      <c r="C1495" s="45"/>
      <c r="D1495" s="235" t="s">
        <v>718</v>
      </c>
      <c r="E1495" s="45"/>
      <c r="F1495" s="302" t="s">
        <v>914</v>
      </c>
      <c r="G1495" s="45"/>
      <c r="H1495" s="300">
        <v>23.616</v>
      </c>
      <c r="I1495" s="45"/>
      <c r="J1495" s="45"/>
      <c r="K1495" s="45"/>
      <c r="L1495" s="49"/>
      <c r="M1495" s="233"/>
      <c r="N1495" s="234"/>
      <c r="O1495" s="89"/>
      <c r="P1495" s="89"/>
      <c r="Q1495" s="89"/>
      <c r="R1495" s="89"/>
      <c r="S1495" s="89"/>
      <c r="T1495" s="90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U1495" s="21" t="s">
        <v>90</v>
      </c>
    </row>
    <row r="1496" s="2" customFormat="1">
      <c r="A1496" s="43"/>
      <c r="B1496" s="44"/>
      <c r="C1496" s="45"/>
      <c r="D1496" s="235" t="s">
        <v>718</v>
      </c>
      <c r="E1496" s="45"/>
      <c r="F1496" s="302" t="s">
        <v>915</v>
      </c>
      <c r="G1496" s="45"/>
      <c r="H1496" s="300">
        <v>24.992000000000001</v>
      </c>
      <c r="I1496" s="45"/>
      <c r="J1496" s="45"/>
      <c r="K1496" s="45"/>
      <c r="L1496" s="49"/>
      <c r="M1496" s="233"/>
      <c r="N1496" s="234"/>
      <c r="O1496" s="89"/>
      <c r="P1496" s="89"/>
      <c r="Q1496" s="89"/>
      <c r="R1496" s="89"/>
      <c r="S1496" s="89"/>
      <c r="T1496" s="90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U1496" s="21" t="s">
        <v>90</v>
      </c>
    </row>
    <row r="1497" s="2" customFormat="1">
      <c r="A1497" s="43"/>
      <c r="B1497" s="44"/>
      <c r="C1497" s="45"/>
      <c r="D1497" s="235" t="s">
        <v>718</v>
      </c>
      <c r="E1497" s="45"/>
      <c r="F1497" s="302" t="s">
        <v>916</v>
      </c>
      <c r="G1497" s="45"/>
      <c r="H1497" s="300">
        <v>21.548999999999999</v>
      </c>
      <c r="I1497" s="45"/>
      <c r="J1497" s="45"/>
      <c r="K1497" s="45"/>
      <c r="L1497" s="49"/>
      <c r="M1497" s="233"/>
      <c r="N1497" s="234"/>
      <c r="O1497" s="89"/>
      <c r="P1497" s="89"/>
      <c r="Q1497" s="89"/>
      <c r="R1497" s="89"/>
      <c r="S1497" s="89"/>
      <c r="T1497" s="90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U1497" s="21" t="s">
        <v>90</v>
      </c>
    </row>
    <row r="1498" s="2" customFormat="1">
      <c r="A1498" s="43"/>
      <c r="B1498" s="44"/>
      <c r="C1498" s="45"/>
      <c r="D1498" s="235" t="s">
        <v>718</v>
      </c>
      <c r="E1498" s="45"/>
      <c r="F1498" s="302" t="s">
        <v>917</v>
      </c>
      <c r="G1498" s="45"/>
      <c r="H1498" s="300">
        <v>9.6920000000000002</v>
      </c>
      <c r="I1498" s="45"/>
      <c r="J1498" s="45"/>
      <c r="K1498" s="45"/>
      <c r="L1498" s="49"/>
      <c r="M1498" s="233"/>
      <c r="N1498" s="234"/>
      <c r="O1498" s="89"/>
      <c r="P1498" s="89"/>
      <c r="Q1498" s="89"/>
      <c r="R1498" s="89"/>
      <c r="S1498" s="89"/>
      <c r="T1498" s="90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U1498" s="21" t="s">
        <v>90</v>
      </c>
    </row>
    <row r="1499" s="2" customFormat="1">
      <c r="A1499" s="43"/>
      <c r="B1499" s="44"/>
      <c r="C1499" s="45"/>
      <c r="D1499" s="235" t="s">
        <v>718</v>
      </c>
      <c r="E1499" s="45"/>
      <c r="F1499" s="302" t="s">
        <v>918</v>
      </c>
      <c r="G1499" s="45"/>
      <c r="H1499" s="300">
        <v>7.1920000000000002</v>
      </c>
      <c r="I1499" s="45"/>
      <c r="J1499" s="45"/>
      <c r="K1499" s="45"/>
      <c r="L1499" s="49"/>
      <c r="M1499" s="233"/>
      <c r="N1499" s="234"/>
      <c r="O1499" s="89"/>
      <c r="P1499" s="89"/>
      <c r="Q1499" s="89"/>
      <c r="R1499" s="89"/>
      <c r="S1499" s="89"/>
      <c r="T1499" s="90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U1499" s="21" t="s">
        <v>90</v>
      </c>
    </row>
    <row r="1500" s="2" customFormat="1">
      <c r="A1500" s="43"/>
      <c r="B1500" s="44"/>
      <c r="C1500" s="45"/>
      <c r="D1500" s="235" t="s">
        <v>718</v>
      </c>
      <c r="E1500" s="45"/>
      <c r="F1500" s="302" t="s">
        <v>78</v>
      </c>
      <c r="G1500" s="45"/>
      <c r="H1500" s="300">
        <v>0</v>
      </c>
      <c r="I1500" s="45"/>
      <c r="J1500" s="45"/>
      <c r="K1500" s="45"/>
      <c r="L1500" s="49"/>
      <c r="M1500" s="233"/>
      <c r="N1500" s="234"/>
      <c r="O1500" s="89"/>
      <c r="P1500" s="89"/>
      <c r="Q1500" s="89"/>
      <c r="R1500" s="89"/>
      <c r="S1500" s="89"/>
      <c r="T1500" s="90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U1500" s="21" t="s">
        <v>90</v>
      </c>
    </row>
    <row r="1501" s="2" customFormat="1">
      <c r="A1501" s="43"/>
      <c r="B1501" s="44"/>
      <c r="C1501" s="45"/>
      <c r="D1501" s="235" t="s">
        <v>718</v>
      </c>
      <c r="E1501" s="45"/>
      <c r="F1501" s="302" t="s">
        <v>277</v>
      </c>
      <c r="G1501" s="45"/>
      <c r="H1501" s="300">
        <v>251.57499999999999</v>
      </c>
      <c r="I1501" s="45"/>
      <c r="J1501" s="45"/>
      <c r="K1501" s="45"/>
      <c r="L1501" s="49"/>
      <c r="M1501" s="233"/>
      <c r="N1501" s="234"/>
      <c r="O1501" s="89"/>
      <c r="P1501" s="89"/>
      <c r="Q1501" s="89"/>
      <c r="R1501" s="89"/>
      <c r="S1501" s="89"/>
      <c r="T1501" s="90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U1501" s="21" t="s">
        <v>90</v>
      </c>
    </row>
    <row r="1502" s="2" customFormat="1">
      <c r="A1502" s="43"/>
      <c r="B1502" s="44"/>
      <c r="C1502" s="45"/>
      <c r="D1502" s="235" t="s">
        <v>718</v>
      </c>
      <c r="E1502" s="45"/>
      <c r="F1502" s="301" t="s">
        <v>1697</v>
      </c>
      <c r="G1502" s="45"/>
      <c r="H1502" s="45"/>
      <c r="I1502" s="45"/>
      <c r="J1502" s="45"/>
      <c r="K1502" s="45"/>
      <c r="L1502" s="49"/>
      <c r="M1502" s="233"/>
      <c r="N1502" s="234"/>
      <c r="O1502" s="89"/>
      <c r="P1502" s="89"/>
      <c r="Q1502" s="89"/>
      <c r="R1502" s="89"/>
      <c r="S1502" s="89"/>
      <c r="T1502" s="90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U1502" s="21" t="s">
        <v>90</v>
      </c>
    </row>
    <row r="1503" s="2" customFormat="1">
      <c r="A1503" s="43"/>
      <c r="B1503" s="44"/>
      <c r="C1503" s="45"/>
      <c r="D1503" s="235" t="s">
        <v>718</v>
      </c>
      <c r="E1503" s="45"/>
      <c r="F1503" s="302" t="s">
        <v>1698</v>
      </c>
      <c r="G1503" s="45"/>
      <c r="H1503" s="300">
        <v>24.239999999999998</v>
      </c>
      <c r="I1503" s="45"/>
      <c r="J1503" s="45"/>
      <c r="K1503" s="45"/>
      <c r="L1503" s="49"/>
      <c r="M1503" s="233"/>
      <c r="N1503" s="234"/>
      <c r="O1503" s="89"/>
      <c r="P1503" s="89"/>
      <c r="Q1503" s="89"/>
      <c r="R1503" s="89"/>
      <c r="S1503" s="89"/>
      <c r="T1503" s="90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U1503" s="21" t="s">
        <v>90</v>
      </c>
    </row>
    <row r="1504" s="2" customFormat="1">
      <c r="A1504" s="43"/>
      <c r="B1504" s="44"/>
      <c r="C1504" s="45"/>
      <c r="D1504" s="235" t="s">
        <v>718</v>
      </c>
      <c r="E1504" s="45"/>
      <c r="F1504" s="302" t="s">
        <v>1699</v>
      </c>
      <c r="G1504" s="45"/>
      <c r="H1504" s="300">
        <v>50.531999999999996</v>
      </c>
      <c r="I1504" s="45"/>
      <c r="J1504" s="45"/>
      <c r="K1504" s="45"/>
      <c r="L1504" s="49"/>
      <c r="M1504" s="233"/>
      <c r="N1504" s="234"/>
      <c r="O1504" s="89"/>
      <c r="P1504" s="89"/>
      <c r="Q1504" s="89"/>
      <c r="R1504" s="89"/>
      <c r="S1504" s="89"/>
      <c r="T1504" s="90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U1504" s="21" t="s">
        <v>90</v>
      </c>
    </row>
    <row r="1505" s="2" customFormat="1">
      <c r="A1505" s="43"/>
      <c r="B1505" s="44"/>
      <c r="C1505" s="45"/>
      <c r="D1505" s="235" t="s">
        <v>718</v>
      </c>
      <c r="E1505" s="45"/>
      <c r="F1505" s="302" t="s">
        <v>1700</v>
      </c>
      <c r="G1505" s="45"/>
      <c r="H1505" s="300">
        <v>2.3999999999999999</v>
      </c>
      <c r="I1505" s="45"/>
      <c r="J1505" s="45"/>
      <c r="K1505" s="45"/>
      <c r="L1505" s="49"/>
      <c r="M1505" s="233"/>
      <c r="N1505" s="234"/>
      <c r="O1505" s="89"/>
      <c r="P1505" s="89"/>
      <c r="Q1505" s="89"/>
      <c r="R1505" s="89"/>
      <c r="S1505" s="89"/>
      <c r="T1505" s="90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U1505" s="21" t="s">
        <v>90</v>
      </c>
    </row>
    <row r="1506" s="2" customFormat="1">
      <c r="A1506" s="43"/>
      <c r="B1506" s="44"/>
      <c r="C1506" s="45"/>
      <c r="D1506" s="235" t="s">
        <v>718</v>
      </c>
      <c r="E1506" s="45"/>
      <c r="F1506" s="302" t="s">
        <v>1701</v>
      </c>
      <c r="G1506" s="45"/>
      <c r="H1506" s="300">
        <v>15.76</v>
      </c>
      <c r="I1506" s="45"/>
      <c r="J1506" s="45"/>
      <c r="K1506" s="45"/>
      <c r="L1506" s="49"/>
      <c r="M1506" s="233"/>
      <c r="N1506" s="234"/>
      <c r="O1506" s="89"/>
      <c r="P1506" s="89"/>
      <c r="Q1506" s="89"/>
      <c r="R1506" s="89"/>
      <c r="S1506" s="89"/>
      <c r="T1506" s="90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U1506" s="21" t="s">
        <v>90</v>
      </c>
    </row>
    <row r="1507" s="2" customFormat="1">
      <c r="A1507" s="43"/>
      <c r="B1507" s="44"/>
      <c r="C1507" s="45"/>
      <c r="D1507" s="235" t="s">
        <v>718</v>
      </c>
      <c r="E1507" s="45"/>
      <c r="F1507" s="302" t="s">
        <v>1702</v>
      </c>
      <c r="G1507" s="45"/>
      <c r="H1507" s="300">
        <v>8.3599999999999994</v>
      </c>
      <c r="I1507" s="45"/>
      <c r="J1507" s="45"/>
      <c r="K1507" s="45"/>
      <c r="L1507" s="49"/>
      <c r="M1507" s="233"/>
      <c r="N1507" s="234"/>
      <c r="O1507" s="89"/>
      <c r="P1507" s="89"/>
      <c r="Q1507" s="89"/>
      <c r="R1507" s="89"/>
      <c r="S1507" s="89"/>
      <c r="T1507" s="90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U1507" s="21" t="s">
        <v>90</v>
      </c>
    </row>
    <row r="1508" s="2" customFormat="1">
      <c r="A1508" s="43"/>
      <c r="B1508" s="44"/>
      <c r="C1508" s="45"/>
      <c r="D1508" s="235" t="s">
        <v>718</v>
      </c>
      <c r="E1508" s="45"/>
      <c r="F1508" s="302" t="s">
        <v>277</v>
      </c>
      <c r="G1508" s="45"/>
      <c r="H1508" s="300">
        <v>101.292</v>
      </c>
      <c r="I1508" s="45"/>
      <c r="J1508" s="45"/>
      <c r="K1508" s="45"/>
      <c r="L1508" s="49"/>
      <c r="M1508" s="233"/>
      <c r="N1508" s="234"/>
      <c r="O1508" s="89"/>
      <c r="P1508" s="89"/>
      <c r="Q1508" s="89"/>
      <c r="R1508" s="89"/>
      <c r="S1508" s="89"/>
      <c r="T1508" s="90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U1508" s="21" t="s">
        <v>90</v>
      </c>
    </row>
    <row r="1509" s="2" customFormat="1" ht="24.15" customHeight="1">
      <c r="A1509" s="43"/>
      <c r="B1509" s="44"/>
      <c r="C1509" s="217" t="s">
        <v>1856</v>
      </c>
      <c r="D1509" s="217" t="s">
        <v>148</v>
      </c>
      <c r="E1509" s="218" t="s">
        <v>1857</v>
      </c>
      <c r="F1509" s="219" t="s">
        <v>1858</v>
      </c>
      <c r="G1509" s="220" t="s">
        <v>319</v>
      </c>
      <c r="H1509" s="221">
        <v>248.94999999999999</v>
      </c>
      <c r="I1509" s="222"/>
      <c r="J1509" s="223">
        <f>ROUND(I1509*H1509,2)</f>
        <v>0</v>
      </c>
      <c r="K1509" s="219" t="s">
        <v>152</v>
      </c>
      <c r="L1509" s="49"/>
      <c r="M1509" s="224" t="s">
        <v>78</v>
      </c>
      <c r="N1509" s="225" t="s">
        <v>50</v>
      </c>
      <c r="O1509" s="89"/>
      <c r="P1509" s="226">
        <f>O1509*H1509</f>
        <v>0</v>
      </c>
      <c r="Q1509" s="226">
        <v>0</v>
      </c>
      <c r="R1509" s="226">
        <f>Q1509*H1509</f>
        <v>0</v>
      </c>
      <c r="S1509" s="226">
        <v>3.0000000000000001E-05</v>
      </c>
      <c r="T1509" s="227">
        <f>S1509*H1509</f>
        <v>0.0074684999999999994</v>
      </c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R1509" s="228" t="s">
        <v>364</v>
      </c>
      <c r="AT1509" s="228" t="s">
        <v>148</v>
      </c>
      <c r="AU1509" s="228" t="s">
        <v>90</v>
      </c>
      <c r="AY1509" s="21" t="s">
        <v>145</v>
      </c>
      <c r="BE1509" s="229">
        <f>IF(N1509="základní",J1509,0)</f>
        <v>0</v>
      </c>
      <c r="BF1509" s="229">
        <f>IF(N1509="snížená",J1509,0)</f>
        <v>0</v>
      </c>
      <c r="BG1509" s="229">
        <f>IF(N1509="zákl. přenesená",J1509,0)</f>
        <v>0</v>
      </c>
      <c r="BH1509" s="229">
        <f>IF(N1509="sníž. přenesená",J1509,0)</f>
        <v>0</v>
      </c>
      <c r="BI1509" s="229">
        <f>IF(N1509="nulová",J1509,0)</f>
        <v>0</v>
      </c>
      <c r="BJ1509" s="21" t="s">
        <v>88</v>
      </c>
      <c r="BK1509" s="229">
        <f>ROUND(I1509*H1509,2)</f>
        <v>0</v>
      </c>
      <c r="BL1509" s="21" t="s">
        <v>364</v>
      </c>
      <c r="BM1509" s="228" t="s">
        <v>1859</v>
      </c>
    </row>
    <row r="1510" s="2" customFormat="1">
      <c r="A1510" s="43"/>
      <c r="B1510" s="44"/>
      <c r="C1510" s="45"/>
      <c r="D1510" s="230" t="s">
        <v>155</v>
      </c>
      <c r="E1510" s="45"/>
      <c r="F1510" s="231" t="s">
        <v>1860</v>
      </c>
      <c r="G1510" s="45"/>
      <c r="H1510" s="45"/>
      <c r="I1510" s="232"/>
      <c r="J1510" s="45"/>
      <c r="K1510" s="45"/>
      <c r="L1510" s="49"/>
      <c r="M1510" s="233"/>
      <c r="N1510" s="234"/>
      <c r="O1510" s="89"/>
      <c r="P1510" s="89"/>
      <c r="Q1510" s="89"/>
      <c r="R1510" s="89"/>
      <c r="S1510" s="89"/>
      <c r="T1510" s="90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T1510" s="21" t="s">
        <v>155</v>
      </c>
      <c r="AU1510" s="21" t="s">
        <v>90</v>
      </c>
    </row>
    <row r="1511" s="14" customFormat="1">
      <c r="A1511" s="14"/>
      <c r="B1511" s="251"/>
      <c r="C1511" s="252"/>
      <c r="D1511" s="235" t="s">
        <v>273</v>
      </c>
      <c r="E1511" s="253" t="s">
        <v>78</v>
      </c>
      <c r="F1511" s="254" t="s">
        <v>744</v>
      </c>
      <c r="G1511" s="252"/>
      <c r="H1511" s="255">
        <v>89.829999999999998</v>
      </c>
      <c r="I1511" s="256"/>
      <c r="J1511" s="252"/>
      <c r="K1511" s="252"/>
      <c r="L1511" s="257"/>
      <c r="M1511" s="258"/>
      <c r="N1511" s="259"/>
      <c r="O1511" s="259"/>
      <c r="P1511" s="259"/>
      <c r="Q1511" s="259"/>
      <c r="R1511" s="259"/>
      <c r="S1511" s="259"/>
      <c r="T1511" s="26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1" t="s">
        <v>273</v>
      </c>
      <c r="AU1511" s="261" t="s">
        <v>90</v>
      </c>
      <c r="AV1511" s="14" t="s">
        <v>90</v>
      </c>
      <c r="AW1511" s="14" t="s">
        <v>40</v>
      </c>
      <c r="AX1511" s="14" t="s">
        <v>80</v>
      </c>
      <c r="AY1511" s="261" t="s">
        <v>145</v>
      </c>
    </row>
    <row r="1512" s="14" customFormat="1">
      <c r="A1512" s="14"/>
      <c r="B1512" s="251"/>
      <c r="C1512" s="252"/>
      <c r="D1512" s="235" t="s">
        <v>273</v>
      </c>
      <c r="E1512" s="253" t="s">
        <v>78</v>
      </c>
      <c r="F1512" s="254" t="s">
        <v>746</v>
      </c>
      <c r="G1512" s="252"/>
      <c r="H1512" s="255">
        <v>89.140000000000001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1" t="s">
        <v>273</v>
      </c>
      <c r="AU1512" s="261" t="s">
        <v>90</v>
      </c>
      <c r="AV1512" s="14" t="s">
        <v>90</v>
      </c>
      <c r="AW1512" s="14" t="s">
        <v>40</v>
      </c>
      <c r="AX1512" s="14" t="s">
        <v>80</v>
      </c>
      <c r="AY1512" s="261" t="s">
        <v>145</v>
      </c>
    </row>
    <row r="1513" s="14" customFormat="1">
      <c r="A1513" s="14"/>
      <c r="B1513" s="251"/>
      <c r="C1513" s="252"/>
      <c r="D1513" s="235" t="s">
        <v>273</v>
      </c>
      <c r="E1513" s="253" t="s">
        <v>78</v>
      </c>
      <c r="F1513" s="254" t="s">
        <v>748</v>
      </c>
      <c r="G1513" s="252"/>
      <c r="H1513" s="255">
        <v>51.280000000000001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1" t="s">
        <v>273</v>
      </c>
      <c r="AU1513" s="261" t="s">
        <v>90</v>
      </c>
      <c r="AV1513" s="14" t="s">
        <v>90</v>
      </c>
      <c r="AW1513" s="14" t="s">
        <v>40</v>
      </c>
      <c r="AX1513" s="14" t="s">
        <v>80</v>
      </c>
      <c r="AY1513" s="261" t="s">
        <v>145</v>
      </c>
    </row>
    <row r="1514" s="14" customFormat="1">
      <c r="A1514" s="14"/>
      <c r="B1514" s="251"/>
      <c r="C1514" s="252"/>
      <c r="D1514" s="235" t="s">
        <v>273</v>
      </c>
      <c r="E1514" s="253" t="s">
        <v>78</v>
      </c>
      <c r="F1514" s="254" t="s">
        <v>750</v>
      </c>
      <c r="G1514" s="252"/>
      <c r="H1514" s="255">
        <v>18.699999999999999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1" t="s">
        <v>273</v>
      </c>
      <c r="AU1514" s="261" t="s">
        <v>90</v>
      </c>
      <c r="AV1514" s="14" t="s">
        <v>90</v>
      </c>
      <c r="AW1514" s="14" t="s">
        <v>40</v>
      </c>
      <c r="AX1514" s="14" t="s">
        <v>80</v>
      </c>
      <c r="AY1514" s="261" t="s">
        <v>145</v>
      </c>
    </row>
    <row r="1515" s="15" customFormat="1">
      <c r="A1515" s="15"/>
      <c r="B1515" s="262"/>
      <c r="C1515" s="263"/>
      <c r="D1515" s="235" t="s">
        <v>273</v>
      </c>
      <c r="E1515" s="264" t="s">
        <v>78</v>
      </c>
      <c r="F1515" s="265" t="s">
        <v>277</v>
      </c>
      <c r="G1515" s="263"/>
      <c r="H1515" s="266">
        <v>248.94999999999999</v>
      </c>
      <c r="I1515" s="267"/>
      <c r="J1515" s="263"/>
      <c r="K1515" s="263"/>
      <c r="L1515" s="268"/>
      <c r="M1515" s="269"/>
      <c r="N1515" s="270"/>
      <c r="O1515" s="270"/>
      <c r="P1515" s="270"/>
      <c r="Q1515" s="270"/>
      <c r="R1515" s="270"/>
      <c r="S1515" s="270"/>
      <c r="T1515" s="271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2" t="s">
        <v>273</v>
      </c>
      <c r="AU1515" s="272" t="s">
        <v>90</v>
      </c>
      <c r="AV1515" s="15" t="s">
        <v>170</v>
      </c>
      <c r="AW1515" s="15" t="s">
        <v>40</v>
      </c>
      <c r="AX1515" s="15" t="s">
        <v>88</v>
      </c>
      <c r="AY1515" s="272" t="s">
        <v>145</v>
      </c>
    </row>
    <row r="1516" s="2" customFormat="1">
      <c r="A1516" s="43"/>
      <c r="B1516" s="44"/>
      <c r="C1516" s="45"/>
      <c r="D1516" s="235" t="s">
        <v>718</v>
      </c>
      <c r="E1516" s="45"/>
      <c r="F1516" s="298" t="s">
        <v>789</v>
      </c>
      <c r="G1516" s="45"/>
      <c r="H1516" s="45"/>
      <c r="I1516" s="45"/>
      <c r="J1516" s="45"/>
      <c r="K1516" s="45"/>
      <c r="L1516" s="49"/>
      <c r="M1516" s="233"/>
      <c r="N1516" s="234"/>
      <c r="O1516" s="89"/>
      <c r="P1516" s="89"/>
      <c r="Q1516" s="89"/>
      <c r="R1516" s="89"/>
      <c r="S1516" s="89"/>
      <c r="T1516" s="90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U1516" s="21" t="s">
        <v>90</v>
      </c>
    </row>
    <row r="1517" s="2" customFormat="1">
      <c r="A1517" s="43"/>
      <c r="B1517" s="44"/>
      <c r="C1517" s="45"/>
      <c r="D1517" s="235" t="s">
        <v>718</v>
      </c>
      <c r="E1517" s="45"/>
      <c r="F1517" s="299" t="s">
        <v>790</v>
      </c>
      <c r="G1517" s="45"/>
      <c r="H1517" s="300">
        <v>0</v>
      </c>
      <c r="I1517" s="45"/>
      <c r="J1517" s="45"/>
      <c r="K1517" s="45"/>
      <c r="L1517" s="49"/>
      <c r="M1517" s="233"/>
      <c r="N1517" s="234"/>
      <c r="O1517" s="89"/>
      <c r="P1517" s="89"/>
      <c r="Q1517" s="89"/>
      <c r="R1517" s="89"/>
      <c r="S1517" s="89"/>
      <c r="T1517" s="90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U1517" s="21" t="s">
        <v>90</v>
      </c>
    </row>
    <row r="1518" s="2" customFormat="1">
      <c r="A1518" s="43"/>
      <c r="B1518" s="44"/>
      <c r="C1518" s="45"/>
      <c r="D1518" s="235" t="s">
        <v>718</v>
      </c>
      <c r="E1518" s="45"/>
      <c r="F1518" s="299" t="s">
        <v>504</v>
      </c>
      <c r="G1518" s="45"/>
      <c r="H1518" s="300">
        <v>39.560000000000002</v>
      </c>
      <c r="I1518" s="45"/>
      <c r="J1518" s="45"/>
      <c r="K1518" s="45"/>
      <c r="L1518" s="49"/>
      <c r="M1518" s="233"/>
      <c r="N1518" s="234"/>
      <c r="O1518" s="89"/>
      <c r="P1518" s="89"/>
      <c r="Q1518" s="89"/>
      <c r="R1518" s="89"/>
      <c r="S1518" s="89"/>
      <c r="T1518" s="90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U1518" s="21" t="s">
        <v>90</v>
      </c>
    </row>
    <row r="1519" s="2" customFormat="1">
      <c r="A1519" s="43"/>
      <c r="B1519" s="44"/>
      <c r="C1519" s="45"/>
      <c r="D1519" s="235" t="s">
        <v>718</v>
      </c>
      <c r="E1519" s="45"/>
      <c r="F1519" s="299" t="s">
        <v>527</v>
      </c>
      <c r="G1519" s="45"/>
      <c r="H1519" s="300">
        <v>50.270000000000003</v>
      </c>
      <c r="I1519" s="45"/>
      <c r="J1519" s="45"/>
      <c r="K1519" s="45"/>
      <c r="L1519" s="49"/>
      <c r="M1519" s="233"/>
      <c r="N1519" s="234"/>
      <c r="O1519" s="89"/>
      <c r="P1519" s="89"/>
      <c r="Q1519" s="89"/>
      <c r="R1519" s="89"/>
      <c r="S1519" s="89"/>
      <c r="T1519" s="90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U1519" s="21" t="s">
        <v>90</v>
      </c>
    </row>
    <row r="1520" s="2" customFormat="1">
      <c r="A1520" s="43"/>
      <c r="B1520" s="44"/>
      <c r="C1520" s="45"/>
      <c r="D1520" s="235" t="s">
        <v>718</v>
      </c>
      <c r="E1520" s="45"/>
      <c r="F1520" s="299" t="s">
        <v>341</v>
      </c>
      <c r="G1520" s="45"/>
      <c r="H1520" s="300">
        <v>89.829999999999998</v>
      </c>
      <c r="I1520" s="45"/>
      <c r="J1520" s="45"/>
      <c r="K1520" s="45"/>
      <c r="L1520" s="49"/>
      <c r="M1520" s="233"/>
      <c r="N1520" s="234"/>
      <c r="O1520" s="89"/>
      <c r="P1520" s="89"/>
      <c r="Q1520" s="89"/>
      <c r="R1520" s="89"/>
      <c r="S1520" s="89"/>
      <c r="T1520" s="90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U1520" s="21" t="s">
        <v>90</v>
      </c>
    </row>
    <row r="1521" s="2" customFormat="1">
      <c r="A1521" s="43"/>
      <c r="B1521" s="44"/>
      <c r="C1521" s="45"/>
      <c r="D1521" s="235" t="s">
        <v>718</v>
      </c>
      <c r="E1521" s="45"/>
      <c r="F1521" s="298" t="s">
        <v>781</v>
      </c>
      <c r="G1521" s="45"/>
      <c r="H1521" s="45"/>
      <c r="I1521" s="45"/>
      <c r="J1521" s="45"/>
      <c r="K1521" s="45"/>
      <c r="L1521" s="49"/>
      <c r="M1521" s="233"/>
      <c r="N1521" s="234"/>
      <c r="O1521" s="89"/>
      <c r="P1521" s="89"/>
      <c r="Q1521" s="89"/>
      <c r="R1521" s="89"/>
      <c r="S1521" s="89"/>
      <c r="T1521" s="90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U1521" s="21" t="s">
        <v>90</v>
      </c>
    </row>
    <row r="1522" s="2" customFormat="1">
      <c r="A1522" s="43"/>
      <c r="B1522" s="44"/>
      <c r="C1522" s="45"/>
      <c r="D1522" s="235" t="s">
        <v>718</v>
      </c>
      <c r="E1522" s="45"/>
      <c r="F1522" s="299" t="s">
        <v>782</v>
      </c>
      <c r="G1522" s="45"/>
      <c r="H1522" s="300">
        <v>0</v>
      </c>
      <c r="I1522" s="45"/>
      <c r="J1522" s="45"/>
      <c r="K1522" s="45"/>
      <c r="L1522" s="49"/>
      <c r="M1522" s="233"/>
      <c r="N1522" s="234"/>
      <c r="O1522" s="89"/>
      <c r="P1522" s="89"/>
      <c r="Q1522" s="89"/>
      <c r="R1522" s="89"/>
      <c r="S1522" s="89"/>
      <c r="T1522" s="90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U1522" s="21" t="s">
        <v>90</v>
      </c>
    </row>
    <row r="1523" s="2" customFormat="1">
      <c r="A1523" s="43"/>
      <c r="B1523" s="44"/>
      <c r="C1523" s="45"/>
      <c r="D1523" s="235" t="s">
        <v>718</v>
      </c>
      <c r="E1523" s="45"/>
      <c r="F1523" s="299" t="s">
        <v>783</v>
      </c>
      <c r="G1523" s="45"/>
      <c r="H1523" s="300">
        <v>5.9000000000000004</v>
      </c>
      <c r="I1523" s="45"/>
      <c r="J1523" s="45"/>
      <c r="K1523" s="45"/>
      <c r="L1523" s="49"/>
      <c r="M1523" s="233"/>
      <c r="N1523" s="234"/>
      <c r="O1523" s="89"/>
      <c r="P1523" s="89"/>
      <c r="Q1523" s="89"/>
      <c r="R1523" s="89"/>
      <c r="S1523" s="89"/>
      <c r="T1523" s="90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U1523" s="21" t="s">
        <v>90</v>
      </c>
    </row>
    <row r="1524" s="2" customFormat="1">
      <c r="A1524" s="43"/>
      <c r="B1524" s="44"/>
      <c r="C1524" s="45"/>
      <c r="D1524" s="235" t="s">
        <v>718</v>
      </c>
      <c r="E1524" s="45"/>
      <c r="F1524" s="299" t="s">
        <v>528</v>
      </c>
      <c r="G1524" s="45"/>
      <c r="H1524" s="300">
        <v>3.4100000000000001</v>
      </c>
      <c r="I1524" s="45"/>
      <c r="J1524" s="45"/>
      <c r="K1524" s="45"/>
      <c r="L1524" s="49"/>
      <c r="M1524" s="233"/>
      <c r="N1524" s="234"/>
      <c r="O1524" s="89"/>
      <c r="P1524" s="89"/>
      <c r="Q1524" s="89"/>
      <c r="R1524" s="89"/>
      <c r="S1524" s="89"/>
      <c r="T1524" s="90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U1524" s="21" t="s">
        <v>90</v>
      </c>
    </row>
    <row r="1525" s="2" customFormat="1">
      <c r="A1525" s="43"/>
      <c r="B1525" s="44"/>
      <c r="C1525" s="45"/>
      <c r="D1525" s="235" t="s">
        <v>718</v>
      </c>
      <c r="E1525" s="45"/>
      <c r="F1525" s="299" t="s">
        <v>508</v>
      </c>
      <c r="G1525" s="45"/>
      <c r="H1525" s="300">
        <v>6.9100000000000001</v>
      </c>
      <c r="I1525" s="45"/>
      <c r="J1525" s="45"/>
      <c r="K1525" s="45"/>
      <c r="L1525" s="49"/>
      <c r="M1525" s="233"/>
      <c r="N1525" s="234"/>
      <c r="O1525" s="89"/>
      <c r="P1525" s="89"/>
      <c r="Q1525" s="89"/>
      <c r="R1525" s="89"/>
      <c r="S1525" s="89"/>
      <c r="T1525" s="90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U1525" s="21" t="s">
        <v>90</v>
      </c>
    </row>
    <row r="1526" s="2" customFormat="1">
      <c r="A1526" s="43"/>
      <c r="B1526" s="44"/>
      <c r="C1526" s="45"/>
      <c r="D1526" s="235" t="s">
        <v>718</v>
      </c>
      <c r="E1526" s="45"/>
      <c r="F1526" s="299" t="s">
        <v>509</v>
      </c>
      <c r="G1526" s="45"/>
      <c r="H1526" s="300">
        <v>15.890000000000001</v>
      </c>
      <c r="I1526" s="45"/>
      <c r="J1526" s="45"/>
      <c r="K1526" s="45"/>
      <c r="L1526" s="49"/>
      <c r="M1526" s="233"/>
      <c r="N1526" s="234"/>
      <c r="O1526" s="89"/>
      <c r="P1526" s="89"/>
      <c r="Q1526" s="89"/>
      <c r="R1526" s="89"/>
      <c r="S1526" s="89"/>
      <c r="T1526" s="90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U1526" s="21" t="s">
        <v>90</v>
      </c>
    </row>
    <row r="1527" s="2" customFormat="1">
      <c r="A1527" s="43"/>
      <c r="B1527" s="44"/>
      <c r="C1527" s="45"/>
      <c r="D1527" s="235" t="s">
        <v>718</v>
      </c>
      <c r="E1527" s="45"/>
      <c r="F1527" s="299" t="s">
        <v>529</v>
      </c>
      <c r="G1527" s="45"/>
      <c r="H1527" s="300">
        <v>10.699999999999999</v>
      </c>
      <c r="I1527" s="45"/>
      <c r="J1527" s="45"/>
      <c r="K1527" s="45"/>
      <c r="L1527" s="49"/>
      <c r="M1527" s="233"/>
      <c r="N1527" s="234"/>
      <c r="O1527" s="89"/>
      <c r="P1527" s="89"/>
      <c r="Q1527" s="89"/>
      <c r="R1527" s="89"/>
      <c r="S1527" s="89"/>
      <c r="T1527" s="90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U1527" s="21" t="s">
        <v>90</v>
      </c>
    </row>
    <row r="1528" s="2" customFormat="1">
      <c r="A1528" s="43"/>
      <c r="B1528" s="44"/>
      <c r="C1528" s="45"/>
      <c r="D1528" s="235" t="s">
        <v>718</v>
      </c>
      <c r="E1528" s="45"/>
      <c r="F1528" s="299" t="s">
        <v>530</v>
      </c>
      <c r="G1528" s="45"/>
      <c r="H1528" s="300">
        <v>22.57</v>
      </c>
      <c r="I1528" s="45"/>
      <c r="J1528" s="45"/>
      <c r="K1528" s="45"/>
      <c r="L1528" s="49"/>
      <c r="M1528" s="233"/>
      <c r="N1528" s="234"/>
      <c r="O1528" s="89"/>
      <c r="P1528" s="89"/>
      <c r="Q1528" s="89"/>
      <c r="R1528" s="89"/>
      <c r="S1528" s="89"/>
      <c r="T1528" s="90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U1528" s="21" t="s">
        <v>90</v>
      </c>
    </row>
    <row r="1529" s="2" customFormat="1">
      <c r="A1529" s="43"/>
      <c r="B1529" s="44"/>
      <c r="C1529" s="45"/>
      <c r="D1529" s="235" t="s">
        <v>718</v>
      </c>
      <c r="E1529" s="45"/>
      <c r="F1529" s="299" t="s">
        <v>531</v>
      </c>
      <c r="G1529" s="45"/>
      <c r="H1529" s="300">
        <v>15.07</v>
      </c>
      <c r="I1529" s="45"/>
      <c r="J1529" s="45"/>
      <c r="K1529" s="45"/>
      <c r="L1529" s="49"/>
      <c r="M1529" s="233"/>
      <c r="N1529" s="234"/>
      <c r="O1529" s="89"/>
      <c r="P1529" s="89"/>
      <c r="Q1529" s="89"/>
      <c r="R1529" s="89"/>
      <c r="S1529" s="89"/>
      <c r="T1529" s="90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U1529" s="21" t="s">
        <v>90</v>
      </c>
    </row>
    <row r="1530" s="2" customFormat="1">
      <c r="A1530" s="43"/>
      <c r="B1530" s="44"/>
      <c r="C1530" s="45"/>
      <c r="D1530" s="235" t="s">
        <v>718</v>
      </c>
      <c r="E1530" s="45"/>
      <c r="F1530" s="299" t="s">
        <v>532</v>
      </c>
      <c r="G1530" s="45"/>
      <c r="H1530" s="300">
        <v>3.3900000000000001</v>
      </c>
      <c r="I1530" s="45"/>
      <c r="J1530" s="45"/>
      <c r="K1530" s="45"/>
      <c r="L1530" s="49"/>
      <c r="M1530" s="233"/>
      <c r="N1530" s="234"/>
      <c r="O1530" s="89"/>
      <c r="P1530" s="89"/>
      <c r="Q1530" s="89"/>
      <c r="R1530" s="89"/>
      <c r="S1530" s="89"/>
      <c r="T1530" s="90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U1530" s="21" t="s">
        <v>90</v>
      </c>
    </row>
    <row r="1531" s="2" customFormat="1">
      <c r="A1531" s="43"/>
      <c r="B1531" s="44"/>
      <c r="C1531" s="45"/>
      <c r="D1531" s="235" t="s">
        <v>718</v>
      </c>
      <c r="E1531" s="45"/>
      <c r="F1531" s="299" t="s">
        <v>533</v>
      </c>
      <c r="G1531" s="45"/>
      <c r="H1531" s="300">
        <v>5.2999999999999998</v>
      </c>
      <c r="I1531" s="45"/>
      <c r="J1531" s="45"/>
      <c r="K1531" s="45"/>
      <c r="L1531" s="49"/>
      <c r="M1531" s="233"/>
      <c r="N1531" s="234"/>
      <c r="O1531" s="89"/>
      <c r="P1531" s="89"/>
      <c r="Q1531" s="89"/>
      <c r="R1531" s="89"/>
      <c r="S1531" s="89"/>
      <c r="T1531" s="90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U1531" s="21" t="s">
        <v>90</v>
      </c>
    </row>
    <row r="1532" s="2" customFormat="1">
      <c r="A1532" s="43"/>
      <c r="B1532" s="44"/>
      <c r="C1532" s="45"/>
      <c r="D1532" s="235" t="s">
        <v>718</v>
      </c>
      <c r="E1532" s="45"/>
      <c r="F1532" s="299" t="s">
        <v>341</v>
      </c>
      <c r="G1532" s="45"/>
      <c r="H1532" s="300">
        <v>89.140000000000001</v>
      </c>
      <c r="I1532" s="45"/>
      <c r="J1532" s="45"/>
      <c r="K1532" s="45"/>
      <c r="L1532" s="49"/>
      <c r="M1532" s="233"/>
      <c r="N1532" s="234"/>
      <c r="O1532" s="89"/>
      <c r="P1532" s="89"/>
      <c r="Q1532" s="89"/>
      <c r="R1532" s="89"/>
      <c r="S1532" s="89"/>
      <c r="T1532" s="90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U1532" s="21" t="s">
        <v>90</v>
      </c>
    </row>
    <row r="1533" s="2" customFormat="1">
      <c r="A1533" s="43"/>
      <c r="B1533" s="44"/>
      <c r="C1533" s="45"/>
      <c r="D1533" s="235" t="s">
        <v>718</v>
      </c>
      <c r="E1533" s="45"/>
      <c r="F1533" s="298" t="s">
        <v>979</v>
      </c>
      <c r="G1533" s="45"/>
      <c r="H1533" s="45"/>
      <c r="I1533" s="45"/>
      <c r="J1533" s="45"/>
      <c r="K1533" s="45"/>
      <c r="L1533" s="49"/>
      <c r="M1533" s="233"/>
      <c r="N1533" s="234"/>
      <c r="O1533" s="89"/>
      <c r="P1533" s="89"/>
      <c r="Q1533" s="89"/>
      <c r="R1533" s="89"/>
      <c r="S1533" s="89"/>
      <c r="T1533" s="90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U1533" s="21" t="s">
        <v>90</v>
      </c>
    </row>
    <row r="1534" s="2" customFormat="1">
      <c r="A1534" s="43"/>
      <c r="B1534" s="44"/>
      <c r="C1534" s="45"/>
      <c r="D1534" s="235" t="s">
        <v>718</v>
      </c>
      <c r="E1534" s="45"/>
      <c r="F1534" s="299" t="s">
        <v>980</v>
      </c>
      <c r="G1534" s="45"/>
      <c r="H1534" s="300">
        <v>0</v>
      </c>
      <c r="I1534" s="45"/>
      <c r="J1534" s="45"/>
      <c r="K1534" s="45"/>
      <c r="L1534" s="49"/>
      <c r="M1534" s="233"/>
      <c r="N1534" s="234"/>
      <c r="O1534" s="89"/>
      <c r="P1534" s="89"/>
      <c r="Q1534" s="89"/>
      <c r="R1534" s="89"/>
      <c r="S1534" s="89"/>
      <c r="T1534" s="90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U1534" s="21" t="s">
        <v>90</v>
      </c>
    </row>
    <row r="1535" s="2" customFormat="1">
      <c r="A1535" s="43"/>
      <c r="B1535" s="44"/>
      <c r="C1535" s="45"/>
      <c r="D1535" s="235" t="s">
        <v>718</v>
      </c>
      <c r="E1535" s="45"/>
      <c r="F1535" s="299" t="s">
        <v>981</v>
      </c>
      <c r="G1535" s="45"/>
      <c r="H1535" s="300">
        <v>51.280000000000001</v>
      </c>
      <c r="I1535" s="45"/>
      <c r="J1535" s="45"/>
      <c r="K1535" s="45"/>
      <c r="L1535" s="49"/>
      <c r="M1535" s="233"/>
      <c r="N1535" s="234"/>
      <c r="O1535" s="89"/>
      <c r="P1535" s="89"/>
      <c r="Q1535" s="89"/>
      <c r="R1535" s="89"/>
      <c r="S1535" s="89"/>
      <c r="T1535" s="90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U1535" s="21" t="s">
        <v>90</v>
      </c>
    </row>
    <row r="1536" s="2" customFormat="1">
      <c r="A1536" s="43"/>
      <c r="B1536" s="44"/>
      <c r="C1536" s="45"/>
      <c r="D1536" s="235" t="s">
        <v>718</v>
      </c>
      <c r="E1536" s="45"/>
      <c r="F1536" s="299" t="s">
        <v>341</v>
      </c>
      <c r="G1536" s="45"/>
      <c r="H1536" s="300">
        <v>51.280000000000001</v>
      </c>
      <c r="I1536" s="45"/>
      <c r="J1536" s="45"/>
      <c r="K1536" s="45"/>
      <c r="L1536" s="49"/>
      <c r="M1536" s="233"/>
      <c r="N1536" s="234"/>
      <c r="O1536" s="89"/>
      <c r="P1536" s="89"/>
      <c r="Q1536" s="89"/>
      <c r="R1536" s="89"/>
      <c r="S1536" s="89"/>
      <c r="T1536" s="90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U1536" s="21" t="s">
        <v>90</v>
      </c>
    </row>
    <row r="1537" s="2" customFormat="1">
      <c r="A1537" s="43"/>
      <c r="B1537" s="44"/>
      <c r="C1537" s="45"/>
      <c r="D1537" s="235" t="s">
        <v>718</v>
      </c>
      <c r="E1537" s="45"/>
      <c r="F1537" s="298" t="s">
        <v>1045</v>
      </c>
      <c r="G1537" s="45"/>
      <c r="H1537" s="45"/>
      <c r="I1537" s="45"/>
      <c r="J1537" s="45"/>
      <c r="K1537" s="45"/>
      <c r="L1537" s="49"/>
      <c r="M1537" s="233"/>
      <c r="N1537" s="234"/>
      <c r="O1537" s="89"/>
      <c r="P1537" s="89"/>
      <c r="Q1537" s="89"/>
      <c r="R1537" s="89"/>
      <c r="S1537" s="89"/>
      <c r="T1537" s="90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U1537" s="21" t="s">
        <v>90</v>
      </c>
    </row>
    <row r="1538" s="2" customFormat="1">
      <c r="A1538" s="43"/>
      <c r="B1538" s="44"/>
      <c r="C1538" s="45"/>
      <c r="D1538" s="235" t="s">
        <v>718</v>
      </c>
      <c r="E1538" s="45"/>
      <c r="F1538" s="299" t="s">
        <v>1046</v>
      </c>
      <c r="G1538" s="45"/>
      <c r="H1538" s="300">
        <v>18.699999999999999</v>
      </c>
      <c r="I1538" s="45"/>
      <c r="J1538" s="45"/>
      <c r="K1538" s="45"/>
      <c r="L1538" s="49"/>
      <c r="M1538" s="233"/>
      <c r="N1538" s="234"/>
      <c r="O1538" s="89"/>
      <c r="P1538" s="89"/>
      <c r="Q1538" s="89"/>
      <c r="R1538" s="89"/>
      <c r="S1538" s="89"/>
      <c r="T1538" s="90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U1538" s="21" t="s">
        <v>90</v>
      </c>
    </row>
    <row r="1539" s="2" customFormat="1" ht="16.5" customHeight="1">
      <c r="A1539" s="43"/>
      <c r="B1539" s="44"/>
      <c r="C1539" s="288" t="s">
        <v>1861</v>
      </c>
      <c r="D1539" s="288" t="s">
        <v>664</v>
      </c>
      <c r="E1539" s="289" t="s">
        <v>1862</v>
      </c>
      <c r="F1539" s="290" t="s">
        <v>1863</v>
      </c>
      <c r="G1539" s="291" t="s">
        <v>319</v>
      </c>
      <c r="H1539" s="292">
        <v>261.39800000000002</v>
      </c>
      <c r="I1539" s="293"/>
      <c r="J1539" s="294">
        <f>ROUND(I1539*H1539,2)</f>
        <v>0</v>
      </c>
      <c r="K1539" s="290" t="s">
        <v>152</v>
      </c>
      <c r="L1539" s="295"/>
      <c r="M1539" s="296" t="s">
        <v>78</v>
      </c>
      <c r="N1539" s="297" t="s">
        <v>50</v>
      </c>
      <c r="O1539" s="89"/>
      <c r="P1539" s="226">
        <f>O1539*H1539</f>
        <v>0</v>
      </c>
      <c r="Q1539" s="226">
        <v>0</v>
      </c>
      <c r="R1539" s="226">
        <f>Q1539*H1539</f>
        <v>0</v>
      </c>
      <c r="S1539" s="226">
        <v>0</v>
      </c>
      <c r="T1539" s="227">
        <f>S1539*H1539</f>
        <v>0</v>
      </c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R1539" s="228" t="s">
        <v>467</v>
      </c>
      <c r="AT1539" s="228" t="s">
        <v>664</v>
      </c>
      <c r="AU1539" s="228" t="s">
        <v>90</v>
      </c>
      <c r="AY1539" s="21" t="s">
        <v>145</v>
      </c>
      <c r="BE1539" s="229">
        <f>IF(N1539="základní",J1539,0)</f>
        <v>0</v>
      </c>
      <c r="BF1539" s="229">
        <f>IF(N1539="snížená",J1539,0)</f>
        <v>0</v>
      </c>
      <c r="BG1539" s="229">
        <f>IF(N1539="zákl. přenesená",J1539,0)</f>
        <v>0</v>
      </c>
      <c r="BH1539" s="229">
        <f>IF(N1539="sníž. přenesená",J1539,0)</f>
        <v>0</v>
      </c>
      <c r="BI1539" s="229">
        <f>IF(N1539="nulová",J1539,0)</f>
        <v>0</v>
      </c>
      <c r="BJ1539" s="21" t="s">
        <v>88</v>
      </c>
      <c r="BK1539" s="229">
        <f>ROUND(I1539*H1539,2)</f>
        <v>0</v>
      </c>
      <c r="BL1539" s="21" t="s">
        <v>364</v>
      </c>
      <c r="BM1539" s="228" t="s">
        <v>1864</v>
      </c>
    </row>
    <row r="1540" s="14" customFormat="1">
      <c r="A1540" s="14"/>
      <c r="B1540" s="251"/>
      <c r="C1540" s="252"/>
      <c r="D1540" s="235" t="s">
        <v>273</v>
      </c>
      <c r="E1540" s="252"/>
      <c r="F1540" s="254" t="s">
        <v>1865</v>
      </c>
      <c r="G1540" s="252"/>
      <c r="H1540" s="255">
        <v>261.39800000000002</v>
      </c>
      <c r="I1540" s="256"/>
      <c r="J1540" s="252"/>
      <c r="K1540" s="252"/>
      <c r="L1540" s="257"/>
      <c r="M1540" s="258"/>
      <c r="N1540" s="259"/>
      <c r="O1540" s="259"/>
      <c r="P1540" s="259"/>
      <c r="Q1540" s="259"/>
      <c r="R1540" s="259"/>
      <c r="S1540" s="259"/>
      <c r="T1540" s="260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1" t="s">
        <v>273</v>
      </c>
      <c r="AU1540" s="261" t="s">
        <v>90</v>
      </c>
      <c r="AV1540" s="14" t="s">
        <v>90</v>
      </c>
      <c r="AW1540" s="14" t="s">
        <v>4</v>
      </c>
      <c r="AX1540" s="14" t="s">
        <v>88</v>
      </c>
      <c r="AY1540" s="261" t="s">
        <v>145</v>
      </c>
    </row>
    <row r="1541" s="2" customFormat="1" ht="44.25" customHeight="1">
      <c r="A1541" s="43"/>
      <c r="B1541" s="44"/>
      <c r="C1541" s="217" t="s">
        <v>1866</v>
      </c>
      <c r="D1541" s="217" t="s">
        <v>148</v>
      </c>
      <c r="E1541" s="218" t="s">
        <v>1867</v>
      </c>
      <c r="F1541" s="219" t="s">
        <v>1868</v>
      </c>
      <c r="G1541" s="220" t="s">
        <v>319</v>
      </c>
      <c r="H1541" s="221">
        <v>47.261000000000003</v>
      </c>
      <c r="I1541" s="222"/>
      <c r="J1541" s="223">
        <f>ROUND(I1541*H1541,2)</f>
        <v>0</v>
      </c>
      <c r="K1541" s="219" t="s">
        <v>152</v>
      </c>
      <c r="L1541" s="49"/>
      <c r="M1541" s="224" t="s">
        <v>78</v>
      </c>
      <c r="N1541" s="225" t="s">
        <v>50</v>
      </c>
      <c r="O1541" s="89"/>
      <c r="P1541" s="226">
        <f>O1541*H1541</f>
        <v>0</v>
      </c>
      <c r="Q1541" s="226">
        <v>0</v>
      </c>
      <c r="R1541" s="226">
        <f>Q1541*H1541</f>
        <v>0</v>
      </c>
      <c r="S1541" s="226">
        <v>3.0000000000000001E-05</v>
      </c>
      <c r="T1541" s="227">
        <f>S1541*H1541</f>
        <v>0.0014178300000000001</v>
      </c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R1541" s="228" t="s">
        <v>364</v>
      </c>
      <c r="AT1541" s="228" t="s">
        <v>148</v>
      </c>
      <c r="AU1541" s="228" t="s">
        <v>90</v>
      </c>
      <c r="AY1541" s="21" t="s">
        <v>145</v>
      </c>
      <c r="BE1541" s="229">
        <f>IF(N1541="základní",J1541,0)</f>
        <v>0</v>
      </c>
      <c r="BF1541" s="229">
        <f>IF(N1541="snížená",J1541,0)</f>
        <v>0</v>
      </c>
      <c r="BG1541" s="229">
        <f>IF(N1541="zákl. přenesená",J1541,0)</f>
        <v>0</v>
      </c>
      <c r="BH1541" s="229">
        <f>IF(N1541="sníž. přenesená",J1541,0)</f>
        <v>0</v>
      </c>
      <c r="BI1541" s="229">
        <f>IF(N1541="nulová",J1541,0)</f>
        <v>0</v>
      </c>
      <c r="BJ1541" s="21" t="s">
        <v>88</v>
      </c>
      <c r="BK1541" s="229">
        <f>ROUND(I1541*H1541,2)</f>
        <v>0</v>
      </c>
      <c r="BL1541" s="21" t="s">
        <v>364</v>
      </c>
      <c r="BM1541" s="228" t="s">
        <v>1869</v>
      </c>
    </row>
    <row r="1542" s="2" customFormat="1">
      <c r="A1542" s="43"/>
      <c r="B1542" s="44"/>
      <c r="C1542" s="45"/>
      <c r="D1542" s="230" t="s">
        <v>155</v>
      </c>
      <c r="E1542" s="45"/>
      <c r="F1542" s="231" t="s">
        <v>1870</v>
      </c>
      <c r="G1542" s="45"/>
      <c r="H1542" s="45"/>
      <c r="I1542" s="232"/>
      <c r="J1542" s="45"/>
      <c r="K1542" s="45"/>
      <c r="L1542" s="49"/>
      <c r="M1542" s="233"/>
      <c r="N1542" s="234"/>
      <c r="O1542" s="89"/>
      <c r="P1542" s="89"/>
      <c r="Q1542" s="89"/>
      <c r="R1542" s="89"/>
      <c r="S1542" s="89"/>
      <c r="T1542" s="90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T1542" s="21" t="s">
        <v>155</v>
      </c>
      <c r="AU1542" s="21" t="s">
        <v>90</v>
      </c>
    </row>
    <row r="1543" s="14" customFormat="1">
      <c r="A1543" s="14"/>
      <c r="B1543" s="251"/>
      <c r="C1543" s="252"/>
      <c r="D1543" s="235" t="s">
        <v>273</v>
      </c>
      <c r="E1543" s="253" t="s">
        <v>78</v>
      </c>
      <c r="F1543" s="254" t="s">
        <v>947</v>
      </c>
      <c r="G1543" s="252"/>
      <c r="H1543" s="255">
        <v>1.29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1" t="s">
        <v>273</v>
      </c>
      <c r="AU1543" s="261" t="s">
        <v>90</v>
      </c>
      <c r="AV1543" s="14" t="s">
        <v>90</v>
      </c>
      <c r="AW1543" s="14" t="s">
        <v>40</v>
      </c>
      <c r="AX1543" s="14" t="s">
        <v>80</v>
      </c>
      <c r="AY1543" s="261" t="s">
        <v>145</v>
      </c>
    </row>
    <row r="1544" s="16" customFormat="1">
      <c r="A1544" s="16"/>
      <c r="B1544" s="273"/>
      <c r="C1544" s="274"/>
      <c r="D1544" s="235" t="s">
        <v>273</v>
      </c>
      <c r="E1544" s="275" t="s">
        <v>78</v>
      </c>
      <c r="F1544" s="276" t="s">
        <v>341</v>
      </c>
      <c r="G1544" s="274"/>
      <c r="H1544" s="277">
        <v>1.29</v>
      </c>
      <c r="I1544" s="278"/>
      <c r="J1544" s="274"/>
      <c r="K1544" s="274"/>
      <c r="L1544" s="279"/>
      <c r="M1544" s="280"/>
      <c r="N1544" s="281"/>
      <c r="O1544" s="281"/>
      <c r="P1544" s="281"/>
      <c r="Q1544" s="281"/>
      <c r="R1544" s="281"/>
      <c r="S1544" s="281"/>
      <c r="T1544" s="282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83" t="s">
        <v>273</v>
      </c>
      <c r="AU1544" s="283" t="s">
        <v>90</v>
      </c>
      <c r="AV1544" s="16" t="s">
        <v>164</v>
      </c>
      <c r="AW1544" s="16" t="s">
        <v>40</v>
      </c>
      <c r="AX1544" s="16" t="s">
        <v>80</v>
      </c>
      <c r="AY1544" s="283" t="s">
        <v>145</v>
      </c>
    </row>
    <row r="1545" s="14" customFormat="1">
      <c r="A1545" s="14"/>
      <c r="B1545" s="251"/>
      <c r="C1545" s="252"/>
      <c r="D1545" s="235" t="s">
        <v>273</v>
      </c>
      <c r="E1545" s="253" t="s">
        <v>78</v>
      </c>
      <c r="F1545" s="254" t="s">
        <v>942</v>
      </c>
      <c r="G1545" s="252"/>
      <c r="H1545" s="255">
        <v>13.223000000000001</v>
      </c>
      <c r="I1545" s="256"/>
      <c r="J1545" s="252"/>
      <c r="K1545" s="252"/>
      <c r="L1545" s="257"/>
      <c r="M1545" s="258"/>
      <c r="N1545" s="259"/>
      <c r="O1545" s="259"/>
      <c r="P1545" s="259"/>
      <c r="Q1545" s="259"/>
      <c r="R1545" s="259"/>
      <c r="S1545" s="259"/>
      <c r="T1545" s="26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1" t="s">
        <v>273</v>
      </c>
      <c r="AU1545" s="261" t="s">
        <v>90</v>
      </c>
      <c r="AV1545" s="14" t="s">
        <v>90</v>
      </c>
      <c r="AW1545" s="14" t="s">
        <v>40</v>
      </c>
      <c r="AX1545" s="14" t="s">
        <v>80</v>
      </c>
      <c r="AY1545" s="261" t="s">
        <v>145</v>
      </c>
    </row>
    <row r="1546" s="14" customFormat="1">
      <c r="A1546" s="14"/>
      <c r="B1546" s="251"/>
      <c r="C1546" s="252"/>
      <c r="D1546" s="235" t="s">
        <v>273</v>
      </c>
      <c r="E1546" s="253" t="s">
        <v>78</v>
      </c>
      <c r="F1546" s="254" t="s">
        <v>943</v>
      </c>
      <c r="G1546" s="252"/>
      <c r="H1546" s="255">
        <v>17.629999999999999</v>
      </c>
      <c r="I1546" s="256"/>
      <c r="J1546" s="252"/>
      <c r="K1546" s="252"/>
      <c r="L1546" s="257"/>
      <c r="M1546" s="258"/>
      <c r="N1546" s="259"/>
      <c r="O1546" s="259"/>
      <c r="P1546" s="259"/>
      <c r="Q1546" s="259"/>
      <c r="R1546" s="259"/>
      <c r="S1546" s="259"/>
      <c r="T1546" s="260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1" t="s">
        <v>273</v>
      </c>
      <c r="AU1546" s="261" t="s">
        <v>90</v>
      </c>
      <c r="AV1546" s="14" t="s">
        <v>90</v>
      </c>
      <c r="AW1546" s="14" t="s">
        <v>40</v>
      </c>
      <c r="AX1546" s="14" t="s">
        <v>80</v>
      </c>
      <c r="AY1546" s="261" t="s">
        <v>145</v>
      </c>
    </row>
    <row r="1547" s="14" customFormat="1">
      <c r="A1547" s="14"/>
      <c r="B1547" s="251"/>
      <c r="C1547" s="252"/>
      <c r="D1547" s="235" t="s">
        <v>273</v>
      </c>
      <c r="E1547" s="253" t="s">
        <v>78</v>
      </c>
      <c r="F1547" s="254" t="s">
        <v>944</v>
      </c>
      <c r="G1547" s="252"/>
      <c r="H1547" s="255">
        <v>4.6230000000000002</v>
      </c>
      <c r="I1547" s="256"/>
      <c r="J1547" s="252"/>
      <c r="K1547" s="252"/>
      <c r="L1547" s="257"/>
      <c r="M1547" s="258"/>
      <c r="N1547" s="259"/>
      <c r="O1547" s="259"/>
      <c r="P1547" s="259"/>
      <c r="Q1547" s="259"/>
      <c r="R1547" s="259"/>
      <c r="S1547" s="259"/>
      <c r="T1547" s="26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1" t="s">
        <v>273</v>
      </c>
      <c r="AU1547" s="261" t="s">
        <v>90</v>
      </c>
      <c r="AV1547" s="14" t="s">
        <v>90</v>
      </c>
      <c r="AW1547" s="14" t="s">
        <v>40</v>
      </c>
      <c r="AX1547" s="14" t="s">
        <v>80</v>
      </c>
      <c r="AY1547" s="261" t="s">
        <v>145</v>
      </c>
    </row>
    <row r="1548" s="14" customFormat="1">
      <c r="A1548" s="14"/>
      <c r="B1548" s="251"/>
      <c r="C1548" s="252"/>
      <c r="D1548" s="235" t="s">
        <v>273</v>
      </c>
      <c r="E1548" s="253" t="s">
        <v>78</v>
      </c>
      <c r="F1548" s="254" t="s">
        <v>945</v>
      </c>
      <c r="G1548" s="252"/>
      <c r="H1548" s="255">
        <v>9.1999999999999993</v>
      </c>
      <c r="I1548" s="256"/>
      <c r="J1548" s="252"/>
      <c r="K1548" s="252"/>
      <c r="L1548" s="257"/>
      <c r="M1548" s="258"/>
      <c r="N1548" s="259"/>
      <c r="O1548" s="259"/>
      <c r="P1548" s="259"/>
      <c r="Q1548" s="259"/>
      <c r="R1548" s="259"/>
      <c r="S1548" s="259"/>
      <c r="T1548" s="260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1" t="s">
        <v>273</v>
      </c>
      <c r="AU1548" s="261" t="s">
        <v>90</v>
      </c>
      <c r="AV1548" s="14" t="s">
        <v>90</v>
      </c>
      <c r="AW1548" s="14" t="s">
        <v>40</v>
      </c>
      <c r="AX1548" s="14" t="s">
        <v>80</v>
      </c>
      <c r="AY1548" s="261" t="s">
        <v>145</v>
      </c>
    </row>
    <row r="1549" s="14" customFormat="1">
      <c r="A1549" s="14"/>
      <c r="B1549" s="251"/>
      <c r="C1549" s="252"/>
      <c r="D1549" s="235" t="s">
        <v>273</v>
      </c>
      <c r="E1549" s="253" t="s">
        <v>78</v>
      </c>
      <c r="F1549" s="254" t="s">
        <v>946</v>
      </c>
      <c r="G1549" s="252"/>
      <c r="H1549" s="255">
        <v>1.2949999999999999</v>
      </c>
      <c r="I1549" s="256"/>
      <c r="J1549" s="252"/>
      <c r="K1549" s="252"/>
      <c r="L1549" s="257"/>
      <c r="M1549" s="258"/>
      <c r="N1549" s="259"/>
      <c r="O1549" s="259"/>
      <c r="P1549" s="259"/>
      <c r="Q1549" s="259"/>
      <c r="R1549" s="259"/>
      <c r="S1549" s="259"/>
      <c r="T1549" s="260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1" t="s">
        <v>273</v>
      </c>
      <c r="AU1549" s="261" t="s">
        <v>90</v>
      </c>
      <c r="AV1549" s="14" t="s">
        <v>90</v>
      </c>
      <c r="AW1549" s="14" t="s">
        <v>40</v>
      </c>
      <c r="AX1549" s="14" t="s">
        <v>80</v>
      </c>
      <c r="AY1549" s="261" t="s">
        <v>145</v>
      </c>
    </row>
    <row r="1550" s="16" customFormat="1">
      <c r="A1550" s="16"/>
      <c r="B1550" s="273"/>
      <c r="C1550" s="274"/>
      <c r="D1550" s="235" t="s">
        <v>273</v>
      </c>
      <c r="E1550" s="275" t="s">
        <v>78</v>
      </c>
      <c r="F1550" s="276" t="s">
        <v>341</v>
      </c>
      <c r="G1550" s="274"/>
      <c r="H1550" s="277">
        <v>45.970999999999997</v>
      </c>
      <c r="I1550" s="278"/>
      <c r="J1550" s="274"/>
      <c r="K1550" s="274"/>
      <c r="L1550" s="279"/>
      <c r="M1550" s="280"/>
      <c r="N1550" s="281"/>
      <c r="O1550" s="281"/>
      <c r="P1550" s="281"/>
      <c r="Q1550" s="281"/>
      <c r="R1550" s="281"/>
      <c r="S1550" s="281"/>
      <c r="T1550" s="282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83" t="s">
        <v>273</v>
      </c>
      <c r="AU1550" s="283" t="s">
        <v>90</v>
      </c>
      <c r="AV1550" s="16" t="s">
        <v>164</v>
      </c>
      <c r="AW1550" s="16" t="s">
        <v>40</v>
      </c>
      <c r="AX1550" s="16" t="s">
        <v>80</v>
      </c>
      <c r="AY1550" s="283" t="s">
        <v>145</v>
      </c>
    </row>
    <row r="1551" s="15" customFormat="1">
      <c r="A1551" s="15"/>
      <c r="B1551" s="262"/>
      <c r="C1551" s="263"/>
      <c r="D1551" s="235" t="s">
        <v>273</v>
      </c>
      <c r="E1551" s="264" t="s">
        <v>78</v>
      </c>
      <c r="F1551" s="265" t="s">
        <v>277</v>
      </c>
      <c r="G1551" s="263"/>
      <c r="H1551" s="266">
        <v>47.261000000000003</v>
      </c>
      <c r="I1551" s="267"/>
      <c r="J1551" s="263"/>
      <c r="K1551" s="263"/>
      <c r="L1551" s="268"/>
      <c r="M1551" s="269"/>
      <c r="N1551" s="270"/>
      <c r="O1551" s="270"/>
      <c r="P1551" s="270"/>
      <c r="Q1551" s="270"/>
      <c r="R1551" s="270"/>
      <c r="S1551" s="270"/>
      <c r="T1551" s="271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72" t="s">
        <v>273</v>
      </c>
      <c r="AU1551" s="272" t="s">
        <v>90</v>
      </c>
      <c r="AV1551" s="15" t="s">
        <v>170</v>
      </c>
      <c r="AW1551" s="15" t="s">
        <v>40</v>
      </c>
      <c r="AX1551" s="15" t="s">
        <v>88</v>
      </c>
      <c r="AY1551" s="272" t="s">
        <v>145</v>
      </c>
    </row>
    <row r="1552" s="2" customFormat="1" ht="16.5" customHeight="1">
      <c r="A1552" s="43"/>
      <c r="B1552" s="44"/>
      <c r="C1552" s="288" t="s">
        <v>1871</v>
      </c>
      <c r="D1552" s="288" t="s">
        <v>664</v>
      </c>
      <c r="E1552" s="289" t="s">
        <v>1862</v>
      </c>
      <c r="F1552" s="290" t="s">
        <v>1863</v>
      </c>
      <c r="G1552" s="291" t="s">
        <v>319</v>
      </c>
      <c r="H1552" s="292">
        <v>49.624000000000002</v>
      </c>
      <c r="I1552" s="293"/>
      <c r="J1552" s="294">
        <f>ROUND(I1552*H1552,2)</f>
        <v>0</v>
      </c>
      <c r="K1552" s="290" t="s">
        <v>152</v>
      </c>
      <c r="L1552" s="295"/>
      <c r="M1552" s="296" t="s">
        <v>78</v>
      </c>
      <c r="N1552" s="297" t="s">
        <v>50</v>
      </c>
      <c r="O1552" s="89"/>
      <c r="P1552" s="226">
        <f>O1552*H1552</f>
        <v>0</v>
      </c>
      <c r="Q1552" s="226">
        <v>0</v>
      </c>
      <c r="R1552" s="226">
        <f>Q1552*H1552</f>
        <v>0</v>
      </c>
      <c r="S1552" s="226">
        <v>0</v>
      </c>
      <c r="T1552" s="227">
        <f>S1552*H1552</f>
        <v>0</v>
      </c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R1552" s="228" t="s">
        <v>467</v>
      </c>
      <c r="AT1552" s="228" t="s">
        <v>664</v>
      </c>
      <c r="AU1552" s="228" t="s">
        <v>90</v>
      </c>
      <c r="AY1552" s="21" t="s">
        <v>145</v>
      </c>
      <c r="BE1552" s="229">
        <f>IF(N1552="základní",J1552,0)</f>
        <v>0</v>
      </c>
      <c r="BF1552" s="229">
        <f>IF(N1552="snížená",J1552,0)</f>
        <v>0</v>
      </c>
      <c r="BG1552" s="229">
        <f>IF(N1552="zákl. přenesená",J1552,0)</f>
        <v>0</v>
      </c>
      <c r="BH1552" s="229">
        <f>IF(N1552="sníž. přenesená",J1552,0)</f>
        <v>0</v>
      </c>
      <c r="BI1552" s="229">
        <f>IF(N1552="nulová",J1552,0)</f>
        <v>0</v>
      </c>
      <c r="BJ1552" s="21" t="s">
        <v>88</v>
      </c>
      <c r="BK1552" s="229">
        <f>ROUND(I1552*H1552,2)</f>
        <v>0</v>
      </c>
      <c r="BL1552" s="21" t="s">
        <v>364</v>
      </c>
      <c r="BM1552" s="228" t="s">
        <v>1872</v>
      </c>
    </row>
    <row r="1553" s="14" customFormat="1">
      <c r="A1553" s="14"/>
      <c r="B1553" s="251"/>
      <c r="C1553" s="252"/>
      <c r="D1553" s="235" t="s">
        <v>273</v>
      </c>
      <c r="E1553" s="252"/>
      <c r="F1553" s="254" t="s">
        <v>955</v>
      </c>
      <c r="G1553" s="252"/>
      <c r="H1553" s="255">
        <v>49.624000000000002</v>
      </c>
      <c r="I1553" s="256"/>
      <c r="J1553" s="252"/>
      <c r="K1553" s="252"/>
      <c r="L1553" s="257"/>
      <c r="M1553" s="258"/>
      <c r="N1553" s="259"/>
      <c r="O1553" s="259"/>
      <c r="P1553" s="259"/>
      <c r="Q1553" s="259"/>
      <c r="R1553" s="259"/>
      <c r="S1553" s="259"/>
      <c r="T1553" s="26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1" t="s">
        <v>273</v>
      </c>
      <c r="AU1553" s="261" t="s">
        <v>90</v>
      </c>
      <c r="AV1553" s="14" t="s">
        <v>90</v>
      </c>
      <c r="AW1553" s="14" t="s">
        <v>4</v>
      </c>
      <c r="AX1553" s="14" t="s">
        <v>88</v>
      </c>
      <c r="AY1553" s="261" t="s">
        <v>145</v>
      </c>
    </row>
    <row r="1554" s="2" customFormat="1" ht="33" customHeight="1">
      <c r="A1554" s="43"/>
      <c r="B1554" s="44"/>
      <c r="C1554" s="217" t="s">
        <v>1873</v>
      </c>
      <c r="D1554" s="217" t="s">
        <v>148</v>
      </c>
      <c r="E1554" s="218" t="s">
        <v>1874</v>
      </c>
      <c r="F1554" s="219" t="s">
        <v>1875</v>
      </c>
      <c r="G1554" s="220" t="s">
        <v>319</v>
      </c>
      <c r="H1554" s="221">
        <v>532.41300000000001</v>
      </c>
      <c r="I1554" s="222"/>
      <c r="J1554" s="223">
        <f>ROUND(I1554*H1554,2)</f>
        <v>0</v>
      </c>
      <c r="K1554" s="219" t="s">
        <v>152</v>
      </c>
      <c r="L1554" s="49"/>
      <c r="M1554" s="224" t="s">
        <v>78</v>
      </c>
      <c r="N1554" s="225" t="s">
        <v>50</v>
      </c>
      <c r="O1554" s="89"/>
      <c r="P1554" s="226">
        <f>O1554*H1554</f>
        <v>0</v>
      </c>
      <c r="Q1554" s="226">
        <v>0.00020120000000000001</v>
      </c>
      <c r="R1554" s="226">
        <f>Q1554*H1554</f>
        <v>0.10712149560000001</v>
      </c>
      <c r="S1554" s="226">
        <v>0</v>
      </c>
      <c r="T1554" s="227">
        <f>S1554*H1554</f>
        <v>0</v>
      </c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R1554" s="228" t="s">
        <v>364</v>
      </c>
      <c r="AT1554" s="228" t="s">
        <v>148</v>
      </c>
      <c r="AU1554" s="228" t="s">
        <v>90</v>
      </c>
      <c r="AY1554" s="21" t="s">
        <v>145</v>
      </c>
      <c r="BE1554" s="229">
        <f>IF(N1554="základní",J1554,0)</f>
        <v>0</v>
      </c>
      <c r="BF1554" s="229">
        <f>IF(N1554="snížená",J1554,0)</f>
        <v>0</v>
      </c>
      <c r="BG1554" s="229">
        <f>IF(N1554="zákl. přenesená",J1554,0)</f>
        <v>0</v>
      </c>
      <c r="BH1554" s="229">
        <f>IF(N1554="sníž. přenesená",J1554,0)</f>
        <v>0</v>
      </c>
      <c r="BI1554" s="229">
        <f>IF(N1554="nulová",J1554,0)</f>
        <v>0</v>
      </c>
      <c r="BJ1554" s="21" t="s">
        <v>88</v>
      </c>
      <c r="BK1554" s="229">
        <f>ROUND(I1554*H1554,2)</f>
        <v>0</v>
      </c>
      <c r="BL1554" s="21" t="s">
        <v>364</v>
      </c>
      <c r="BM1554" s="228" t="s">
        <v>1876</v>
      </c>
    </row>
    <row r="1555" s="2" customFormat="1">
      <c r="A1555" s="43"/>
      <c r="B1555" s="44"/>
      <c r="C1555" s="45"/>
      <c r="D1555" s="230" t="s">
        <v>155</v>
      </c>
      <c r="E1555" s="45"/>
      <c r="F1555" s="231" t="s">
        <v>1877</v>
      </c>
      <c r="G1555" s="45"/>
      <c r="H1555" s="45"/>
      <c r="I1555" s="232"/>
      <c r="J1555" s="45"/>
      <c r="K1555" s="45"/>
      <c r="L1555" s="49"/>
      <c r="M1555" s="233"/>
      <c r="N1555" s="234"/>
      <c r="O1555" s="89"/>
      <c r="P1555" s="89"/>
      <c r="Q1555" s="89"/>
      <c r="R1555" s="89"/>
      <c r="S1555" s="89"/>
      <c r="T1555" s="90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T1555" s="21" t="s">
        <v>155</v>
      </c>
      <c r="AU1555" s="21" t="s">
        <v>90</v>
      </c>
    </row>
    <row r="1556" s="14" customFormat="1">
      <c r="A1556" s="14"/>
      <c r="B1556" s="251"/>
      <c r="C1556" s="252"/>
      <c r="D1556" s="235" t="s">
        <v>273</v>
      </c>
      <c r="E1556" s="253" t="s">
        <v>78</v>
      </c>
      <c r="F1556" s="254" t="s">
        <v>741</v>
      </c>
      <c r="G1556" s="252"/>
      <c r="H1556" s="255">
        <v>532.41300000000001</v>
      </c>
      <c r="I1556" s="256"/>
      <c r="J1556" s="252"/>
      <c r="K1556" s="252"/>
      <c r="L1556" s="257"/>
      <c r="M1556" s="258"/>
      <c r="N1556" s="259"/>
      <c r="O1556" s="259"/>
      <c r="P1556" s="259"/>
      <c r="Q1556" s="259"/>
      <c r="R1556" s="259"/>
      <c r="S1556" s="259"/>
      <c r="T1556" s="260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1" t="s">
        <v>273</v>
      </c>
      <c r="AU1556" s="261" t="s">
        <v>90</v>
      </c>
      <c r="AV1556" s="14" t="s">
        <v>90</v>
      </c>
      <c r="AW1556" s="14" t="s">
        <v>40</v>
      </c>
      <c r="AX1556" s="14" t="s">
        <v>88</v>
      </c>
      <c r="AY1556" s="261" t="s">
        <v>145</v>
      </c>
    </row>
    <row r="1557" s="2" customFormat="1">
      <c r="A1557" s="43"/>
      <c r="B1557" s="44"/>
      <c r="C1557" s="45"/>
      <c r="D1557" s="235" t="s">
        <v>718</v>
      </c>
      <c r="E1557" s="45"/>
      <c r="F1557" s="298" t="s">
        <v>1855</v>
      </c>
      <c r="G1557" s="45"/>
      <c r="H1557" s="45"/>
      <c r="I1557" s="45"/>
      <c r="J1557" s="45"/>
      <c r="K1557" s="45"/>
      <c r="L1557" s="49"/>
      <c r="M1557" s="233"/>
      <c r="N1557" s="234"/>
      <c r="O1557" s="89"/>
      <c r="P1557" s="89"/>
      <c r="Q1557" s="89"/>
      <c r="R1557" s="89"/>
      <c r="S1557" s="89"/>
      <c r="T1557" s="90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U1557" s="21" t="s">
        <v>90</v>
      </c>
    </row>
    <row r="1558" s="2" customFormat="1">
      <c r="A1558" s="43"/>
      <c r="B1558" s="44"/>
      <c r="C1558" s="45"/>
      <c r="D1558" s="235" t="s">
        <v>718</v>
      </c>
      <c r="E1558" s="45"/>
      <c r="F1558" s="299" t="s">
        <v>754</v>
      </c>
      <c r="G1558" s="45"/>
      <c r="H1558" s="300">
        <v>251.57499999999999</v>
      </c>
      <c r="I1558" s="45"/>
      <c r="J1558" s="45"/>
      <c r="K1558" s="45"/>
      <c r="L1558" s="49"/>
      <c r="M1558" s="233"/>
      <c r="N1558" s="234"/>
      <c r="O1558" s="89"/>
      <c r="P1558" s="89"/>
      <c r="Q1558" s="89"/>
      <c r="R1558" s="89"/>
      <c r="S1558" s="89"/>
      <c r="T1558" s="90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U1558" s="21" t="s">
        <v>90</v>
      </c>
    </row>
    <row r="1559" s="2" customFormat="1">
      <c r="A1559" s="43"/>
      <c r="B1559" s="44"/>
      <c r="C1559" s="45"/>
      <c r="D1559" s="235" t="s">
        <v>718</v>
      </c>
      <c r="E1559" s="45"/>
      <c r="F1559" s="299" t="s">
        <v>1836</v>
      </c>
      <c r="G1559" s="45"/>
      <c r="H1559" s="300">
        <v>-101.292</v>
      </c>
      <c r="I1559" s="45"/>
      <c r="J1559" s="45"/>
      <c r="K1559" s="45"/>
      <c r="L1559" s="49"/>
      <c r="M1559" s="233"/>
      <c r="N1559" s="234"/>
      <c r="O1559" s="89"/>
      <c r="P1559" s="89"/>
      <c r="Q1559" s="89"/>
      <c r="R1559" s="89"/>
      <c r="S1559" s="89"/>
      <c r="T1559" s="90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U1559" s="21" t="s">
        <v>90</v>
      </c>
    </row>
    <row r="1560" s="2" customFormat="1">
      <c r="A1560" s="43"/>
      <c r="B1560" s="44"/>
      <c r="C1560" s="45"/>
      <c r="D1560" s="235" t="s">
        <v>718</v>
      </c>
      <c r="E1560" s="45"/>
      <c r="F1560" s="299" t="s">
        <v>1837</v>
      </c>
      <c r="G1560" s="45"/>
      <c r="H1560" s="300">
        <v>101.88</v>
      </c>
      <c r="I1560" s="45"/>
      <c r="J1560" s="45"/>
      <c r="K1560" s="45"/>
      <c r="L1560" s="49"/>
      <c r="M1560" s="233"/>
      <c r="N1560" s="234"/>
      <c r="O1560" s="89"/>
      <c r="P1560" s="89"/>
      <c r="Q1560" s="89"/>
      <c r="R1560" s="89"/>
      <c r="S1560" s="89"/>
      <c r="T1560" s="90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U1560" s="21" t="s">
        <v>90</v>
      </c>
    </row>
    <row r="1561" s="2" customFormat="1">
      <c r="A1561" s="43"/>
      <c r="B1561" s="44"/>
      <c r="C1561" s="45"/>
      <c r="D1561" s="235" t="s">
        <v>718</v>
      </c>
      <c r="E1561" s="45"/>
      <c r="F1561" s="299" t="s">
        <v>1838</v>
      </c>
      <c r="G1561" s="45"/>
      <c r="H1561" s="300">
        <v>0</v>
      </c>
      <c r="I1561" s="45"/>
      <c r="J1561" s="45"/>
      <c r="K1561" s="45"/>
      <c r="L1561" s="49"/>
      <c r="M1561" s="233"/>
      <c r="N1561" s="234"/>
      <c r="O1561" s="89"/>
      <c r="P1561" s="89"/>
      <c r="Q1561" s="89"/>
      <c r="R1561" s="89"/>
      <c r="S1561" s="89"/>
      <c r="T1561" s="90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U1561" s="21" t="s">
        <v>90</v>
      </c>
    </row>
    <row r="1562" s="2" customFormat="1">
      <c r="A1562" s="43"/>
      <c r="B1562" s="44"/>
      <c r="C1562" s="45"/>
      <c r="D1562" s="235" t="s">
        <v>718</v>
      </c>
      <c r="E1562" s="45"/>
      <c r="F1562" s="299" t="s">
        <v>506</v>
      </c>
      <c r="G1562" s="45"/>
      <c r="H1562" s="300">
        <v>57.18</v>
      </c>
      <c r="I1562" s="45"/>
      <c r="J1562" s="45"/>
      <c r="K1562" s="45"/>
      <c r="L1562" s="49"/>
      <c r="M1562" s="233"/>
      <c r="N1562" s="234"/>
      <c r="O1562" s="89"/>
      <c r="P1562" s="89"/>
      <c r="Q1562" s="89"/>
      <c r="R1562" s="89"/>
      <c r="S1562" s="89"/>
      <c r="T1562" s="90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U1562" s="21" t="s">
        <v>90</v>
      </c>
    </row>
    <row r="1563" s="2" customFormat="1">
      <c r="A1563" s="43"/>
      <c r="B1563" s="44"/>
      <c r="C1563" s="45"/>
      <c r="D1563" s="235" t="s">
        <v>718</v>
      </c>
      <c r="E1563" s="45"/>
      <c r="F1563" s="299" t="s">
        <v>504</v>
      </c>
      <c r="G1563" s="45"/>
      <c r="H1563" s="300">
        <v>39.560000000000002</v>
      </c>
      <c r="I1563" s="45"/>
      <c r="J1563" s="45"/>
      <c r="K1563" s="45"/>
      <c r="L1563" s="49"/>
      <c r="M1563" s="233"/>
      <c r="N1563" s="234"/>
      <c r="O1563" s="89"/>
      <c r="P1563" s="89"/>
      <c r="Q1563" s="89"/>
      <c r="R1563" s="89"/>
      <c r="S1563" s="89"/>
      <c r="T1563" s="90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U1563" s="21" t="s">
        <v>90</v>
      </c>
    </row>
    <row r="1564" s="2" customFormat="1">
      <c r="A1564" s="43"/>
      <c r="B1564" s="44"/>
      <c r="C1564" s="45"/>
      <c r="D1564" s="235" t="s">
        <v>718</v>
      </c>
      <c r="E1564" s="45"/>
      <c r="F1564" s="299" t="s">
        <v>527</v>
      </c>
      <c r="G1564" s="45"/>
      <c r="H1564" s="300">
        <v>50.270000000000003</v>
      </c>
      <c r="I1564" s="45"/>
      <c r="J1564" s="45"/>
      <c r="K1564" s="45"/>
      <c r="L1564" s="49"/>
      <c r="M1564" s="233"/>
      <c r="N1564" s="234"/>
      <c r="O1564" s="89"/>
      <c r="P1564" s="89"/>
      <c r="Q1564" s="89"/>
      <c r="R1564" s="89"/>
      <c r="S1564" s="89"/>
      <c r="T1564" s="90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U1564" s="21" t="s">
        <v>90</v>
      </c>
    </row>
    <row r="1565" s="2" customFormat="1">
      <c r="A1565" s="43"/>
      <c r="B1565" s="44"/>
      <c r="C1565" s="45"/>
      <c r="D1565" s="235" t="s">
        <v>718</v>
      </c>
      <c r="E1565" s="45"/>
      <c r="F1565" s="299" t="s">
        <v>528</v>
      </c>
      <c r="G1565" s="45"/>
      <c r="H1565" s="300">
        <v>3.4100000000000001</v>
      </c>
      <c r="I1565" s="45"/>
      <c r="J1565" s="45"/>
      <c r="K1565" s="45"/>
      <c r="L1565" s="49"/>
      <c r="M1565" s="233"/>
      <c r="N1565" s="234"/>
      <c r="O1565" s="89"/>
      <c r="P1565" s="89"/>
      <c r="Q1565" s="89"/>
      <c r="R1565" s="89"/>
      <c r="S1565" s="89"/>
      <c r="T1565" s="90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U1565" s="21" t="s">
        <v>90</v>
      </c>
    </row>
    <row r="1566" s="2" customFormat="1">
      <c r="A1566" s="43"/>
      <c r="B1566" s="44"/>
      <c r="C1566" s="45"/>
      <c r="D1566" s="235" t="s">
        <v>718</v>
      </c>
      <c r="E1566" s="45"/>
      <c r="F1566" s="299" t="s">
        <v>508</v>
      </c>
      <c r="G1566" s="45"/>
      <c r="H1566" s="300">
        <v>6.9100000000000001</v>
      </c>
      <c r="I1566" s="45"/>
      <c r="J1566" s="45"/>
      <c r="K1566" s="45"/>
      <c r="L1566" s="49"/>
      <c r="M1566" s="233"/>
      <c r="N1566" s="234"/>
      <c r="O1566" s="89"/>
      <c r="P1566" s="89"/>
      <c r="Q1566" s="89"/>
      <c r="R1566" s="89"/>
      <c r="S1566" s="89"/>
      <c r="T1566" s="90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U1566" s="21" t="s">
        <v>90</v>
      </c>
    </row>
    <row r="1567" s="2" customFormat="1">
      <c r="A1567" s="43"/>
      <c r="B1567" s="44"/>
      <c r="C1567" s="45"/>
      <c r="D1567" s="235" t="s">
        <v>718</v>
      </c>
      <c r="E1567" s="45"/>
      <c r="F1567" s="299" t="s">
        <v>509</v>
      </c>
      <c r="G1567" s="45"/>
      <c r="H1567" s="300">
        <v>15.890000000000001</v>
      </c>
      <c r="I1567" s="45"/>
      <c r="J1567" s="45"/>
      <c r="K1567" s="45"/>
      <c r="L1567" s="49"/>
      <c r="M1567" s="233"/>
      <c r="N1567" s="234"/>
      <c r="O1567" s="89"/>
      <c r="P1567" s="89"/>
      <c r="Q1567" s="89"/>
      <c r="R1567" s="89"/>
      <c r="S1567" s="89"/>
      <c r="T1567" s="90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U1567" s="21" t="s">
        <v>90</v>
      </c>
    </row>
    <row r="1568" s="2" customFormat="1">
      <c r="A1568" s="43"/>
      <c r="B1568" s="44"/>
      <c r="C1568" s="45"/>
      <c r="D1568" s="235" t="s">
        <v>718</v>
      </c>
      <c r="E1568" s="45"/>
      <c r="F1568" s="299" t="s">
        <v>529</v>
      </c>
      <c r="G1568" s="45"/>
      <c r="H1568" s="300">
        <v>10.699999999999999</v>
      </c>
      <c r="I1568" s="45"/>
      <c r="J1568" s="45"/>
      <c r="K1568" s="45"/>
      <c r="L1568" s="49"/>
      <c r="M1568" s="233"/>
      <c r="N1568" s="234"/>
      <c r="O1568" s="89"/>
      <c r="P1568" s="89"/>
      <c r="Q1568" s="89"/>
      <c r="R1568" s="89"/>
      <c r="S1568" s="89"/>
      <c r="T1568" s="90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U1568" s="21" t="s">
        <v>90</v>
      </c>
    </row>
    <row r="1569" s="2" customFormat="1">
      <c r="A1569" s="43"/>
      <c r="B1569" s="44"/>
      <c r="C1569" s="45"/>
      <c r="D1569" s="235" t="s">
        <v>718</v>
      </c>
      <c r="E1569" s="45"/>
      <c r="F1569" s="299" t="s">
        <v>530</v>
      </c>
      <c r="G1569" s="45"/>
      <c r="H1569" s="300">
        <v>22.57</v>
      </c>
      <c r="I1569" s="45"/>
      <c r="J1569" s="45"/>
      <c r="K1569" s="45"/>
      <c r="L1569" s="49"/>
      <c r="M1569" s="233"/>
      <c r="N1569" s="234"/>
      <c r="O1569" s="89"/>
      <c r="P1569" s="89"/>
      <c r="Q1569" s="89"/>
      <c r="R1569" s="89"/>
      <c r="S1569" s="89"/>
      <c r="T1569" s="90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U1569" s="21" t="s">
        <v>90</v>
      </c>
    </row>
    <row r="1570" s="2" customFormat="1">
      <c r="A1570" s="43"/>
      <c r="B1570" s="44"/>
      <c r="C1570" s="45"/>
      <c r="D1570" s="235" t="s">
        <v>718</v>
      </c>
      <c r="E1570" s="45"/>
      <c r="F1570" s="299" t="s">
        <v>531</v>
      </c>
      <c r="G1570" s="45"/>
      <c r="H1570" s="300">
        <v>15.07</v>
      </c>
      <c r="I1570" s="45"/>
      <c r="J1570" s="45"/>
      <c r="K1570" s="45"/>
      <c r="L1570" s="49"/>
      <c r="M1570" s="233"/>
      <c r="N1570" s="234"/>
      <c r="O1570" s="89"/>
      <c r="P1570" s="89"/>
      <c r="Q1570" s="89"/>
      <c r="R1570" s="89"/>
      <c r="S1570" s="89"/>
      <c r="T1570" s="90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U1570" s="21" t="s">
        <v>90</v>
      </c>
    </row>
    <row r="1571" s="2" customFormat="1">
      <c r="A1571" s="43"/>
      <c r="B1571" s="44"/>
      <c r="C1571" s="45"/>
      <c r="D1571" s="235" t="s">
        <v>718</v>
      </c>
      <c r="E1571" s="45"/>
      <c r="F1571" s="299" t="s">
        <v>532</v>
      </c>
      <c r="G1571" s="45"/>
      <c r="H1571" s="300">
        <v>3.3900000000000001</v>
      </c>
      <c r="I1571" s="45"/>
      <c r="J1571" s="45"/>
      <c r="K1571" s="45"/>
      <c r="L1571" s="49"/>
      <c r="M1571" s="233"/>
      <c r="N1571" s="234"/>
      <c r="O1571" s="89"/>
      <c r="P1571" s="89"/>
      <c r="Q1571" s="89"/>
      <c r="R1571" s="89"/>
      <c r="S1571" s="89"/>
      <c r="T1571" s="90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U1571" s="21" t="s">
        <v>90</v>
      </c>
    </row>
    <row r="1572" s="2" customFormat="1">
      <c r="A1572" s="43"/>
      <c r="B1572" s="44"/>
      <c r="C1572" s="45"/>
      <c r="D1572" s="235" t="s">
        <v>718</v>
      </c>
      <c r="E1572" s="45"/>
      <c r="F1572" s="299" t="s">
        <v>533</v>
      </c>
      <c r="G1572" s="45"/>
      <c r="H1572" s="300">
        <v>5.2999999999999998</v>
      </c>
      <c r="I1572" s="45"/>
      <c r="J1572" s="45"/>
      <c r="K1572" s="45"/>
      <c r="L1572" s="49"/>
      <c r="M1572" s="233"/>
      <c r="N1572" s="234"/>
      <c r="O1572" s="89"/>
      <c r="P1572" s="89"/>
      <c r="Q1572" s="89"/>
      <c r="R1572" s="89"/>
      <c r="S1572" s="89"/>
      <c r="T1572" s="90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U1572" s="21" t="s">
        <v>90</v>
      </c>
    </row>
    <row r="1573" s="2" customFormat="1">
      <c r="A1573" s="43"/>
      <c r="B1573" s="44"/>
      <c r="C1573" s="45"/>
      <c r="D1573" s="235" t="s">
        <v>718</v>
      </c>
      <c r="E1573" s="45"/>
      <c r="F1573" s="299" t="s">
        <v>1839</v>
      </c>
      <c r="G1573" s="45"/>
      <c r="H1573" s="300">
        <v>50</v>
      </c>
      <c r="I1573" s="45"/>
      <c r="J1573" s="45"/>
      <c r="K1573" s="45"/>
      <c r="L1573" s="49"/>
      <c r="M1573" s="233"/>
      <c r="N1573" s="234"/>
      <c r="O1573" s="89"/>
      <c r="P1573" s="89"/>
      <c r="Q1573" s="89"/>
      <c r="R1573" s="89"/>
      <c r="S1573" s="89"/>
      <c r="T1573" s="90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U1573" s="21" t="s">
        <v>90</v>
      </c>
    </row>
    <row r="1574" s="2" customFormat="1">
      <c r="A1574" s="43"/>
      <c r="B1574" s="44"/>
      <c r="C1574" s="45"/>
      <c r="D1574" s="235" t="s">
        <v>718</v>
      </c>
      <c r="E1574" s="45"/>
      <c r="F1574" s="299" t="s">
        <v>277</v>
      </c>
      <c r="G1574" s="45"/>
      <c r="H1574" s="300">
        <v>532.41300000000001</v>
      </c>
      <c r="I1574" s="45"/>
      <c r="J1574" s="45"/>
      <c r="K1574" s="45"/>
      <c r="L1574" s="49"/>
      <c r="M1574" s="233"/>
      <c r="N1574" s="234"/>
      <c r="O1574" s="89"/>
      <c r="P1574" s="89"/>
      <c r="Q1574" s="89"/>
      <c r="R1574" s="89"/>
      <c r="S1574" s="89"/>
      <c r="T1574" s="90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U1574" s="21" t="s">
        <v>90</v>
      </c>
    </row>
    <row r="1575" s="2" customFormat="1">
      <c r="A1575" s="43"/>
      <c r="B1575" s="44"/>
      <c r="C1575" s="45"/>
      <c r="D1575" s="235" t="s">
        <v>718</v>
      </c>
      <c r="E1575" s="45"/>
      <c r="F1575" s="301" t="s">
        <v>909</v>
      </c>
      <c r="G1575" s="45"/>
      <c r="H1575" s="45"/>
      <c r="I1575" s="45"/>
      <c r="J1575" s="45"/>
      <c r="K1575" s="45"/>
      <c r="L1575" s="49"/>
      <c r="M1575" s="233"/>
      <c r="N1575" s="234"/>
      <c r="O1575" s="89"/>
      <c r="P1575" s="89"/>
      <c r="Q1575" s="89"/>
      <c r="R1575" s="89"/>
      <c r="S1575" s="89"/>
      <c r="T1575" s="90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U1575" s="21" t="s">
        <v>90</v>
      </c>
    </row>
    <row r="1576" s="2" customFormat="1">
      <c r="A1576" s="43"/>
      <c r="B1576" s="44"/>
      <c r="C1576" s="45"/>
      <c r="D1576" s="235" t="s">
        <v>718</v>
      </c>
      <c r="E1576" s="45"/>
      <c r="F1576" s="302" t="s">
        <v>910</v>
      </c>
      <c r="G1576" s="45"/>
      <c r="H1576" s="300">
        <v>41.32</v>
      </c>
      <c r="I1576" s="45"/>
      <c r="J1576" s="45"/>
      <c r="K1576" s="45"/>
      <c r="L1576" s="49"/>
      <c r="M1576" s="233"/>
      <c r="N1576" s="234"/>
      <c r="O1576" s="89"/>
      <c r="P1576" s="89"/>
      <c r="Q1576" s="89"/>
      <c r="R1576" s="89"/>
      <c r="S1576" s="89"/>
      <c r="T1576" s="90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U1576" s="21" t="s">
        <v>90</v>
      </c>
    </row>
    <row r="1577" s="2" customFormat="1">
      <c r="A1577" s="43"/>
      <c r="B1577" s="44"/>
      <c r="C1577" s="45"/>
      <c r="D1577" s="235" t="s">
        <v>718</v>
      </c>
      <c r="E1577" s="45"/>
      <c r="F1577" s="302" t="s">
        <v>911</v>
      </c>
      <c r="G1577" s="45"/>
      <c r="H1577" s="300">
        <v>82.353999999999999</v>
      </c>
      <c r="I1577" s="45"/>
      <c r="J1577" s="45"/>
      <c r="K1577" s="45"/>
      <c r="L1577" s="49"/>
      <c r="M1577" s="233"/>
      <c r="N1577" s="234"/>
      <c r="O1577" s="89"/>
      <c r="P1577" s="89"/>
      <c r="Q1577" s="89"/>
      <c r="R1577" s="89"/>
      <c r="S1577" s="89"/>
      <c r="T1577" s="90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U1577" s="21" t="s">
        <v>90</v>
      </c>
    </row>
    <row r="1578" s="2" customFormat="1">
      <c r="A1578" s="43"/>
      <c r="B1578" s="44"/>
      <c r="C1578" s="45"/>
      <c r="D1578" s="235" t="s">
        <v>718</v>
      </c>
      <c r="E1578" s="45"/>
      <c r="F1578" s="302" t="s">
        <v>912</v>
      </c>
      <c r="G1578" s="45"/>
      <c r="H1578" s="300">
        <v>18.768000000000001</v>
      </c>
      <c r="I1578" s="45"/>
      <c r="J1578" s="45"/>
      <c r="K1578" s="45"/>
      <c r="L1578" s="49"/>
      <c r="M1578" s="233"/>
      <c r="N1578" s="234"/>
      <c r="O1578" s="89"/>
      <c r="P1578" s="89"/>
      <c r="Q1578" s="89"/>
      <c r="R1578" s="89"/>
      <c r="S1578" s="89"/>
      <c r="T1578" s="90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U1578" s="21" t="s">
        <v>90</v>
      </c>
    </row>
    <row r="1579" s="2" customFormat="1">
      <c r="A1579" s="43"/>
      <c r="B1579" s="44"/>
      <c r="C1579" s="45"/>
      <c r="D1579" s="235" t="s">
        <v>718</v>
      </c>
      <c r="E1579" s="45"/>
      <c r="F1579" s="302" t="s">
        <v>913</v>
      </c>
      <c r="G1579" s="45"/>
      <c r="H1579" s="300">
        <v>22.091999999999999</v>
      </c>
      <c r="I1579" s="45"/>
      <c r="J1579" s="45"/>
      <c r="K1579" s="45"/>
      <c r="L1579" s="49"/>
      <c r="M1579" s="233"/>
      <c r="N1579" s="234"/>
      <c r="O1579" s="89"/>
      <c r="P1579" s="89"/>
      <c r="Q1579" s="89"/>
      <c r="R1579" s="89"/>
      <c r="S1579" s="89"/>
      <c r="T1579" s="90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U1579" s="21" t="s">
        <v>90</v>
      </c>
    </row>
    <row r="1580" s="2" customFormat="1">
      <c r="A1580" s="43"/>
      <c r="B1580" s="44"/>
      <c r="C1580" s="45"/>
      <c r="D1580" s="235" t="s">
        <v>718</v>
      </c>
      <c r="E1580" s="45"/>
      <c r="F1580" s="302" t="s">
        <v>914</v>
      </c>
      <c r="G1580" s="45"/>
      <c r="H1580" s="300">
        <v>23.616</v>
      </c>
      <c r="I1580" s="45"/>
      <c r="J1580" s="45"/>
      <c r="K1580" s="45"/>
      <c r="L1580" s="49"/>
      <c r="M1580" s="233"/>
      <c r="N1580" s="234"/>
      <c r="O1580" s="89"/>
      <c r="P1580" s="89"/>
      <c r="Q1580" s="89"/>
      <c r="R1580" s="89"/>
      <c r="S1580" s="89"/>
      <c r="T1580" s="90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U1580" s="21" t="s">
        <v>90</v>
      </c>
    </row>
    <row r="1581" s="2" customFormat="1">
      <c r="A1581" s="43"/>
      <c r="B1581" s="44"/>
      <c r="C1581" s="45"/>
      <c r="D1581" s="235" t="s">
        <v>718</v>
      </c>
      <c r="E1581" s="45"/>
      <c r="F1581" s="302" t="s">
        <v>915</v>
      </c>
      <c r="G1581" s="45"/>
      <c r="H1581" s="300">
        <v>24.992000000000001</v>
      </c>
      <c r="I1581" s="45"/>
      <c r="J1581" s="45"/>
      <c r="K1581" s="45"/>
      <c r="L1581" s="49"/>
      <c r="M1581" s="233"/>
      <c r="N1581" s="234"/>
      <c r="O1581" s="89"/>
      <c r="P1581" s="89"/>
      <c r="Q1581" s="89"/>
      <c r="R1581" s="89"/>
      <c r="S1581" s="89"/>
      <c r="T1581" s="90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U1581" s="21" t="s">
        <v>90</v>
      </c>
    </row>
    <row r="1582" s="2" customFormat="1">
      <c r="A1582" s="43"/>
      <c r="B1582" s="44"/>
      <c r="C1582" s="45"/>
      <c r="D1582" s="235" t="s">
        <v>718</v>
      </c>
      <c r="E1582" s="45"/>
      <c r="F1582" s="302" t="s">
        <v>916</v>
      </c>
      <c r="G1582" s="45"/>
      <c r="H1582" s="300">
        <v>21.548999999999999</v>
      </c>
      <c r="I1582" s="45"/>
      <c r="J1582" s="45"/>
      <c r="K1582" s="45"/>
      <c r="L1582" s="49"/>
      <c r="M1582" s="233"/>
      <c r="N1582" s="234"/>
      <c r="O1582" s="89"/>
      <c r="P1582" s="89"/>
      <c r="Q1582" s="89"/>
      <c r="R1582" s="89"/>
      <c r="S1582" s="89"/>
      <c r="T1582" s="90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U1582" s="21" t="s">
        <v>90</v>
      </c>
    </row>
    <row r="1583" s="2" customFormat="1">
      <c r="A1583" s="43"/>
      <c r="B1583" s="44"/>
      <c r="C1583" s="45"/>
      <c r="D1583" s="235" t="s">
        <v>718</v>
      </c>
      <c r="E1583" s="45"/>
      <c r="F1583" s="302" t="s">
        <v>917</v>
      </c>
      <c r="G1583" s="45"/>
      <c r="H1583" s="300">
        <v>9.6920000000000002</v>
      </c>
      <c r="I1583" s="45"/>
      <c r="J1583" s="45"/>
      <c r="K1583" s="45"/>
      <c r="L1583" s="49"/>
      <c r="M1583" s="233"/>
      <c r="N1583" s="234"/>
      <c r="O1583" s="89"/>
      <c r="P1583" s="89"/>
      <c r="Q1583" s="89"/>
      <c r="R1583" s="89"/>
      <c r="S1583" s="89"/>
      <c r="T1583" s="90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U1583" s="21" t="s">
        <v>90</v>
      </c>
    </row>
    <row r="1584" s="2" customFormat="1">
      <c r="A1584" s="43"/>
      <c r="B1584" s="44"/>
      <c r="C1584" s="45"/>
      <c r="D1584" s="235" t="s">
        <v>718</v>
      </c>
      <c r="E1584" s="45"/>
      <c r="F1584" s="302" t="s">
        <v>918</v>
      </c>
      <c r="G1584" s="45"/>
      <c r="H1584" s="300">
        <v>7.1920000000000002</v>
      </c>
      <c r="I1584" s="45"/>
      <c r="J1584" s="45"/>
      <c r="K1584" s="45"/>
      <c r="L1584" s="49"/>
      <c r="M1584" s="233"/>
      <c r="N1584" s="234"/>
      <c r="O1584" s="89"/>
      <c r="P1584" s="89"/>
      <c r="Q1584" s="89"/>
      <c r="R1584" s="89"/>
      <c r="S1584" s="89"/>
      <c r="T1584" s="90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U1584" s="21" t="s">
        <v>90</v>
      </c>
    </row>
    <row r="1585" s="2" customFormat="1">
      <c r="A1585" s="43"/>
      <c r="B1585" s="44"/>
      <c r="C1585" s="45"/>
      <c r="D1585" s="235" t="s">
        <v>718</v>
      </c>
      <c r="E1585" s="45"/>
      <c r="F1585" s="302" t="s">
        <v>78</v>
      </c>
      <c r="G1585" s="45"/>
      <c r="H1585" s="300">
        <v>0</v>
      </c>
      <c r="I1585" s="45"/>
      <c r="J1585" s="45"/>
      <c r="K1585" s="45"/>
      <c r="L1585" s="49"/>
      <c r="M1585" s="233"/>
      <c r="N1585" s="234"/>
      <c r="O1585" s="89"/>
      <c r="P1585" s="89"/>
      <c r="Q1585" s="89"/>
      <c r="R1585" s="89"/>
      <c r="S1585" s="89"/>
      <c r="T1585" s="90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U1585" s="21" t="s">
        <v>90</v>
      </c>
    </row>
    <row r="1586" s="2" customFormat="1">
      <c r="A1586" s="43"/>
      <c r="B1586" s="44"/>
      <c r="C1586" s="45"/>
      <c r="D1586" s="235" t="s">
        <v>718</v>
      </c>
      <c r="E1586" s="45"/>
      <c r="F1586" s="302" t="s">
        <v>277</v>
      </c>
      <c r="G1586" s="45"/>
      <c r="H1586" s="300">
        <v>251.57499999999999</v>
      </c>
      <c r="I1586" s="45"/>
      <c r="J1586" s="45"/>
      <c r="K1586" s="45"/>
      <c r="L1586" s="49"/>
      <c r="M1586" s="233"/>
      <c r="N1586" s="234"/>
      <c r="O1586" s="89"/>
      <c r="P1586" s="89"/>
      <c r="Q1586" s="89"/>
      <c r="R1586" s="89"/>
      <c r="S1586" s="89"/>
      <c r="T1586" s="90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U1586" s="21" t="s">
        <v>90</v>
      </c>
    </row>
    <row r="1587" s="2" customFormat="1">
      <c r="A1587" s="43"/>
      <c r="B1587" s="44"/>
      <c r="C1587" s="45"/>
      <c r="D1587" s="235" t="s">
        <v>718</v>
      </c>
      <c r="E1587" s="45"/>
      <c r="F1587" s="301" t="s">
        <v>1697</v>
      </c>
      <c r="G1587" s="45"/>
      <c r="H1587" s="45"/>
      <c r="I1587" s="45"/>
      <c r="J1587" s="45"/>
      <c r="K1587" s="45"/>
      <c r="L1587" s="49"/>
      <c r="M1587" s="233"/>
      <c r="N1587" s="234"/>
      <c r="O1587" s="89"/>
      <c r="P1587" s="89"/>
      <c r="Q1587" s="89"/>
      <c r="R1587" s="89"/>
      <c r="S1587" s="89"/>
      <c r="T1587" s="90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U1587" s="21" t="s">
        <v>90</v>
      </c>
    </row>
    <row r="1588" s="2" customFormat="1">
      <c r="A1588" s="43"/>
      <c r="B1588" s="44"/>
      <c r="C1588" s="45"/>
      <c r="D1588" s="235" t="s">
        <v>718</v>
      </c>
      <c r="E1588" s="45"/>
      <c r="F1588" s="302" t="s">
        <v>1698</v>
      </c>
      <c r="G1588" s="45"/>
      <c r="H1588" s="300">
        <v>24.239999999999998</v>
      </c>
      <c r="I1588" s="45"/>
      <c r="J1588" s="45"/>
      <c r="K1588" s="45"/>
      <c r="L1588" s="49"/>
      <c r="M1588" s="233"/>
      <c r="N1588" s="234"/>
      <c r="O1588" s="89"/>
      <c r="P1588" s="89"/>
      <c r="Q1588" s="89"/>
      <c r="R1588" s="89"/>
      <c r="S1588" s="89"/>
      <c r="T1588" s="90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U1588" s="21" t="s">
        <v>90</v>
      </c>
    </row>
    <row r="1589" s="2" customFormat="1">
      <c r="A1589" s="43"/>
      <c r="B1589" s="44"/>
      <c r="C1589" s="45"/>
      <c r="D1589" s="235" t="s">
        <v>718</v>
      </c>
      <c r="E1589" s="45"/>
      <c r="F1589" s="302" t="s">
        <v>1699</v>
      </c>
      <c r="G1589" s="45"/>
      <c r="H1589" s="300">
        <v>50.531999999999996</v>
      </c>
      <c r="I1589" s="45"/>
      <c r="J1589" s="45"/>
      <c r="K1589" s="45"/>
      <c r="L1589" s="49"/>
      <c r="M1589" s="233"/>
      <c r="N1589" s="234"/>
      <c r="O1589" s="89"/>
      <c r="P1589" s="89"/>
      <c r="Q1589" s="89"/>
      <c r="R1589" s="89"/>
      <c r="S1589" s="89"/>
      <c r="T1589" s="90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U1589" s="21" t="s">
        <v>90</v>
      </c>
    </row>
    <row r="1590" s="2" customFormat="1">
      <c r="A1590" s="43"/>
      <c r="B1590" s="44"/>
      <c r="C1590" s="45"/>
      <c r="D1590" s="235" t="s">
        <v>718</v>
      </c>
      <c r="E1590" s="45"/>
      <c r="F1590" s="302" t="s">
        <v>1700</v>
      </c>
      <c r="G1590" s="45"/>
      <c r="H1590" s="300">
        <v>2.3999999999999999</v>
      </c>
      <c r="I1590" s="45"/>
      <c r="J1590" s="45"/>
      <c r="K1590" s="45"/>
      <c r="L1590" s="49"/>
      <c r="M1590" s="233"/>
      <c r="N1590" s="234"/>
      <c r="O1590" s="89"/>
      <c r="P1590" s="89"/>
      <c r="Q1590" s="89"/>
      <c r="R1590" s="89"/>
      <c r="S1590" s="89"/>
      <c r="T1590" s="90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U1590" s="21" t="s">
        <v>90</v>
      </c>
    </row>
    <row r="1591" s="2" customFormat="1">
      <c r="A1591" s="43"/>
      <c r="B1591" s="44"/>
      <c r="C1591" s="45"/>
      <c r="D1591" s="235" t="s">
        <v>718</v>
      </c>
      <c r="E1591" s="45"/>
      <c r="F1591" s="302" t="s">
        <v>1701</v>
      </c>
      <c r="G1591" s="45"/>
      <c r="H1591" s="300">
        <v>15.76</v>
      </c>
      <c r="I1591" s="45"/>
      <c r="J1591" s="45"/>
      <c r="K1591" s="45"/>
      <c r="L1591" s="49"/>
      <c r="M1591" s="233"/>
      <c r="N1591" s="234"/>
      <c r="O1591" s="89"/>
      <c r="P1591" s="89"/>
      <c r="Q1591" s="89"/>
      <c r="R1591" s="89"/>
      <c r="S1591" s="89"/>
      <c r="T1591" s="90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U1591" s="21" t="s">
        <v>90</v>
      </c>
    </row>
    <row r="1592" s="2" customFormat="1">
      <c r="A1592" s="43"/>
      <c r="B1592" s="44"/>
      <c r="C1592" s="45"/>
      <c r="D1592" s="235" t="s">
        <v>718</v>
      </c>
      <c r="E1592" s="45"/>
      <c r="F1592" s="302" t="s">
        <v>1702</v>
      </c>
      <c r="G1592" s="45"/>
      <c r="H1592" s="300">
        <v>8.3599999999999994</v>
      </c>
      <c r="I1592" s="45"/>
      <c r="J1592" s="45"/>
      <c r="K1592" s="45"/>
      <c r="L1592" s="49"/>
      <c r="M1592" s="233"/>
      <c r="N1592" s="234"/>
      <c r="O1592" s="89"/>
      <c r="P1592" s="89"/>
      <c r="Q1592" s="89"/>
      <c r="R1592" s="89"/>
      <c r="S1592" s="89"/>
      <c r="T1592" s="90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U1592" s="21" t="s">
        <v>90</v>
      </c>
    </row>
    <row r="1593" s="2" customFormat="1">
      <c r="A1593" s="43"/>
      <c r="B1593" s="44"/>
      <c r="C1593" s="45"/>
      <c r="D1593" s="235" t="s">
        <v>718</v>
      </c>
      <c r="E1593" s="45"/>
      <c r="F1593" s="302" t="s">
        <v>277</v>
      </c>
      <c r="G1593" s="45"/>
      <c r="H1593" s="300">
        <v>101.292</v>
      </c>
      <c r="I1593" s="45"/>
      <c r="J1593" s="45"/>
      <c r="K1593" s="45"/>
      <c r="L1593" s="49"/>
      <c r="M1593" s="233"/>
      <c r="N1593" s="234"/>
      <c r="O1593" s="89"/>
      <c r="P1593" s="89"/>
      <c r="Q1593" s="89"/>
      <c r="R1593" s="89"/>
      <c r="S1593" s="89"/>
      <c r="T1593" s="90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U1593" s="21" t="s">
        <v>90</v>
      </c>
    </row>
    <row r="1594" s="2" customFormat="1" ht="37.8" customHeight="1">
      <c r="A1594" s="43"/>
      <c r="B1594" s="44"/>
      <c r="C1594" s="217" t="s">
        <v>1878</v>
      </c>
      <c r="D1594" s="217" t="s">
        <v>148</v>
      </c>
      <c r="E1594" s="218" t="s">
        <v>1879</v>
      </c>
      <c r="F1594" s="219" t="s">
        <v>1880</v>
      </c>
      <c r="G1594" s="220" t="s">
        <v>319</v>
      </c>
      <c r="H1594" s="221">
        <v>47.261000000000003</v>
      </c>
      <c r="I1594" s="222"/>
      <c r="J1594" s="223">
        <f>ROUND(I1594*H1594,2)</f>
        <v>0</v>
      </c>
      <c r="K1594" s="219" t="s">
        <v>152</v>
      </c>
      <c r="L1594" s="49"/>
      <c r="M1594" s="224" t="s">
        <v>78</v>
      </c>
      <c r="N1594" s="225" t="s">
        <v>50</v>
      </c>
      <c r="O1594" s="89"/>
      <c r="P1594" s="226">
        <f>O1594*H1594</f>
        <v>0</v>
      </c>
      <c r="Q1594" s="226">
        <v>8.0499999999999992E-06</v>
      </c>
      <c r="R1594" s="226">
        <f>Q1594*H1594</f>
        <v>0.00038045104999999998</v>
      </c>
      <c r="S1594" s="226">
        <v>0</v>
      </c>
      <c r="T1594" s="227">
        <f>S1594*H1594</f>
        <v>0</v>
      </c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R1594" s="228" t="s">
        <v>364</v>
      </c>
      <c r="AT1594" s="228" t="s">
        <v>148</v>
      </c>
      <c r="AU1594" s="228" t="s">
        <v>90</v>
      </c>
      <c r="AY1594" s="21" t="s">
        <v>145</v>
      </c>
      <c r="BE1594" s="229">
        <f>IF(N1594="základní",J1594,0)</f>
        <v>0</v>
      </c>
      <c r="BF1594" s="229">
        <f>IF(N1594="snížená",J1594,0)</f>
        <v>0</v>
      </c>
      <c r="BG1594" s="229">
        <f>IF(N1594="zákl. přenesená",J1594,0)</f>
        <v>0</v>
      </c>
      <c r="BH1594" s="229">
        <f>IF(N1594="sníž. přenesená",J1594,0)</f>
        <v>0</v>
      </c>
      <c r="BI1594" s="229">
        <f>IF(N1594="nulová",J1594,0)</f>
        <v>0</v>
      </c>
      <c r="BJ1594" s="21" t="s">
        <v>88</v>
      </c>
      <c r="BK1594" s="229">
        <f>ROUND(I1594*H1594,2)</f>
        <v>0</v>
      </c>
      <c r="BL1594" s="21" t="s">
        <v>364</v>
      </c>
      <c r="BM1594" s="228" t="s">
        <v>1881</v>
      </c>
    </row>
    <row r="1595" s="2" customFormat="1">
      <c r="A1595" s="43"/>
      <c r="B1595" s="44"/>
      <c r="C1595" s="45"/>
      <c r="D1595" s="230" t="s">
        <v>155</v>
      </c>
      <c r="E1595" s="45"/>
      <c r="F1595" s="231" t="s">
        <v>1882</v>
      </c>
      <c r="G1595" s="45"/>
      <c r="H1595" s="45"/>
      <c r="I1595" s="232"/>
      <c r="J1595" s="45"/>
      <c r="K1595" s="45"/>
      <c r="L1595" s="49"/>
      <c r="M1595" s="233"/>
      <c r="N1595" s="234"/>
      <c r="O1595" s="89"/>
      <c r="P1595" s="89"/>
      <c r="Q1595" s="89"/>
      <c r="R1595" s="89"/>
      <c r="S1595" s="89"/>
      <c r="T1595" s="90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T1595" s="21" t="s">
        <v>155</v>
      </c>
      <c r="AU1595" s="21" t="s">
        <v>90</v>
      </c>
    </row>
    <row r="1596" s="14" customFormat="1">
      <c r="A1596" s="14"/>
      <c r="B1596" s="251"/>
      <c r="C1596" s="252"/>
      <c r="D1596" s="235" t="s">
        <v>273</v>
      </c>
      <c r="E1596" s="253" t="s">
        <v>78</v>
      </c>
      <c r="F1596" s="254" t="s">
        <v>947</v>
      </c>
      <c r="G1596" s="252"/>
      <c r="H1596" s="255">
        <v>1.29</v>
      </c>
      <c r="I1596" s="256"/>
      <c r="J1596" s="252"/>
      <c r="K1596" s="252"/>
      <c r="L1596" s="257"/>
      <c r="M1596" s="258"/>
      <c r="N1596" s="259"/>
      <c r="O1596" s="259"/>
      <c r="P1596" s="259"/>
      <c r="Q1596" s="259"/>
      <c r="R1596" s="259"/>
      <c r="S1596" s="259"/>
      <c r="T1596" s="26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1" t="s">
        <v>273</v>
      </c>
      <c r="AU1596" s="261" t="s">
        <v>90</v>
      </c>
      <c r="AV1596" s="14" t="s">
        <v>90</v>
      </c>
      <c r="AW1596" s="14" t="s">
        <v>40</v>
      </c>
      <c r="AX1596" s="14" t="s">
        <v>80</v>
      </c>
      <c r="AY1596" s="261" t="s">
        <v>145</v>
      </c>
    </row>
    <row r="1597" s="16" customFormat="1">
      <c r="A1597" s="16"/>
      <c r="B1597" s="273"/>
      <c r="C1597" s="274"/>
      <c r="D1597" s="235" t="s">
        <v>273</v>
      </c>
      <c r="E1597" s="275" t="s">
        <v>78</v>
      </c>
      <c r="F1597" s="276" t="s">
        <v>341</v>
      </c>
      <c r="G1597" s="274"/>
      <c r="H1597" s="277">
        <v>1.29</v>
      </c>
      <c r="I1597" s="278"/>
      <c r="J1597" s="274"/>
      <c r="K1597" s="274"/>
      <c r="L1597" s="279"/>
      <c r="M1597" s="280"/>
      <c r="N1597" s="281"/>
      <c r="O1597" s="281"/>
      <c r="P1597" s="281"/>
      <c r="Q1597" s="281"/>
      <c r="R1597" s="281"/>
      <c r="S1597" s="281"/>
      <c r="T1597" s="282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3" t="s">
        <v>273</v>
      </c>
      <c r="AU1597" s="283" t="s">
        <v>90</v>
      </c>
      <c r="AV1597" s="16" t="s">
        <v>164</v>
      </c>
      <c r="AW1597" s="16" t="s">
        <v>40</v>
      </c>
      <c r="AX1597" s="16" t="s">
        <v>80</v>
      </c>
      <c r="AY1597" s="283" t="s">
        <v>145</v>
      </c>
    </row>
    <row r="1598" s="14" customFormat="1">
      <c r="A1598" s="14"/>
      <c r="B1598" s="251"/>
      <c r="C1598" s="252"/>
      <c r="D1598" s="235" t="s">
        <v>273</v>
      </c>
      <c r="E1598" s="253" t="s">
        <v>78</v>
      </c>
      <c r="F1598" s="254" t="s">
        <v>942</v>
      </c>
      <c r="G1598" s="252"/>
      <c r="H1598" s="255">
        <v>13.223000000000001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1" t="s">
        <v>273</v>
      </c>
      <c r="AU1598" s="261" t="s">
        <v>90</v>
      </c>
      <c r="AV1598" s="14" t="s">
        <v>90</v>
      </c>
      <c r="AW1598" s="14" t="s">
        <v>40</v>
      </c>
      <c r="AX1598" s="14" t="s">
        <v>80</v>
      </c>
      <c r="AY1598" s="261" t="s">
        <v>145</v>
      </c>
    </row>
    <row r="1599" s="14" customFormat="1">
      <c r="A1599" s="14"/>
      <c r="B1599" s="251"/>
      <c r="C1599" s="252"/>
      <c r="D1599" s="235" t="s">
        <v>273</v>
      </c>
      <c r="E1599" s="253" t="s">
        <v>78</v>
      </c>
      <c r="F1599" s="254" t="s">
        <v>943</v>
      </c>
      <c r="G1599" s="252"/>
      <c r="H1599" s="255">
        <v>17.629999999999999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1" t="s">
        <v>273</v>
      </c>
      <c r="AU1599" s="261" t="s">
        <v>90</v>
      </c>
      <c r="AV1599" s="14" t="s">
        <v>90</v>
      </c>
      <c r="AW1599" s="14" t="s">
        <v>40</v>
      </c>
      <c r="AX1599" s="14" t="s">
        <v>80</v>
      </c>
      <c r="AY1599" s="261" t="s">
        <v>145</v>
      </c>
    </row>
    <row r="1600" s="14" customFormat="1">
      <c r="A1600" s="14"/>
      <c r="B1600" s="251"/>
      <c r="C1600" s="252"/>
      <c r="D1600" s="235" t="s">
        <v>273</v>
      </c>
      <c r="E1600" s="253" t="s">
        <v>78</v>
      </c>
      <c r="F1600" s="254" t="s">
        <v>944</v>
      </c>
      <c r="G1600" s="252"/>
      <c r="H1600" s="255">
        <v>4.6230000000000002</v>
      </c>
      <c r="I1600" s="256"/>
      <c r="J1600" s="252"/>
      <c r="K1600" s="252"/>
      <c r="L1600" s="257"/>
      <c r="M1600" s="258"/>
      <c r="N1600" s="259"/>
      <c r="O1600" s="259"/>
      <c r="P1600" s="259"/>
      <c r="Q1600" s="259"/>
      <c r="R1600" s="259"/>
      <c r="S1600" s="259"/>
      <c r="T1600" s="26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1" t="s">
        <v>273</v>
      </c>
      <c r="AU1600" s="261" t="s">
        <v>90</v>
      </c>
      <c r="AV1600" s="14" t="s">
        <v>90</v>
      </c>
      <c r="AW1600" s="14" t="s">
        <v>40</v>
      </c>
      <c r="AX1600" s="14" t="s">
        <v>80</v>
      </c>
      <c r="AY1600" s="261" t="s">
        <v>145</v>
      </c>
    </row>
    <row r="1601" s="14" customFormat="1">
      <c r="A1601" s="14"/>
      <c r="B1601" s="251"/>
      <c r="C1601" s="252"/>
      <c r="D1601" s="235" t="s">
        <v>273</v>
      </c>
      <c r="E1601" s="253" t="s">
        <v>78</v>
      </c>
      <c r="F1601" s="254" t="s">
        <v>945</v>
      </c>
      <c r="G1601" s="252"/>
      <c r="H1601" s="255">
        <v>9.1999999999999993</v>
      </c>
      <c r="I1601" s="256"/>
      <c r="J1601" s="252"/>
      <c r="K1601" s="252"/>
      <c r="L1601" s="257"/>
      <c r="M1601" s="258"/>
      <c r="N1601" s="259"/>
      <c r="O1601" s="259"/>
      <c r="P1601" s="259"/>
      <c r="Q1601" s="259"/>
      <c r="R1601" s="259"/>
      <c r="S1601" s="259"/>
      <c r="T1601" s="260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1" t="s">
        <v>273</v>
      </c>
      <c r="AU1601" s="261" t="s">
        <v>90</v>
      </c>
      <c r="AV1601" s="14" t="s">
        <v>90</v>
      </c>
      <c r="AW1601" s="14" t="s">
        <v>40</v>
      </c>
      <c r="AX1601" s="14" t="s">
        <v>80</v>
      </c>
      <c r="AY1601" s="261" t="s">
        <v>145</v>
      </c>
    </row>
    <row r="1602" s="14" customFormat="1">
      <c r="A1602" s="14"/>
      <c r="B1602" s="251"/>
      <c r="C1602" s="252"/>
      <c r="D1602" s="235" t="s">
        <v>273</v>
      </c>
      <c r="E1602" s="253" t="s">
        <v>78</v>
      </c>
      <c r="F1602" s="254" t="s">
        <v>946</v>
      </c>
      <c r="G1602" s="252"/>
      <c r="H1602" s="255">
        <v>1.2949999999999999</v>
      </c>
      <c r="I1602" s="256"/>
      <c r="J1602" s="252"/>
      <c r="K1602" s="252"/>
      <c r="L1602" s="257"/>
      <c r="M1602" s="258"/>
      <c r="N1602" s="259"/>
      <c r="O1602" s="259"/>
      <c r="P1602" s="259"/>
      <c r="Q1602" s="259"/>
      <c r="R1602" s="259"/>
      <c r="S1602" s="259"/>
      <c r="T1602" s="26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1" t="s">
        <v>273</v>
      </c>
      <c r="AU1602" s="261" t="s">
        <v>90</v>
      </c>
      <c r="AV1602" s="14" t="s">
        <v>90</v>
      </c>
      <c r="AW1602" s="14" t="s">
        <v>40</v>
      </c>
      <c r="AX1602" s="14" t="s">
        <v>80</v>
      </c>
      <c r="AY1602" s="261" t="s">
        <v>145</v>
      </c>
    </row>
    <row r="1603" s="16" customFormat="1">
      <c r="A1603" s="16"/>
      <c r="B1603" s="273"/>
      <c r="C1603" s="274"/>
      <c r="D1603" s="235" t="s">
        <v>273</v>
      </c>
      <c r="E1603" s="275" t="s">
        <v>78</v>
      </c>
      <c r="F1603" s="276" t="s">
        <v>341</v>
      </c>
      <c r="G1603" s="274"/>
      <c r="H1603" s="277">
        <v>45.970999999999997</v>
      </c>
      <c r="I1603" s="278"/>
      <c r="J1603" s="274"/>
      <c r="K1603" s="274"/>
      <c r="L1603" s="279"/>
      <c r="M1603" s="280"/>
      <c r="N1603" s="281"/>
      <c r="O1603" s="281"/>
      <c r="P1603" s="281"/>
      <c r="Q1603" s="281"/>
      <c r="R1603" s="281"/>
      <c r="S1603" s="281"/>
      <c r="T1603" s="282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83" t="s">
        <v>273</v>
      </c>
      <c r="AU1603" s="283" t="s">
        <v>90</v>
      </c>
      <c r="AV1603" s="16" t="s">
        <v>164</v>
      </c>
      <c r="AW1603" s="16" t="s">
        <v>40</v>
      </c>
      <c r="AX1603" s="16" t="s">
        <v>80</v>
      </c>
      <c r="AY1603" s="283" t="s">
        <v>145</v>
      </c>
    </row>
    <row r="1604" s="15" customFormat="1">
      <c r="A1604" s="15"/>
      <c r="B1604" s="262"/>
      <c r="C1604" s="263"/>
      <c r="D1604" s="235" t="s">
        <v>273</v>
      </c>
      <c r="E1604" s="264" t="s">
        <v>78</v>
      </c>
      <c r="F1604" s="265" t="s">
        <v>277</v>
      </c>
      <c r="G1604" s="263"/>
      <c r="H1604" s="266">
        <v>47.261000000000003</v>
      </c>
      <c r="I1604" s="267"/>
      <c r="J1604" s="263"/>
      <c r="K1604" s="263"/>
      <c r="L1604" s="268"/>
      <c r="M1604" s="269"/>
      <c r="N1604" s="270"/>
      <c r="O1604" s="270"/>
      <c r="P1604" s="270"/>
      <c r="Q1604" s="270"/>
      <c r="R1604" s="270"/>
      <c r="S1604" s="270"/>
      <c r="T1604" s="271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72" t="s">
        <v>273</v>
      </c>
      <c r="AU1604" s="272" t="s">
        <v>90</v>
      </c>
      <c r="AV1604" s="15" t="s">
        <v>170</v>
      </c>
      <c r="AW1604" s="15" t="s">
        <v>40</v>
      </c>
      <c r="AX1604" s="15" t="s">
        <v>88</v>
      </c>
      <c r="AY1604" s="272" t="s">
        <v>145</v>
      </c>
    </row>
    <row r="1605" s="2" customFormat="1" ht="24.15" customHeight="1">
      <c r="A1605" s="43"/>
      <c r="B1605" s="44"/>
      <c r="C1605" s="217" t="s">
        <v>1883</v>
      </c>
      <c r="D1605" s="217" t="s">
        <v>148</v>
      </c>
      <c r="E1605" s="218" t="s">
        <v>1884</v>
      </c>
      <c r="F1605" s="219" t="s">
        <v>1885</v>
      </c>
      <c r="G1605" s="220" t="s">
        <v>319</v>
      </c>
      <c r="H1605" s="221">
        <v>36.799999999999997</v>
      </c>
      <c r="I1605" s="222"/>
      <c r="J1605" s="223">
        <f>ROUND(I1605*H1605,2)</f>
        <v>0</v>
      </c>
      <c r="K1605" s="219" t="s">
        <v>152</v>
      </c>
      <c r="L1605" s="49"/>
      <c r="M1605" s="224" t="s">
        <v>78</v>
      </c>
      <c r="N1605" s="225" t="s">
        <v>50</v>
      </c>
      <c r="O1605" s="89"/>
      <c r="P1605" s="226">
        <f>O1605*H1605</f>
        <v>0</v>
      </c>
      <c r="Q1605" s="226">
        <v>7.1500000000000002E-06</v>
      </c>
      <c r="R1605" s="226">
        <f>Q1605*H1605</f>
        <v>0.00026311999999999999</v>
      </c>
      <c r="S1605" s="226">
        <v>0</v>
      </c>
      <c r="T1605" s="227">
        <f>S1605*H1605</f>
        <v>0</v>
      </c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R1605" s="228" t="s">
        <v>364</v>
      </c>
      <c r="AT1605" s="228" t="s">
        <v>148</v>
      </c>
      <c r="AU1605" s="228" t="s">
        <v>90</v>
      </c>
      <c r="AY1605" s="21" t="s">
        <v>145</v>
      </c>
      <c r="BE1605" s="229">
        <f>IF(N1605="základní",J1605,0)</f>
        <v>0</v>
      </c>
      <c r="BF1605" s="229">
        <f>IF(N1605="snížená",J1605,0)</f>
        <v>0</v>
      </c>
      <c r="BG1605" s="229">
        <f>IF(N1605="zákl. přenesená",J1605,0)</f>
        <v>0</v>
      </c>
      <c r="BH1605" s="229">
        <f>IF(N1605="sníž. přenesená",J1605,0)</f>
        <v>0</v>
      </c>
      <c r="BI1605" s="229">
        <f>IF(N1605="nulová",J1605,0)</f>
        <v>0</v>
      </c>
      <c r="BJ1605" s="21" t="s">
        <v>88</v>
      </c>
      <c r="BK1605" s="229">
        <f>ROUND(I1605*H1605,2)</f>
        <v>0</v>
      </c>
      <c r="BL1605" s="21" t="s">
        <v>364</v>
      </c>
      <c r="BM1605" s="228" t="s">
        <v>1886</v>
      </c>
    </row>
    <row r="1606" s="2" customFormat="1">
      <c r="A1606" s="43"/>
      <c r="B1606" s="44"/>
      <c r="C1606" s="45"/>
      <c r="D1606" s="230" t="s">
        <v>155</v>
      </c>
      <c r="E1606" s="45"/>
      <c r="F1606" s="231" t="s">
        <v>1887</v>
      </c>
      <c r="G1606" s="45"/>
      <c r="H1606" s="45"/>
      <c r="I1606" s="232"/>
      <c r="J1606" s="45"/>
      <c r="K1606" s="45"/>
      <c r="L1606" s="49"/>
      <c r="M1606" s="233"/>
      <c r="N1606" s="234"/>
      <c r="O1606" s="89"/>
      <c r="P1606" s="89"/>
      <c r="Q1606" s="89"/>
      <c r="R1606" s="89"/>
      <c r="S1606" s="89"/>
      <c r="T1606" s="90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T1606" s="21" t="s">
        <v>155</v>
      </c>
      <c r="AU1606" s="21" t="s">
        <v>90</v>
      </c>
    </row>
    <row r="1607" s="14" customFormat="1">
      <c r="A1607" s="14"/>
      <c r="B1607" s="251"/>
      <c r="C1607" s="252"/>
      <c r="D1607" s="235" t="s">
        <v>273</v>
      </c>
      <c r="E1607" s="253" t="s">
        <v>78</v>
      </c>
      <c r="F1607" s="254" t="s">
        <v>1888</v>
      </c>
      <c r="G1607" s="252"/>
      <c r="H1607" s="255">
        <v>8.4000000000000004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1" t="s">
        <v>273</v>
      </c>
      <c r="AU1607" s="261" t="s">
        <v>90</v>
      </c>
      <c r="AV1607" s="14" t="s">
        <v>90</v>
      </c>
      <c r="AW1607" s="14" t="s">
        <v>40</v>
      </c>
      <c r="AX1607" s="14" t="s">
        <v>80</v>
      </c>
      <c r="AY1607" s="261" t="s">
        <v>145</v>
      </c>
    </row>
    <row r="1608" s="14" customFormat="1">
      <c r="A1608" s="14"/>
      <c r="B1608" s="251"/>
      <c r="C1608" s="252"/>
      <c r="D1608" s="235" t="s">
        <v>273</v>
      </c>
      <c r="E1608" s="253" t="s">
        <v>78</v>
      </c>
      <c r="F1608" s="254" t="s">
        <v>1889</v>
      </c>
      <c r="G1608" s="252"/>
      <c r="H1608" s="255">
        <v>3.2000000000000002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1" t="s">
        <v>273</v>
      </c>
      <c r="AU1608" s="261" t="s">
        <v>90</v>
      </c>
      <c r="AV1608" s="14" t="s">
        <v>90</v>
      </c>
      <c r="AW1608" s="14" t="s">
        <v>40</v>
      </c>
      <c r="AX1608" s="14" t="s">
        <v>80</v>
      </c>
      <c r="AY1608" s="261" t="s">
        <v>145</v>
      </c>
    </row>
    <row r="1609" s="14" customFormat="1">
      <c r="A1609" s="14"/>
      <c r="B1609" s="251"/>
      <c r="C1609" s="252"/>
      <c r="D1609" s="235" t="s">
        <v>273</v>
      </c>
      <c r="E1609" s="253" t="s">
        <v>78</v>
      </c>
      <c r="F1609" s="254" t="s">
        <v>1890</v>
      </c>
      <c r="G1609" s="252"/>
      <c r="H1609" s="255">
        <v>25.199999999999999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1" t="s">
        <v>273</v>
      </c>
      <c r="AU1609" s="261" t="s">
        <v>90</v>
      </c>
      <c r="AV1609" s="14" t="s">
        <v>90</v>
      </c>
      <c r="AW1609" s="14" t="s">
        <v>40</v>
      </c>
      <c r="AX1609" s="14" t="s">
        <v>80</v>
      </c>
      <c r="AY1609" s="261" t="s">
        <v>145</v>
      </c>
    </row>
    <row r="1610" s="15" customFormat="1">
      <c r="A1610" s="15"/>
      <c r="B1610" s="262"/>
      <c r="C1610" s="263"/>
      <c r="D1610" s="235" t="s">
        <v>273</v>
      </c>
      <c r="E1610" s="264" t="s">
        <v>78</v>
      </c>
      <c r="F1610" s="265" t="s">
        <v>277</v>
      </c>
      <c r="G1610" s="263"/>
      <c r="H1610" s="266">
        <v>36.799999999999997</v>
      </c>
      <c r="I1610" s="267"/>
      <c r="J1610" s="263"/>
      <c r="K1610" s="263"/>
      <c r="L1610" s="268"/>
      <c r="M1610" s="269"/>
      <c r="N1610" s="270"/>
      <c r="O1610" s="270"/>
      <c r="P1610" s="270"/>
      <c r="Q1610" s="270"/>
      <c r="R1610" s="270"/>
      <c r="S1610" s="270"/>
      <c r="T1610" s="271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2" t="s">
        <v>273</v>
      </c>
      <c r="AU1610" s="272" t="s">
        <v>90</v>
      </c>
      <c r="AV1610" s="15" t="s">
        <v>170</v>
      </c>
      <c r="AW1610" s="15" t="s">
        <v>40</v>
      </c>
      <c r="AX1610" s="15" t="s">
        <v>88</v>
      </c>
      <c r="AY1610" s="272" t="s">
        <v>145</v>
      </c>
    </row>
    <row r="1611" s="2" customFormat="1" ht="24.15" customHeight="1">
      <c r="A1611" s="43"/>
      <c r="B1611" s="44"/>
      <c r="C1611" s="217" t="s">
        <v>1891</v>
      </c>
      <c r="D1611" s="217" t="s">
        <v>148</v>
      </c>
      <c r="E1611" s="218" t="s">
        <v>1892</v>
      </c>
      <c r="F1611" s="219" t="s">
        <v>1893</v>
      </c>
      <c r="G1611" s="220" t="s">
        <v>319</v>
      </c>
      <c r="H1611" s="221">
        <v>248.94999999999999</v>
      </c>
      <c r="I1611" s="222"/>
      <c r="J1611" s="223">
        <f>ROUND(I1611*H1611,2)</f>
        <v>0</v>
      </c>
      <c r="K1611" s="219" t="s">
        <v>152</v>
      </c>
      <c r="L1611" s="49"/>
      <c r="M1611" s="224" t="s">
        <v>78</v>
      </c>
      <c r="N1611" s="225" t="s">
        <v>50</v>
      </c>
      <c r="O1611" s="89"/>
      <c r="P1611" s="226">
        <f>O1611*H1611</f>
        <v>0</v>
      </c>
      <c r="Q1611" s="226">
        <v>6.2500000000000003E-06</v>
      </c>
      <c r="R1611" s="226">
        <f>Q1611*H1611</f>
        <v>0.0015559375</v>
      </c>
      <c r="S1611" s="226">
        <v>0</v>
      </c>
      <c r="T1611" s="227">
        <f>S1611*H1611</f>
        <v>0</v>
      </c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R1611" s="228" t="s">
        <v>364</v>
      </c>
      <c r="AT1611" s="228" t="s">
        <v>148</v>
      </c>
      <c r="AU1611" s="228" t="s">
        <v>90</v>
      </c>
      <c r="AY1611" s="21" t="s">
        <v>145</v>
      </c>
      <c r="BE1611" s="229">
        <f>IF(N1611="základní",J1611,0)</f>
        <v>0</v>
      </c>
      <c r="BF1611" s="229">
        <f>IF(N1611="snížená",J1611,0)</f>
        <v>0</v>
      </c>
      <c r="BG1611" s="229">
        <f>IF(N1611="zákl. přenesená",J1611,0)</f>
        <v>0</v>
      </c>
      <c r="BH1611" s="229">
        <f>IF(N1611="sníž. přenesená",J1611,0)</f>
        <v>0</v>
      </c>
      <c r="BI1611" s="229">
        <f>IF(N1611="nulová",J1611,0)</f>
        <v>0</v>
      </c>
      <c r="BJ1611" s="21" t="s">
        <v>88</v>
      </c>
      <c r="BK1611" s="229">
        <f>ROUND(I1611*H1611,2)</f>
        <v>0</v>
      </c>
      <c r="BL1611" s="21" t="s">
        <v>364</v>
      </c>
      <c r="BM1611" s="228" t="s">
        <v>1894</v>
      </c>
    </row>
    <row r="1612" s="2" customFormat="1">
      <c r="A1612" s="43"/>
      <c r="B1612" s="44"/>
      <c r="C1612" s="45"/>
      <c r="D1612" s="230" t="s">
        <v>155</v>
      </c>
      <c r="E1612" s="45"/>
      <c r="F1612" s="231" t="s">
        <v>1895</v>
      </c>
      <c r="G1612" s="45"/>
      <c r="H1612" s="45"/>
      <c r="I1612" s="232"/>
      <c r="J1612" s="45"/>
      <c r="K1612" s="45"/>
      <c r="L1612" s="49"/>
      <c r="M1612" s="233"/>
      <c r="N1612" s="234"/>
      <c r="O1612" s="89"/>
      <c r="P1612" s="89"/>
      <c r="Q1612" s="89"/>
      <c r="R1612" s="89"/>
      <c r="S1612" s="89"/>
      <c r="T1612" s="90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T1612" s="21" t="s">
        <v>155</v>
      </c>
      <c r="AU1612" s="21" t="s">
        <v>90</v>
      </c>
    </row>
    <row r="1613" s="14" customFormat="1">
      <c r="A1613" s="14"/>
      <c r="B1613" s="251"/>
      <c r="C1613" s="252"/>
      <c r="D1613" s="235" t="s">
        <v>273</v>
      </c>
      <c r="E1613" s="253" t="s">
        <v>78</v>
      </c>
      <c r="F1613" s="254" t="s">
        <v>744</v>
      </c>
      <c r="G1613" s="252"/>
      <c r="H1613" s="255">
        <v>89.829999999999998</v>
      </c>
      <c r="I1613" s="256"/>
      <c r="J1613" s="252"/>
      <c r="K1613" s="252"/>
      <c r="L1613" s="257"/>
      <c r="M1613" s="258"/>
      <c r="N1613" s="259"/>
      <c r="O1613" s="259"/>
      <c r="P1613" s="259"/>
      <c r="Q1613" s="259"/>
      <c r="R1613" s="259"/>
      <c r="S1613" s="259"/>
      <c r="T1613" s="26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1" t="s">
        <v>273</v>
      </c>
      <c r="AU1613" s="261" t="s">
        <v>90</v>
      </c>
      <c r="AV1613" s="14" t="s">
        <v>90</v>
      </c>
      <c r="AW1613" s="14" t="s">
        <v>40</v>
      </c>
      <c r="AX1613" s="14" t="s">
        <v>80</v>
      </c>
      <c r="AY1613" s="261" t="s">
        <v>145</v>
      </c>
    </row>
    <row r="1614" s="14" customFormat="1">
      <c r="A1614" s="14"/>
      <c r="B1614" s="251"/>
      <c r="C1614" s="252"/>
      <c r="D1614" s="235" t="s">
        <v>273</v>
      </c>
      <c r="E1614" s="253" t="s">
        <v>78</v>
      </c>
      <c r="F1614" s="254" t="s">
        <v>746</v>
      </c>
      <c r="G1614" s="252"/>
      <c r="H1614" s="255">
        <v>89.140000000000001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1" t="s">
        <v>273</v>
      </c>
      <c r="AU1614" s="261" t="s">
        <v>90</v>
      </c>
      <c r="AV1614" s="14" t="s">
        <v>90</v>
      </c>
      <c r="AW1614" s="14" t="s">
        <v>40</v>
      </c>
      <c r="AX1614" s="14" t="s">
        <v>80</v>
      </c>
      <c r="AY1614" s="261" t="s">
        <v>145</v>
      </c>
    </row>
    <row r="1615" s="14" customFormat="1">
      <c r="A1615" s="14"/>
      <c r="B1615" s="251"/>
      <c r="C1615" s="252"/>
      <c r="D1615" s="235" t="s">
        <v>273</v>
      </c>
      <c r="E1615" s="253" t="s">
        <v>78</v>
      </c>
      <c r="F1615" s="254" t="s">
        <v>748</v>
      </c>
      <c r="G1615" s="252"/>
      <c r="H1615" s="255">
        <v>51.280000000000001</v>
      </c>
      <c r="I1615" s="256"/>
      <c r="J1615" s="252"/>
      <c r="K1615" s="252"/>
      <c r="L1615" s="257"/>
      <c r="M1615" s="258"/>
      <c r="N1615" s="259"/>
      <c r="O1615" s="259"/>
      <c r="P1615" s="259"/>
      <c r="Q1615" s="259"/>
      <c r="R1615" s="259"/>
      <c r="S1615" s="259"/>
      <c r="T1615" s="260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1" t="s">
        <v>273</v>
      </c>
      <c r="AU1615" s="261" t="s">
        <v>90</v>
      </c>
      <c r="AV1615" s="14" t="s">
        <v>90</v>
      </c>
      <c r="AW1615" s="14" t="s">
        <v>40</v>
      </c>
      <c r="AX1615" s="14" t="s">
        <v>80</v>
      </c>
      <c r="AY1615" s="261" t="s">
        <v>145</v>
      </c>
    </row>
    <row r="1616" s="14" customFormat="1">
      <c r="A1616" s="14"/>
      <c r="B1616" s="251"/>
      <c r="C1616" s="252"/>
      <c r="D1616" s="235" t="s">
        <v>273</v>
      </c>
      <c r="E1616" s="253" t="s">
        <v>78</v>
      </c>
      <c r="F1616" s="254" t="s">
        <v>750</v>
      </c>
      <c r="G1616" s="252"/>
      <c r="H1616" s="255">
        <v>18.699999999999999</v>
      </c>
      <c r="I1616" s="256"/>
      <c r="J1616" s="252"/>
      <c r="K1616" s="252"/>
      <c r="L1616" s="257"/>
      <c r="M1616" s="258"/>
      <c r="N1616" s="259"/>
      <c r="O1616" s="259"/>
      <c r="P1616" s="259"/>
      <c r="Q1616" s="259"/>
      <c r="R1616" s="259"/>
      <c r="S1616" s="259"/>
      <c r="T1616" s="26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1" t="s">
        <v>273</v>
      </c>
      <c r="AU1616" s="261" t="s">
        <v>90</v>
      </c>
      <c r="AV1616" s="14" t="s">
        <v>90</v>
      </c>
      <c r="AW1616" s="14" t="s">
        <v>40</v>
      </c>
      <c r="AX1616" s="14" t="s">
        <v>80</v>
      </c>
      <c r="AY1616" s="261" t="s">
        <v>145</v>
      </c>
    </row>
    <row r="1617" s="15" customFormat="1">
      <c r="A1617" s="15"/>
      <c r="B1617" s="262"/>
      <c r="C1617" s="263"/>
      <c r="D1617" s="235" t="s">
        <v>273</v>
      </c>
      <c r="E1617" s="264" t="s">
        <v>78</v>
      </c>
      <c r="F1617" s="265" t="s">
        <v>277</v>
      </c>
      <c r="G1617" s="263"/>
      <c r="H1617" s="266">
        <v>248.94999999999999</v>
      </c>
      <c r="I1617" s="267"/>
      <c r="J1617" s="263"/>
      <c r="K1617" s="263"/>
      <c r="L1617" s="268"/>
      <c r="M1617" s="269"/>
      <c r="N1617" s="270"/>
      <c r="O1617" s="270"/>
      <c r="P1617" s="270"/>
      <c r="Q1617" s="270"/>
      <c r="R1617" s="270"/>
      <c r="S1617" s="270"/>
      <c r="T1617" s="271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72" t="s">
        <v>273</v>
      </c>
      <c r="AU1617" s="272" t="s">
        <v>90</v>
      </c>
      <c r="AV1617" s="15" t="s">
        <v>170</v>
      </c>
      <c r="AW1617" s="15" t="s">
        <v>40</v>
      </c>
      <c r="AX1617" s="15" t="s">
        <v>88</v>
      </c>
      <c r="AY1617" s="272" t="s">
        <v>145</v>
      </c>
    </row>
    <row r="1618" s="2" customFormat="1">
      <c r="A1618" s="43"/>
      <c r="B1618" s="44"/>
      <c r="C1618" s="45"/>
      <c r="D1618" s="235" t="s">
        <v>718</v>
      </c>
      <c r="E1618" s="45"/>
      <c r="F1618" s="298" t="s">
        <v>789</v>
      </c>
      <c r="G1618" s="45"/>
      <c r="H1618" s="45"/>
      <c r="I1618" s="45"/>
      <c r="J1618" s="45"/>
      <c r="K1618" s="45"/>
      <c r="L1618" s="49"/>
      <c r="M1618" s="233"/>
      <c r="N1618" s="234"/>
      <c r="O1618" s="89"/>
      <c r="P1618" s="89"/>
      <c r="Q1618" s="89"/>
      <c r="R1618" s="89"/>
      <c r="S1618" s="89"/>
      <c r="T1618" s="90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U1618" s="21" t="s">
        <v>90</v>
      </c>
    </row>
    <row r="1619" s="2" customFormat="1">
      <c r="A1619" s="43"/>
      <c r="B1619" s="44"/>
      <c r="C1619" s="45"/>
      <c r="D1619" s="235" t="s">
        <v>718</v>
      </c>
      <c r="E1619" s="45"/>
      <c r="F1619" s="299" t="s">
        <v>790</v>
      </c>
      <c r="G1619" s="45"/>
      <c r="H1619" s="300">
        <v>0</v>
      </c>
      <c r="I1619" s="45"/>
      <c r="J1619" s="45"/>
      <c r="K1619" s="45"/>
      <c r="L1619" s="49"/>
      <c r="M1619" s="233"/>
      <c r="N1619" s="234"/>
      <c r="O1619" s="89"/>
      <c r="P1619" s="89"/>
      <c r="Q1619" s="89"/>
      <c r="R1619" s="89"/>
      <c r="S1619" s="89"/>
      <c r="T1619" s="90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U1619" s="21" t="s">
        <v>90</v>
      </c>
    </row>
    <row r="1620" s="2" customFormat="1">
      <c r="A1620" s="43"/>
      <c r="B1620" s="44"/>
      <c r="C1620" s="45"/>
      <c r="D1620" s="235" t="s">
        <v>718</v>
      </c>
      <c r="E1620" s="45"/>
      <c r="F1620" s="299" t="s">
        <v>504</v>
      </c>
      <c r="G1620" s="45"/>
      <c r="H1620" s="300">
        <v>39.560000000000002</v>
      </c>
      <c r="I1620" s="45"/>
      <c r="J1620" s="45"/>
      <c r="K1620" s="45"/>
      <c r="L1620" s="49"/>
      <c r="M1620" s="233"/>
      <c r="N1620" s="234"/>
      <c r="O1620" s="89"/>
      <c r="P1620" s="89"/>
      <c r="Q1620" s="89"/>
      <c r="R1620" s="89"/>
      <c r="S1620" s="89"/>
      <c r="T1620" s="90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U1620" s="21" t="s">
        <v>90</v>
      </c>
    </row>
    <row r="1621" s="2" customFormat="1">
      <c r="A1621" s="43"/>
      <c r="B1621" s="44"/>
      <c r="C1621" s="45"/>
      <c r="D1621" s="235" t="s">
        <v>718</v>
      </c>
      <c r="E1621" s="45"/>
      <c r="F1621" s="299" t="s">
        <v>527</v>
      </c>
      <c r="G1621" s="45"/>
      <c r="H1621" s="300">
        <v>50.270000000000003</v>
      </c>
      <c r="I1621" s="45"/>
      <c r="J1621" s="45"/>
      <c r="K1621" s="45"/>
      <c r="L1621" s="49"/>
      <c r="M1621" s="233"/>
      <c r="N1621" s="234"/>
      <c r="O1621" s="89"/>
      <c r="P1621" s="89"/>
      <c r="Q1621" s="89"/>
      <c r="R1621" s="89"/>
      <c r="S1621" s="89"/>
      <c r="T1621" s="90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U1621" s="21" t="s">
        <v>90</v>
      </c>
    </row>
    <row r="1622" s="2" customFormat="1">
      <c r="A1622" s="43"/>
      <c r="B1622" s="44"/>
      <c r="C1622" s="45"/>
      <c r="D1622" s="235" t="s">
        <v>718</v>
      </c>
      <c r="E1622" s="45"/>
      <c r="F1622" s="299" t="s">
        <v>341</v>
      </c>
      <c r="G1622" s="45"/>
      <c r="H1622" s="300">
        <v>89.829999999999998</v>
      </c>
      <c r="I1622" s="45"/>
      <c r="J1622" s="45"/>
      <c r="K1622" s="45"/>
      <c r="L1622" s="49"/>
      <c r="M1622" s="233"/>
      <c r="N1622" s="234"/>
      <c r="O1622" s="89"/>
      <c r="P1622" s="89"/>
      <c r="Q1622" s="89"/>
      <c r="R1622" s="89"/>
      <c r="S1622" s="89"/>
      <c r="T1622" s="90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U1622" s="21" t="s">
        <v>90</v>
      </c>
    </row>
    <row r="1623" s="2" customFormat="1">
      <c r="A1623" s="43"/>
      <c r="B1623" s="44"/>
      <c r="C1623" s="45"/>
      <c r="D1623" s="235" t="s">
        <v>718</v>
      </c>
      <c r="E1623" s="45"/>
      <c r="F1623" s="298" t="s">
        <v>781</v>
      </c>
      <c r="G1623" s="45"/>
      <c r="H1623" s="45"/>
      <c r="I1623" s="45"/>
      <c r="J1623" s="45"/>
      <c r="K1623" s="45"/>
      <c r="L1623" s="49"/>
      <c r="M1623" s="233"/>
      <c r="N1623" s="234"/>
      <c r="O1623" s="89"/>
      <c r="P1623" s="89"/>
      <c r="Q1623" s="89"/>
      <c r="R1623" s="89"/>
      <c r="S1623" s="89"/>
      <c r="T1623" s="90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U1623" s="21" t="s">
        <v>90</v>
      </c>
    </row>
    <row r="1624" s="2" customFormat="1">
      <c r="A1624" s="43"/>
      <c r="B1624" s="44"/>
      <c r="C1624" s="45"/>
      <c r="D1624" s="235" t="s">
        <v>718</v>
      </c>
      <c r="E1624" s="45"/>
      <c r="F1624" s="299" t="s">
        <v>782</v>
      </c>
      <c r="G1624" s="45"/>
      <c r="H1624" s="300">
        <v>0</v>
      </c>
      <c r="I1624" s="45"/>
      <c r="J1624" s="45"/>
      <c r="K1624" s="45"/>
      <c r="L1624" s="49"/>
      <c r="M1624" s="233"/>
      <c r="N1624" s="234"/>
      <c r="O1624" s="89"/>
      <c r="P1624" s="89"/>
      <c r="Q1624" s="89"/>
      <c r="R1624" s="89"/>
      <c r="S1624" s="89"/>
      <c r="T1624" s="90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U1624" s="21" t="s">
        <v>90</v>
      </c>
    </row>
    <row r="1625" s="2" customFormat="1">
      <c r="A1625" s="43"/>
      <c r="B1625" s="44"/>
      <c r="C1625" s="45"/>
      <c r="D1625" s="235" t="s">
        <v>718</v>
      </c>
      <c r="E1625" s="45"/>
      <c r="F1625" s="299" t="s">
        <v>783</v>
      </c>
      <c r="G1625" s="45"/>
      <c r="H1625" s="300">
        <v>5.9000000000000004</v>
      </c>
      <c r="I1625" s="45"/>
      <c r="J1625" s="45"/>
      <c r="K1625" s="45"/>
      <c r="L1625" s="49"/>
      <c r="M1625" s="233"/>
      <c r="N1625" s="234"/>
      <c r="O1625" s="89"/>
      <c r="P1625" s="89"/>
      <c r="Q1625" s="89"/>
      <c r="R1625" s="89"/>
      <c r="S1625" s="89"/>
      <c r="T1625" s="90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U1625" s="21" t="s">
        <v>90</v>
      </c>
    </row>
    <row r="1626" s="2" customFormat="1">
      <c r="A1626" s="43"/>
      <c r="B1626" s="44"/>
      <c r="C1626" s="45"/>
      <c r="D1626" s="235" t="s">
        <v>718</v>
      </c>
      <c r="E1626" s="45"/>
      <c r="F1626" s="299" t="s">
        <v>528</v>
      </c>
      <c r="G1626" s="45"/>
      <c r="H1626" s="300">
        <v>3.4100000000000001</v>
      </c>
      <c r="I1626" s="45"/>
      <c r="J1626" s="45"/>
      <c r="K1626" s="45"/>
      <c r="L1626" s="49"/>
      <c r="M1626" s="233"/>
      <c r="N1626" s="234"/>
      <c r="O1626" s="89"/>
      <c r="P1626" s="89"/>
      <c r="Q1626" s="89"/>
      <c r="R1626" s="89"/>
      <c r="S1626" s="89"/>
      <c r="T1626" s="90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U1626" s="21" t="s">
        <v>90</v>
      </c>
    </row>
    <row r="1627" s="2" customFormat="1">
      <c r="A1627" s="43"/>
      <c r="B1627" s="44"/>
      <c r="C1627" s="45"/>
      <c r="D1627" s="235" t="s">
        <v>718</v>
      </c>
      <c r="E1627" s="45"/>
      <c r="F1627" s="299" t="s">
        <v>508</v>
      </c>
      <c r="G1627" s="45"/>
      <c r="H1627" s="300">
        <v>6.9100000000000001</v>
      </c>
      <c r="I1627" s="45"/>
      <c r="J1627" s="45"/>
      <c r="K1627" s="45"/>
      <c r="L1627" s="49"/>
      <c r="M1627" s="233"/>
      <c r="N1627" s="234"/>
      <c r="O1627" s="89"/>
      <c r="P1627" s="89"/>
      <c r="Q1627" s="89"/>
      <c r="R1627" s="89"/>
      <c r="S1627" s="89"/>
      <c r="T1627" s="90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U1627" s="21" t="s">
        <v>90</v>
      </c>
    </row>
    <row r="1628" s="2" customFormat="1">
      <c r="A1628" s="43"/>
      <c r="B1628" s="44"/>
      <c r="C1628" s="45"/>
      <c r="D1628" s="235" t="s">
        <v>718</v>
      </c>
      <c r="E1628" s="45"/>
      <c r="F1628" s="299" t="s">
        <v>509</v>
      </c>
      <c r="G1628" s="45"/>
      <c r="H1628" s="300">
        <v>15.890000000000001</v>
      </c>
      <c r="I1628" s="45"/>
      <c r="J1628" s="45"/>
      <c r="K1628" s="45"/>
      <c r="L1628" s="49"/>
      <c r="M1628" s="233"/>
      <c r="N1628" s="234"/>
      <c r="O1628" s="89"/>
      <c r="P1628" s="89"/>
      <c r="Q1628" s="89"/>
      <c r="R1628" s="89"/>
      <c r="S1628" s="89"/>
      <c r="T1628" s="90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U1628" s="21" t="s">
        <v>90</v>
      </c>
    </row>
    <row r="1629" s="2" customFormat="1">
      <c r="A1629" s="43"/>
      <c r="B1629" s="44"/>
      <c r="C1629" s="45"/>
      <c r="D1629" s="235" t="s">
        <v>718</v>
      </c>
      <c r="E1629" s="45"/>
      <c r="F1629" s="299" t="s">
        <v>529</v>
      </c>
      <c r="G1629" s="45"/>
      <c r="H1629" s="300">
        <v>10.699999999999999</v>
      </c>
      <c r="I1629" s="45"/>
      <c r="J1629" s="45"/>
      <c r="K1629" s="45"/>
      <c r="L1629" s="49"/>
      <c r="M1629" s="233"/>
      <c r="N1629" s="234"/>
      <c r="O1629" s="89"/>
      <c r="P1629" s="89"/>
      <c r="Q1629" s="89"/>
      <c r="R1629" s="89"/>
      <c r="S1629" s="89"/>
      <c r="T1629" s="90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U1629" s="21" t="s">
        <v>90</v>
      </c>
    </row>
    <row r="1630" s="2" customFormat="1">
      <c r="A1630" s="43"/>
      <c r="B1630" s="44"/>
      <c r="C1630" s="45"/>
      <c r="D1630" s="235" t="s">
        <v>718</v>
      </c>
      <c r="E1630" s="45"/>
      <c r="F1630" s="299" t="s">
        <v>530</v>
      </c>
      <c r="G1630" s="45"/>
      <c r="H1630" s="300">
        <v>22.57</v>
      </c>
      <c r="I1630" s="45"/>
      <c r="J1630" s="45"/>
      <c r="K1630" s="45"/>
      <c r="L1630" s="49"/>
      <c r="M1630" s="233"/>
      <c r="N1630" s="234"/>
      <c r="O1630" s="89"/>
      <c r="P1630" s="89"/>
      <c r="Q1630" s="89"/>
      <c r="R1630" s="89"/>
      <c r="S1630" s="89"/>
      <c r="T1630" s="90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U1630" s="21" t="s">
        <v>90</v>
      </c>
    </row>
    <row r="1631" s="2" customFormat="1">
      <c r="A1631" s="43"/>
      <c r="B1631" s="44"/>
      <c r="C1631" s="45"/>
      <c r="D1631" s="235" t="s">
        <v>718</v>
      </c>
      <c r="E1631" s="45"/>
      <c r="F1631" s="299" t="s">
        <v>531</v>
      </c>
      <c r="G1631" s="45"/>
      <c r="H1631" s="300">
        <v>15.07</v>
      </c>
      <c r="I1631" s="45"/>
      <c r="J1631" s="45"/>
      <c r="K1631" s="45"/>
      <c r="L1631" s="49"/>
      <c r="M1631" s="233"/>
      <c r="N1631" s="234"/>
      <c r="O1631" s="89"/>
      <c r="P1631" s="89"/>
      <c r="Q1631" s="89"/>
      <c r="R1631" s="89"/>
      <c r="S1631" s="89"/>
      <c r="T1631" s="90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U1631" s="21" t="s">
        <v>90</v>
      </c>
    </row>
    <row r="1632" s="2" customFormat="1">
      <c r="A1632" s="43"/>
      <c r="B1632" s="44"/>
      <c r="C1632" s="45"/>
      <c r="D1632" s="235" t="s">
        <v>718</v>
      </c>
      <c r="E1632" s="45"/>
      <c r="F1632" s="299" t="s">
        <v>532</v>
      </c>
      <c r="G1632" s="45"/>
      <c r="H1632" s="300">
        <v>3.3900000000000001</v>
      </c>
      <c r="I1632" s="45"/>
      <c r="J1632" s="45"/>
      <c r="K1632" s="45"/>
      <c r="L1632" s="49"/>
      <c r="M1632" s="233"/>
      <c r="N1632" s="234"/>
      <c r="O1632" s="89"/>
      <c r="P1632" s="89"/>
      <c r="Q1632" s="89"/>
      <c r="R1632" s="89"/>
      <c r="S1632" s="89"/>
      <c r="T1632" s="90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U1632" s="21" t="s">
        <v>90</v>
      </c>
    </row>
    <row r="1633" s="2" customFormat="1">
      <c r="A1633" s="43"/>
      <c r="B1633" s="44"/>
      <c r="C1633" s="45"/>
      <c r="D1633" s="235" t="s">
        <v>718</v>
      </c>
      <c r="E1633" s="45"/>
      <c r="F1633" s="299" t="s">
        <v>533</v>
      </c>
      <c r="G1633" s="45"/>
      <c r="H1633" s="300">
        <v>5.2999999999999998</v>
      </c>
      <c r="I1633" s="45"/>
      <c r="J1633" s="45"/>
      <c r="K1633" s="45"/>
      <c r="L1633" s="49"/>
      <c r="M1633" s="233"/>
      <c r="N1633" s="234"/>
      <c r="O1633" s="89"/>
      <c r="P1633" s="89"/>
      <c r="Q1633" s="89"/>
      <c r="R1633" s="89"/>
      <c r="S1633" s="89"/>
      <c r="T1633" s="90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U1633" s="21" t="s">
        <v>90</v>
      </c>
    </row>
    <row r="1634" s="2" customFormat="1">
      <c r="A1634" s="43"/>
      <c r="B1634" s="44"/>
      <c r="C1634" s="45"/>
      <c r="D1634" s="235" t="s">
        <v>718</v>
      </c>
      <c r="E1634" s="45"/>
      <c r="F1634" s="299" t="s">
        <v>341</v>
      </c>
      <c r="G1634" s="45"/>
      <c r="H1634" s="300">
        <v>89.140000000000001</v>
      </c>
      <c r="I1634" s="45"/>
      <c r="J1634" s="45"/>
      <c r="K1634" s="45"/>
      <c r="L1634" s="49"/>
      <c r="M1634" s="233"/>
      <c r="N1634" s="234"/>
      <c r="O1634" s="89"/>
      <c r="P1634" s="89"/>
      <c r="Q1634" s="89"/>
      <c r="R1634" s="89"/>
      <c r="S1634" s="89"/>
      <c r="T1634" s="90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U1634" s="21" t="s">
        <v>90</v>
      </c>
    </row>
    <row r="1635" s="2" customFormat="1">
      <c r="A1635" s="43"/>
      <c r="B1635" s="44"/>
      <c r="C1635" s="45"/>
      <c r="D1635" s="235" t="s">
        <v>718</v>
      </c>
      <c r="E1635" s="45"/>
      <c r="F1635" s="298" t="s">
        <v>979</v>
      </c>
      <c r="G1635" s="45"/>
      <c r="H1635" s="45"/>
      <c r="I1635" s="45"/>
      <c r="J1635" s="45"/>
      <c r="K1635" s="45"/>
      <c r="L1635" s="49"/>
      <c r="M1635" s="233"/>
      <c r="N1635" s="234"/>
      <c r="O1635" s="89"/>
      <c r="P1635" s="89"/>
      <c r="Q1635" s="89"/>
      <c r="R1635" s="89"/>
      <c r="S1635" s="89"/>
      <c r="T1635" s="90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U1635" s="21" t="s">
        <v>90</v>
      </c>
    </row>
    <row r="1636" s="2" customFormat="1">
      <c r="A1636" s="43"/>
      <c r="B1636" s="44"/>
      <c r="C1636" s="45"/>
      <c r="D1636" s="235" t="s">
        <v>718</v>
      </c>
      <c r="E1636" s="45"/>
      <c r="F1636" s="299" t="s">
        <v>980</v>
      </c>
      <c r="G1636" s="45"/>
      <c r="H1636" s="300">
        <v>0</v>
      </c>
      <c r="I1636" s="45"/>
      <c r="J1636" s="45"/>
      <c r="K1636" s="45"/>
      <c r="L1636" s="49"/>
      <c r="M1636" s="233"/>
      <c r="N1636" s="234"/>
      <c r="O1636" s="89"/>
      <c r="P1636" s="89"/>
      <c r="Q1636" s="89"/>
      <c r="R1636" s="89"/>
      <c r="S1636" s="89"/>
      <c r="T1636" s="90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U1636" s="21" t="s">
        <v>90</v>
      </c>
    </row>
    <row r="1637" s="2" customFormat="1">
      <c r="A1637" s="43"/>
      <c r="B1637" s="44"/>
      <c r="C1637" s="45"/>
      <c r="D1637" s="235" t="s">
        <v>718</v>
      </c>
      <c r="E1637" s="45"/>
      <c r="F1637" s="299" t="s">
        <v>981</v>
      </c>
      <c r="G1637" s="45"/>
      <c r="H1637" s="300">
        <v>51.280000000000001</v>
      </c>
      <c r="I1637" s="45"/>
      <c r="J1637" s="45"/>
      <c r="K1637" s="45"/>
      <c r="L1637" s="49"/>
      <c r="M1637" s="233"/>
      <c r="N1637" s="234"/>
      <c r="O1637" s="89"/>
      <c r="P1637" s="89"/>
      <c r="Q1637" s="89"/>
      <c r="R1637" s="89"/>
      <c r="S1637" s="89"/>
      <c r="T1637" s="90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U1637" s="21" t="s">
        <v>90</v>
      </c>
    </row>
    <row r="1638" s="2" customFormat="1">
      <c r="A1638" s="43"/>
      <c r="B1638" s="44"/>
      <c r="C1638" s="45"/>
      <c r="D1638" s="235" t="s">
        <v>718</v>
      </c>
      <c r="E1638" s="45"/>
      <c r="F1638" s="299" t="s">
        <v>341</v>
      </c>
      <c r="G1638" s="45"/>
      <c r="H1638" s="300">
        <v>51.280000000000001</v>
      </c>
      <c r="I1638" s="45"/>
      <c r="J1638" s="45"/>
      <c r="K1638" s="45"/>
      <c r="L1638" s="49"/>
      <c r="M1638" s="233"/>
      <c r="N1638" s="234"/>
      <c r="O1638" s="89"/>
      <c r="P1638" s="89"/>
      <c r="Q1638" s="89"/>
      <c r="R1638" s="89"/>
      <c r="S1638" s="89"/>
      <c r="T1638" s="90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U1638" s="21" t="s">
        <v>90</v>
      </c>
    </row>
    <row r="1639" s="2" customFormat="1">
      <c r="A1639" s="43"/>
      <c r="B1639" s="44"/>
      <c r="C1639" s="45"/>
      <c r="D1639" s="235" t="s">
        <v>718</v>
      </c>
      <c r="E1639" s="45"/>
      <c r="F1639" s="298" t="s">
        <v>1045</v>
      </c>
      <c r="G1639" s="45"/>
      <c r="H1639" s="45"/>
      <c r="I1639" s="45"/>
      <c r="J1639" s="45"/>
      <c r="K1639" s="45"/>
      <c r="L1639" s="49"/>
      <c r="M1639" s="233"/>
      <c r="N1639" s="234"/>
      <c r="O1639" s="89"/>
      <c r="P1639" s="89"/>
      <c r="Q1639" s="89"/>
      <c r="R1639" s="89"/>
      <c r="S1639" s="89"/>
      <c r="T1639" s="90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U1639" s="21" t="s">
        <v>90</v>
      </c>
    </row>
    <row r="1640" s="2" customFormat="1">
      <c r="A1640" s="43"/>
      <c r="B1640" s="44"/>
      <c r="C1640" s="45"/>
      <c r="D1640" s="235" t="s">
        <v>718</v>
      </c>
      <c r="E1640" s="45"/>
      <c r="F1640" s="299" t="s">
        <v>1046</v>
      </c>
      <c r="G1640" s="45"/>
      <c r="H1640" s="300">
        <v>18.699999999999999</v>
      </c>
      <c r="I1640" s="45"/>
      <c r="J1640" s="45"/>
      <c r="K1640" s="45"/>
      <c r="L1640" s="49"/>
      <c r="M1640" s="233"/>
      <c r="N1640" s="234"/>
      <c r="O1640" s="89"/>
      <c r="P1640" s="89"/>
      <c r="Q1640" s="89"/>
      <c r="R1640" s="89"/>
      <c r="S1640" s="89"/>
      <c r="T1640" s="90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U1640" s="21" t="s">
        <v>90</v>
      </c>
    </row>
    <row r="1641" s="2" customFormat="1" ht="37.8" customHeight="1">
      <c r="A1641" s="43"/>
      <c r="B1641" s="44"/>
      <c r="C1641" s="217" t="s">
        <v>1896</v>
      </c>
      <c r="D1641" s="217" t="s">
        <v>148</v>
      </c>
      <c r="E1641" s="218" t="s">
        <v>1897</v>
      </c>
      <c r="F1641" s="219" t="s">
        <v>1898</v>
      </c>
      <c r="G1641" s="220" t="s">
        <v>319</v>
      </c>
      <c r="H1641" s="221">
        <v>532.41300000000001</v>
      </c>
      <c r="I1641" s="222"/>
      <c r="J1641" s="223">
        <f>ROUND(I1641*H1641,2)</f>
        <v>0</v>
      </c>
      <c r="K1641" s="219" t="s">
        <v>152</v>
      </c>
      <c r="L1641" s="49"/>
      <c r="M1641" s="224" t="s">
        <v>78</v>
      </c>
      <c r="N1641" s="225" t="s">
        <v>50</v>
      </c>
      <c r="O1641" s="89"/>
      <c r="P1641" s="226">
        <f>O1641*H1641</f>
        <v>0</v>
      </c>
      <c r="Q1641" s="226">
        <v>0.00028600000000000001</v>
      </c>
      <c r="R1641" s="226">
        <f>Q1641*H1641</f>
        <v>0.15227011800000001</v>
      </c>
      <c r="S1641" s="226">
        <v>0</v>
      </c>
      <c r="T1641" s="227">
        <f>S1641*H1641</f>
        <v>0</v>
      </c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R1641" s="228" t="s">
        <v>364</v>
      </c>
      <c r="AT1641" s="228" t="s">
        <v>148</v>
      </c>
      <c r="AU1641" s="228" t="s">
        <v>90</v>
      </c>
      <c r="AY1641" s="21" t="s">
        <v>145</v>
      </c>
      <c r="BE1641" s="229">
        <f>IF(N1641="základní",J1641,0)</f>
        <v>0</v>
      </c>
      <c r="BF1641" s="229">
        <f>IF(N1641="snížená",J1641,0)</f>
        <v>0</v>
      </c>
      <c r="BG1641" s="229">
        <f>IF(N1641="zákl. přenesená",J1641,0)</f>
        <v>0</v>
      </c>
      <c r="BH1641" s="229">
        <f>IF(N1641="sníž. přenesená",J1641,0)</f>
        <v>0</v>
      </c>
      <c r="BI1641" s="229">
        <f>IF(N1641="nulová",J1641,0)</f>
        <v>0</v>
      </c>
      <c r="BJ1641" s="21" t="s">
        <v>88</v>
      </c>
      <c r="BK1641" s="229">
        <f>ROUND(I1641*H1641,2)</f>
        <v>0</v>
      </c>
      <c r="BL1641" s="21" t="s">
        <v>364</v>
      </c>
      <c r="BM1641" s="228" t="s">
        <v>1899</v>
      </c>
    </row>
    <row r="1642" s="2" customFormat="1">
      <c r="A1642" s="43"/>
      <c r="B1642" s="44"/>
      <c r="C1642" s="45"/>
      <c r="D1642" s="230" t="s">
        <v>155</v>
      </c>
      <c r="E1642" s="45"/>
      <c r="F1642" s="231" t="s">
        <v>1900</v>
      </c>
      <c r="G1642" s="45"/>
      <c r="H1642" s="45"/>
      <c r="I1642" s="232"/>
      <c r="J1642" s="45"/>
      <c r="K1642" s="45"/>
      <c r="L1642" s="49"/>
      <c r="M1642" s="233"/>
      <c r="N1642" s="234"/>
      <c r="O1642" s="89"/>
      <c r="P1642" s="89"/>
      <c r="Q1642" s="89"/>
      <c r="R1642" s="89"/>
      <c r="S1642" s="89"/>
      <c r="T1642" s="90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T1642" s="21" t="s">
        <v>155</v>
      </c>
      <c r="AU1642" s="21" t="s">
        <v>90</v>
      </c>
    </row>
    <row r="1643" s="14" customFormat="1">
      <c r="A1643" s="14"/>
      <c r="B1643" s="251"/>
      <c r="C1643" s="252"/>
      <c r="D1643" s="235" t="s">
        <v>273</v>
      </c>
      <c r="E1643" s="253" t="s">
        <v>78</v>
      </c>
      <c r="F1643" s="254" t="s">
        <v>741</v>
      </c>
      <c r="G1643" s="252"/>
      <c r="H1643" s="255">
        <v>532.41300000000001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1" t="s">
        <v>273</v>
      </c>
      <c r="AU1643" s="261" t="s">
        <v>90</v>
      </c>
      <c r="AV1643" s="14" t="s">
        <v>90</v>
      </c>
      <c r="AW1643" s="14" t="s">
        <v>40</v>
      </c>
      <c r="AX1643" s="14" t="s">
        <v>88</v>
      </c>
      <c r="AY1643" s="261" t="s">
        <v>145</v>
      </c>
    </row>
    <row r="1644" s="2" customFormat="1">
      <c r="A1644" s="43"/>
      <c r="B1644" s="44"/>
      <c r="C1644" s="45"/>
      <c r="D1644" s="235" t="s">
        <v>718</v>
      </c>
      <c r="E1644" s="45"/>
      <c r="F1644" s="298" t="s">
        <v>1855</v>
      </c>
      <c r="G1644" s="45"/>
      <c r="H1644" s="45"/>
      <c r="I1644" s="45"/>
      <c r="J1644" s="45"/>
      <c r="K1644" s="45"/>
      <c r="L1644" s="49"/>
      <c r="M1644" s="233"/>
      <c r="N1644" s="234"/>
      <c r="O1644" s="89"/>
      <c r="P1644" s="89"/>
      <c r="Q1644" s="89"/>
      <c r="R1644" s="89"/>
      <c r="S1644" s="89"/>
      <c r="T1644" s="90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U1644" s="21" t="s">
        <v>90</v>
      </c>
    </row>
    <row r="1645" s="2" customFormat="1">
      <c r="A1645" s="43"/>
      <c r="B1645" s="44"/>
      <c r="C1645" s="45"/>
      <c r="D1645" s="235" t="s">
        <v>718</v>
      </c>
      <c r="E1645" s="45"/>
      <c r="F1645" s="299" t="s">
        <v>754</v>
      </c>
      <c r="G1645" s="45"/>
      <c r="H1645" s="300">
        <v>251.57499999999999</v>
      </c>
      <c r="I1645" s="45"/>
      <c r="J1645" s="45"/>
      <c r="K1645" s="45"/>
      <c r="L1645" s="49"/>
      <c r="M1645" s="233"/>
      <c r="N1645" s="234"/>
      <c r="O1645" s="89"/>
      <c r="P1645" s="89"/>
      <c r="Q1645" s="89"/>
      <c r="R1645" s="89"/>
      <c r="S1645" s="89"/>
      <c r="T1645" s="90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U1645" s="21" t="s">
        <v>90</v>
      </c>
    </row>
    <row r="1646" s="2" customFormat="1">
      <c r="A1646" s="43"/>
      <c r="B1646" s="44"/>
      <c r="C1646" s="45"/>
      <c r="D1646" s="235" t="s">
        <v>718</v>
      </c>
      <c r="E1646" s="45"/>
      <c r="F1646" s="299" t="s">
        <v>1836</v>
      </c>
      <c r="G1646" s="45"/>
      <c r="H1646" s="300">
        <v>-101.292</v>
      </c>
      <c r="I1646" s="45"/>
      <c r="J1646" s="45"/>
      <c r="K1646" s="45"/>
      <c r="L1646" s="49"/>
      <c r="M1646" s="233"/>
      <c r="N1646" s="234"/>
      <c r="O1646" s="89"/>
      <c r="P1646" s="89"/>
      <c r="Q1646" s="89"/>
      <c r="R1646" s="89"/>
      <c r="S1646" s="89"/>
      <c r="T1646" s="90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U1646" s="21" t="s">
        <v>90</v>
      </c>
    </row>
    <row r="1647" s="2" customFormat="1">
      <c r="A1647" s="43"/>
      <c r="B1647" s="44"/>
      <c r="C1647" s="45"/>
      <c r="D1647" s="235" t="s">
        <v>718</v>
      </c>
      <c r="E1647" s="45"/>
      <c r="F1647" s="299" t="s">
        <v>1837</v>
      </c>
      <c r="G1647" s="45"/>
      <c r="H1647" s="300">
        <v>101.88</v>
      </c>
      <c r="I1647" s="45"/>
      <c r="J1647" s="45"/>
      <c r="K1647" s="45"/>
      <c r="L1647" s="49"/>
      <c r="M1647" s="233"/>
      <c r="N1647" s="234"/>
      <c r="O1647" s="89"/>
      <c r="P1647" s="89"/>
      <c r="Q1647" s="89"/>
      <c r="R1647" s="89"/>
      <c r="S1647" s="89"/>
      <c r="T1647" s="90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U1647" s="21" t="s">
        <v>90</v>
      </c>
    </row>
    <row r="1648" s="2" customFormat="1">
      <c r="A1648" s="43"/>
      <c r="B1648" s="44"/>
      <c r="C1648" s="45"/>
      <c r="D1648" s="235" t="s">
        <v>718</v>
      </c>
      <c r="E1648" s="45"/>
      <c r="F1648" s="299" t="s">
        <v>1838</v>
      </c>
      <c r="G1648" s="45"/>
      <c r="H1648" s="300">
        <v>0</v>
      </c>
      <c r="I1648" s="45"/>
      <c r="J1648" s="45"/>
      <c r="K1648" s="45"/>
      <c r="L1648" s="49"/>
      <c r="M1648" s="233"/>
      <c r="N1648" s="234"/>
      <c r="O1648" s="89"/>
      <c r="P1648" s="89"/>
      <c r="Q1648" s="89"/>
      <c r="R1648" s="89"/>
      <c r="S1648" s="89"/>
      <c r="T1648" s="90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U1648" s="21" t="s">
        <v>90</v>
      </c>
    </row>
    <row r="1649" s="2" customFormat="1">
      <c r="A1649" s="43"/>
      <c r="B1649" s="44"/>
      <c r="C1649" s="45"/>
      <c r="D1649" s="235" t="s">
        <v>718</v>
      </c>
      <c r="E1649" s="45"/>
      <c r="F1649" s="299" t="s">
        <v>506</v>
      </c>
      <c r="G1649" s="45"/>
      <c r="H1649" s="300">
        <v>57.18</v>
      </c>
      <c r="I1649" s="45"/>
      <c r="J1649" s="45"/>
      <c r="K1649" s="45"/>
      <c r="L1649" s="49"/>
      <c r="M1649" s="233"/>
      <c r="N1649" s="234"/>
      <c r="O1649" s="89"/>
      <c r="P1649" s="89"/>
      <c r="Q1649" s="89"/>
      <c r="R1649" s="89"/>
      <c r="S1649" s="89"/>
      <c r="T1649" s="90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U1649" s="21" t="s">
        <v>90</v>
      </c>
    </row>
    <row r="1650" s="2" customFormat="1">
      <c r="A1650" s="43"/>
      <c r="B1650" s="44"/>
      <c r="C1650" s="45"/>
      <c r="D1650" s="235" t="s">
        <v>718</v>
      </c>
      <c r="E1650" s="45"/>
      <c r="F1650" s="299" t="s">
        <v>504</v>
      </c>
      <c r="G1650" s="45"/>
      <c r="H1650" s="300">
        <v>39.560000000000002</v>
      </c>
      <c r="I1650" s="45"/>
      <c r="J1650" s="45"/>
      <c r="K1650" s="45"/>
      <c r="L1650" s="49"/>
      <c r="M1650" s="233"/>
      <c r="N1650" s="234"/>
      <c r="O1650" s="89"/>
      <c r="P1650" s="89"/>
      <c r="Q1650" s="89"/>
      <c r="R1650" s="89"/>
      <c r="S1650" s="89"/>
      <c r="T1650" s="90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U1650" s="21" t="s">
        <v>90</v>
      </c>
    </row>
    <row r="1651" s="2" customFormat="1">
      <c r="A1651" s="43"/>
      <c r="B1651" s="44"/>
      <c r="C1651" s="45"/>
      <c r="D1651" s="235" t="s">
        <v>718</v>
      </c>
      <c r="E1651" s="45"/>
      <c r="F1651" s="299" t="s">
        <v>527</v>
      </c>
      <c r="G1651" s="45"/>
      <c r="H1651" s="300">
        <v>50.270000000000003</v>
      </c>
      <c r="I1651" s="45"/>
      <c r="J1651" s="45"/>
      <c r="K1651" s="45"/>
      <c r="L1651" s="49"/>
      <c r="M1651" s="233"/>
      <c r="N1651" s="234"/>
      <c r="O1651" s="89"/>
      <c r="P1651" s="89"/>
      <c r="Q1651" s="89"/>
      <c r="R1651" s="89"/>
      <c r="S1651" s="89"/>
      <c r="T1651" s="90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U1651" s="21" t="s">
        <v>90</v>
      </c>
    </row>
    <row r="1652" s="2" customFormat="1">
      <c r="A1652" s="43"/>
      <c r="B1652" s="44"/>
      <c r="C1652" s="45"/>
      <c r="D1652" s="235" t="s">
        <v>718</v>
      </c>
      <c r="E1652" s="45"/>
      <c r="F1652" s="299" t="s">
        <v>528</v>
      </c>
      <c r="G1652" s="45"/>
      <c r="H1652" s="300">
        <v>3.4100000000000001</v>
      </c>
      <c r="I1652" s="45"/>
      <c r="J1652" s="45"/>
      <c r="K1652" s="45"/>
      <c r="L1652" s="49"/>
      <c r="M1652" s="233"/>
      <c r="N1652" s="234"/>
      <c r="O1652" s="89"/>
      <c r="P1652" s="89"/>
      <c r="Q1652" s="89"/>
      <c r="R1652" s="89"/>
      <c r="S1652" s="89"/>
      <c r="T1652" s="90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U1652" s="21" t="s">
        <v>90</v>
      </c>
    </row>
    <row r="1653" s="2" customFormat="1">
      <c r="A1653" s="43"/>
      <c r="B1653" s="44"/>
      <c r="C1653" s="45"/>
      <c r="D1653" s="235" t="s">
        <v>718</v>
      </c>
      <c r="E1653" s="45"/>
      <c r="F1653" s="299" t="s">
        <v>508</v>
      </c>
      <c r="G1653" s="45"/>
      <c r="H1653" s="300">
        <v>6.9100000000000001</v>
      </c>
      <c r="I1653" s="45"/>
      <c r="J1653" s="45"/>
      <c r="K1653" s="45"/>
      <c r="L1653" s="49"/>
      <c r="M1653" s="233"/>
      <c r="N1653" s="234"/>
      <c r="O1653" s="89"/>
      <c r="P1653" s="89"/>
      <c r="Q1653" s="89"/>
      <c r="R1653" s="89"/>
      <c r="S1653" s="89"/>
      <c r="T1653" s="90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U1653" s="21" t="s">
        <v>90</v>
      </c>
    </row>
    <row r="1654" s="2" customFormat="1">
      <c r="A1654" s="43"/>
      <c r="B1654" s="44"/>
      <c r="C1654" s="45"/>
      <c r="D1654" s="235" t="s">
        <v>718</v>
      </c>
      <c r="E1654" s="45"/>
      <c r="F1654" s="299" t="s">
        <v>509</v>
      </c>
      <c r="G1654" s="45"/>
      <c r="H1654" s="300">
        <v>15.890000000000001</v>
      </c>
      <c r="I1654" s="45"/>
      <c r="J1654" s="45"/>
      <c r="K1654" s="45"/>
      <c r="L1654" s="49"/>
      <c r="M1654" s="233"/>
      <c r="N1654" s="234"/>
      <c r="O1654" s="89"/>
      <c r="P1654" s="89"/>
      <c r="Q1654" s="89"/>
      <c r="R1654" s="89"/>
      <c r="S1654" s="89"/>
      <c r="T1654" s="90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U1654" s="21" t="s">
        <v>90</v>
      </c>
    </row>
    <row r="1655" s="2" customFormat="1">
      <c r="A1655" s="43"/>
      <c r="B1655" s="44"/>
      <c r="C1655" s="45"/>
      <c r="D1655" s="235" t="s">
        <v>718</v>
      </c>
      <c r="E1655" s="45"/>
      <c r="F1655" s="299" t="s">
        <v>529</v>
      </c>
      <c r="G1655" s="45"/>
      <c r="H1655" s="300">
        <v>10.699999999999999</v>
      </c>
      <c r="I1655" s="45"/>
      <c r="J1655" s="45"/>
      <c r="K1655" s="45"/>
      <c r="L1655" s="49"/>
      <c r="M1655" s="233"/>
      <c r="N1655" s="234"/>
      <c r="O1655" s="89"/>
      <c r="P1655" s="89"/>
      <c r="Q1655" s="89"/>
      <c r="R1655" s="89"/>
      <c r="S1655" s="89"/>
      <c r="T1655" s="90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U1655" s="21" t="s">
        <v>90</v>
      </c>
    </row>
    <row r="1656" s="2" customFormat="1">
      <c r="A1656" s="43"/>
      <c r="B1656" s="44"/>
      <c r="C1656" s="45"/>
      <c r="D1656" s="235" t="s">
        <v>718</v>
      </c>
      <c r="E1656" s="45"/>
      <c r="F1656" s="299" t="s">
        <v>530</v>
      </c>
      <c r="G1656" s="45"/>
      <c r="H1656" s="300">
        <v>22.57</v>
      </c>
      <c r="I1656" s="45"/>
      <c r="J1656" s="45"/>
      <c r="K1656" s="45"/>
      <c r="L1656" s="49"/>
      <c r="M1656" s="233"/>
      <c r="N1656" s="234"/>
      <c r="O1656" s="89"/>
      <c r="P1656" s="89"/>
      <c r="Q1656" s="89"/>
      <c r="R1656" s="89"/>
      <c r="S1656" s="89"/>
      <c r="T1656" s="90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U1656" s="21" t="s">
        <v>90</v>
      </c>
    </row>
    <row r="1657" s="2" customFormat="1">
      <c r="A1657" s="43"/>
      <c r="B1657" s="44"/>
      <c r="C1657" s="45"/>
      <c r="D1657" s="235" t="s">
        <v>718</v>
      </c>
      <c r="E1657" s="45"/>
      <c r="F1657" s="299" t="s">
        <v>531</v>
      </c>
      <c r="G1657" s="45"/>
      <c r="H1657" s="300">
        <v>15.07</v>
      </c>
      <c r="I1657" s="45"/>
      <c r="J1657" s="45"/>
      <c r="K1657" s="45"/>
      <c r="L1657" s="49"/>
      <c r="M1657" s="233"/>
      <c r="N1657" s="234"/>
      <c r="O1657" s="89"/>
      <c r="P1657" s="89"/>
      <c r="Q1657" s="89"/>
      <c r="R1657" s="89"/>
      <c r="S1657" s="89"/>
      <c r="T1657" s="90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U1657" s="21" t="s">
        <v>90</v>
      </c>
    </row>
    <row r="1658" s="2" customFormat="1">
      <c r="A1658" s="43"/>
      <c r="B1658" s="44"/>
      <c r="C1658" s="45"/>
      <c r="D1658" s="235" t="s">
        <v>718</v>
      </c>
      <c r="E1658" s="45"/>
      <c r="F1658" s="299" t="s">
        <v>532</v>
      </c>
      <c r="G1658" s="45"/>
      <c r="H1658" s="300">
        <v>3.3900000000000001</v>
      </c>
      <c r="I1658" s="45"/>
      <c r="J1658" s="45"/>
      <c r="K1658" s="45"/>
      <c r="L1658" s="49"/>
      <c r="M1658" s="233"/>
      <c r="N1658" s="234"/>
      <c r="O1658" s="89"/>
      <c r="P1658" s="89"/>
      <c r="Q1658" s="89"/>
      <c r="R1658" s="89"/>
      <c r="S1658" s="89"/>
      <c r="T1658" s="90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U1658" s="21" t="s">
        <v>90</v>
      </c>
    </row>
    <row r="1659" s="2" customFormat="1">
      <c r="A1659" s="43"/>
      <c r="B1659" s="44"/>
      <c r="C1659" s="45"/>
      <c r="D1659" s="235" t="s">
        <v>718</v>
      </c>
      <c r="E1659" s="45"/>
      <c r="F1659" s="299" t="s">
        <v>533</v>
      </c>
      <c r="G1659" s="45"/>
      <c r="H1659" s="300">
        <v>5.2999999999999998</v>
      </c>
      <c r="I1659" s="45"/>
      <c r="J1659" s="45"/>
      <c r="K1659" s="45"/>
      <c r="L1659" s="49"/>
      <c r="M1659" s="233"/>
      <c r="N1659" s="234"/>
      <c r="O1659" s="89"/>
      <c r="P1659" s="89"/>
      <c r="Q1659" s="89"/>
      <c r="R1659" s="89"/>
      <c r="S1659" s="89"/>
      <c r="T1659" s="90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U1659" s="21" t="s">
        <v>90</v>
      </c>
    </row>
    <row r="1660" s="2" customFormat="1">
      <c r="A1660" s="43"/>
      <c r="B1660" s="44"/>
      <c r="C1660" s="45"/>
      <c r="D1660" s="235" t="s">
        <v>718</v>
      </c>
      <c r="E1660" s="45"/>
      <c r="F1660" s="299" t="s">
        <v>1839</v>
      </c>
      <c r="G1660" s="45"/>
      <c r="H1660" s="300">
        <v>50</v>
      </c>
      <c r="I1660" s="45"/>
      <c r="J1660" s="45"/>
      <c r="K1660" s="45"/>
      <c r="L1660" s="49"/>
      <c r="M1660" s="233"/>
      <c r="N1660" s="234"/>
      <c r="O1660" s="89"/>
      <c r="P1660" s="89"/>
      <c r="Q1660" s="89"/>
      <c r="R1660" s="89"/>
      <c r="S1660" s="89"/>
      <c r="T1660" s="90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U1660" s="21" t="s">
        <v>90</v>
      </c>
    </row>
    <row r="1661" s="2" customFormat="1">
      <c r="A1661" s="43"/>
      <c r="B1661" s="44"/>
      <c r="C1661" s="45"/>
      <c r="D1661" s="235" t="s">
        <v>718</v>
      </c>
      <c r="E1661" s="45"/>
      <c r="F1661" s="299" t="s">
        <v>277</v>
      </c>
      <c r="G1661" s="45"/>
      <c r="H1661" s="300">
        <v>532.41300000000001</v>
      </c>
      <c r="I1661" s="45"/>
      <c r="J1661" s="45"/>
      <c r="K1661" s="45"/>
      <c r="L1661" s="49"/>
      <c r="M1661" s="233"/>
      <c r="N1661" s="234"/>
      <c r="O1661" s="89"/>
      <c r="P1661" s="89"/>
      <c r="Q1661" s="89"/>
      <c r="R1661" s="89"/>
      <c r="S1661" s="89"/>
      <c r="T1661" s="90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U1661" s="21" t="s">
        <v>90</v>
      </c>
    </row>
    <row r="1662" s="2" customFormat="1">
      <c r="A1662" s="43"/>
      <c r="B1662" s="44"/>
      <c r="C1662" s="45"/>
      <c r="D1662" s="235" t="s">
        <v>718</v>
      </c>
      <c r="E1662" s="45"/>
      <c r="F1662" s="301" t="s">
        <v>909</v>
      </c>
      <c r="G1662" s="45"/>
      <c r="H1662" s="45"/>
      <c r="I1662" s="45"/>
      <c r="J1662" s="45"/>
      <c r="K1662" s="45"/>
      <c r="L1662" s="49"/>
      <c r="M1662" s="233"/>
      <c r="N1662" s="234"/>
      <c r="O1662" s="89"/>
      <c r="P1662" s="89"/>
      <c r="Q1662" s="89"/>
      <c r="R1662" s="89"/>
      <c r="S1662" s="89"/>
      <c r="T1662" s="90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U1662" s="21" t="s">
        <v>90</v>
      </c>
    </row>
    <row r="1663" s="2" customFormat="1">
      <c r="A1663" s="43"/>
      <c r="B1663" s="44"/>
      <c r="C1663" s="45"/>
      <c r="D1663" s="235" t="s">
        <v>718</v>
      </c>
      <c r="E1663" s="45"/>
      <c r="F1663" s="302" t="s">
        <v>910</v>
      </c>
      <c r="G1663" s="45"/>
      <c r="H1663" s="300">
        <v>41.32</v>
      </c>
      <c r="I1663" s="45"/>
      <c r="J1663" s="45"/>
      <c r="K1663" s="45"/>
      <c r="L1663" s="49"/>
      <c r="M1663" s="233"/>
      <c r="N1663" s="234"/>
      <c r="O1663" s="89"/>
      <c r="P1663" s="89"/>
      <c r="Q1663" s="89"/>
      <c r="R1663" s="89"/>
      <c r="S1663" s="89"/>
      <c r="T1663" s="90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U1663" s="21" t="s">
        <v>90</v>
      </c>
    </row>
    <row r="1664" s="2" customFormat="1">
      <c r="A1664" s="43"/>
      <c r="B1664" s="44"/>
      <c r="C1664" s="45"/>
      <c r="D1664" s="235" t="s">
        <v>718</v>
      </c>
      <c r="E1664" s="45"/>
      <c r="F1664" s="302" t="s">
        <v>911</v>
      </c>
      <c r="G1664" s="45"/>
      <c r="H1664" s="300">
        <v>82.353999999999999</v>
      </c>
      <c r="I1664" s="45"/>
      <c r="J1664" s="45"/>
      <c r="K1664" s="45"/>
      <c r="L1664" s="49"/>
      <c r="M1664" s="233"/>
      <c r="N1664" s="234"/>
      <c r="O1664" s="89"/>
      <c r="P1664" s="89"/>
      <c r="Q1664" s="89"/>
      <c r="R1664" s="89"/>
      <c r="S1664" s="89"/>
      <c r="T1664" s="90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U1664" s="21" t="s">
        <v>90</v>
      </c>
    </row>
    <row r="1665" s="2" customFormat="1">
      <c r="A1665" s="43"/>
      <c r="B1665" s="44"/>
      <c r="C1665" s="45"/>
      <c r="D1665" s="235" t="s">
        <v>718</v>
      </c>
      <c r="E1665" s="45"/>
      <c r="F1665" s="302" t="s">
        <v>912</v>
      </c>
      <c r="G1665" s="45"/>
      <c r="H1665" s="300">
        <v>18.768000000000001</v>
      </c>
      <c r="I1665" s="45"/>
      <c r="J1665" s="45"/>
      <c r="K1665" s="45"/>
      <c r="L1665" s="49"/>
      <c r="M1665" s="233"/>
      <c r="N1665" s="234"/>
      <c r="O1665" s="89"/>
      <c r="P1665" s="89"/>
      <c r="Q1665" s="89"/>
      <c r="R1665" s="89"/>
      <c r="S1665" s="89"/>
      <c r="T1665" s="90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U1665" s="21" t="s">
        <v>90</v>
      </c>
    </row>
    <row r="1666" s="2" customFormat="1">
      <c r="A1666" s="43"/>
      <c r="B1666" s="44"/>
      <c r="C1666" s="45"/>
      <c r="D1666" s="235" t="s">
        <v>718</v>
      </c>
      <c r="E1666" s="45"/>
      <c r="F1666" s="302" t="s">
        <v>913</v>
      </c>
      <c r="G1666" s="45"/>
      <c r="H1666" s="300">
        <v>22.091999999999999</v>
      </c>
      <c r="I1666" s="45"/>
      <c r="J1666" s="45"/>
      <c r="K1666" s="45"/>
      <c r="L1666" s="49"/>
      <c r="M1666" s="233"/>
      <c r="N1666" s="234"/>
      <c r="O1666" s="89"/>
      <c r="P1666" s="89"/>
      <c r="Q1666" s="89"/>
      <c r="R1666" s="89"/>
      <c r="S1666" s="89"/>
      <c r="T1666" s="90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U1666" s="21" t="s">
        <v>90</v>
      </c>
    </row>
    <row r="1667" s="2" customFormat="1">
      <c r="A1667" s="43"/>
      <c r="B1667" s="44"/>
      <c r="C1667" s="45"/>
      <c r="D1667" s="235" t="s">
        <v>718</v>
      </c>
      <c r="E1667" s="45"/>
      <c r="F1667" s="302" t="s">
        <v>914</v>
      </c>
      <c r="G1667" s="45"/>
      <c r="H1667" s="300">
        <v>23.616</v>
      </c>
      <c r="I1667" s="45"/>
      <c r="J1667" s="45"/>
      <c r="K1667" s="45"/>
      <c r="L1667" s="49"/>
      <c r="M1667" s="233"/>
      <c r="N1667" s="234"/>
      <c r="O1667" s="89"/>
      <c r="P1667" s="89"/>
      <c r="Q1667" s="89"/>
      <c r="R1667" s="89"/>
      <c r="S1667" s="89"/>
      <c r="T1667" s="90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U1667" s="21" t="s">
        <v>90</v>
      </c>
    </row>
    <row r="1668" s="2" customFormat="1">
      <c r="A1668" s="43"/>
      <c r="B1668" s="44"/>
      <c r="C1668" s="45"/>
      <c r="D1668" s="235" t="s">
        <v>718</v>
      </c>
      <c r="E1668" s="45"/>
      <c r="F1668" s="302" t="s">
        <v>915</v>
      </c>
      <c r="G1668" s="45"/>
      <c r="H1668" s="300">
        <v>24.992000000000001</v>
      </c>
      <c r="I1668" s="45"/>
      <c r="J1668" s="45"/>
      <c r="K1668" s="45"/>
      <c r="L1668" s="49"/>
      <c r="M1668" s="233"/>
      <c r="N1668" s="234"/>
      <c r="O1668" s="89"/>
      <c r="P1668" s="89"/>
      <c r="Q1668" s="89"/>
      <c r="R1668" s="89"/>
      <c r="S1668" s="89"/>
      <c r="T1668" s="90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U1668" s="21" t="s">
        <v>90</v>
      </c>
    </row>
    <row r="1669" s="2" customFormat="1">
      <c r="A1669" s="43"/>
      <c r="B1669" s="44"/>
      <c r="C1669" s="45"/>
      <c r="D1669" s="235" t="s">
        <v>718</v>
      </c>
      <c r="E1669" s="45"/>
      <c r="F1669" s="302" t="s">
        <v>916</v>
      </c>
      <c r="G1669" s="45"/>
      <c r="H1669" s="300">
        <v>21.548999999999999</v>
      </c>
      <c r="I1669" s="45"/>
      <c r="J1669" s="45"/>
      <c r="K1669" s="45"/>
      <c r="L1669" s="49"/>
      <c r="M1669" s="233"/>
      <c r="N1669" s="234"/>
      <c r="O1669" s="89"/>
      <c r="P1669" s="89"/>
      <c r="Q1669" s="89"/>
      <c r="R1669" s="89"/>
      <c r="S1669" s="89"/>
      <c r="T1669" s="90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U1669" s="21" t="s">
        <v>90</v>
      </c>
    </row>
    <row r="1670" s="2" customFormat="1">
      <c r="A1670" s="43"/>
      <c r="B1670" s="44"/>
      <c r="C1670" s="45"/>
      <c r="D1670" s="235" t="s">
        <v>718</v>
      </c>
      <c r="E1670" s="45"/>
      <c r="F1670" s="302" t="s">
        <v>917</v>
      </c>
      <c r="G1670" s="45"/>
      <c r="H1670" s="300">
        <v>9.6920000000000002</v>
      </c>
      <c r="I1670" s="45"/>
      <c r="J1670" s="45"/>
      <c r="K1670" s="45"/>
      <c r="L1670" s="49"/>
      <c r="M1670" s="233"/>
      <c r="N1670" s="234"/>
      <c r="O1670" s="89"/>
      <c r="P1670" s="89"/>
      <c r="Q1670" s="89"/>
      <c r="R1670" s="89"/>
      <c r="S1670" s="89"/>
      <c r="T1670" s="90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U1670" s="21" t="s">
        <v>90</v>
      </c>
    </row>
    <row r="1671" s="2" customFormat="1">
      <c r="A1671" s="43"/>
      <c r="B1671" s="44"/>
      <c r="C1671" s="45"/>
      <c r="D1671" s="235" t="s">
        <v>718</v>
      </c>
      <c r="E1671" s="45"/>
      <c r="F1671" s="302" t="s">
        <v>918</v>
      </c>
      <c r="G1671" s="45"/>
      <c r="H1671" s="300">
        <v>7.1920000000000002</v>
      </c>
      <c r="I1671" s="45"/>
      <c r="J1671" s="45"/>
      <c r="K1671" s="45"/>
      <c r="L1671" s="49"/>
      <c r="M1671" s="233"/>
      <c r="N1671" s="234"/>
      <c r="O1671" s="89"/>
      <c r="P1671" s="89"/>
      <c r="Q1671" s="89"/>
      <c r="R1671" s="89"/>
      <c r="S1671" s="89"/>
      <c r="T1671" s="90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U1671" s="21" t="s">
        <v>90</v>
      </c>
    </row>
    <row r="1672" s="2" customFormat="1">
      <c r="A1672" s="43"/>
      <c r="B1672" s="44"/>
      <c r="C1672" s="45"/>
      <c r="D1672" s="235" t="s">
        <v>718</v>
      </c>
      <c r="E1672" s="45"/>
      <c r="F1672" s="302" t="s">
        <v>78</v>
      </c>
      <c r="G1672" s="45"/>
      <c r="H1672" s="300">
        <v>0</v>
      </c>
      <c r="I1672" s="45"/>
      <c r="J1672" s="45"/>
      <c r="K1672" s="45"/>
      <c r="L1672" s="49"/>
      <c r="M1672" s="233"/>
      <c r="N1672" s="234"/>
      <c r="O1672" s="89"/>
      <c r="P1672" s="89"/>
      <c r="Q1672" s="89"/>
      <c r="R1672" s="89"/>
      <c r="S1672" s="89"/>
      <c r="T1672" s="90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U1672" s="21" t="s">
        <v>90</v>
      </c>
    </row>
    <row r="1673" s="2" customFormat="1">
      <c r="A1673" s="43"/>
      <c r="B1673" s="44"/>
      <c r="C1673" s="45"/>
      <c r="D1673" s="235" t="s">
        <v>718</v>
      </c>
      <c r="E1673" s="45"/>
      <c r="F1673" s="302" t="s">
        <v>277</v>
      </c>
      <c r="G1673" s="45"/>
      <c r="H1673" s="300">
        <v>251.57499999999999</v>
      </c>
      <c r="I1673" s="45"/>
      <c r="J1673" s="45"/>
      <c r="K1673" s="45"/>
      <c r="L1673" s="49"/>
      <c r="M1673" s="233"/>
      <c r="N1673" s="234"/>
      <c r="O1673" s="89"/>
      <c r="P1673" s="89"/>
      <c r="Q1673" s="89"/>
      <c r="R1673" s="89"/>
      <c r="S1673" s="89"/>
      <c r="T1673" s="90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U1673" s="21" t="s">
        <v>90</v>
      </c>
    </row>
    <row r="1674" s="2" customFormat="1">
      <c r="A1674" s="43"/>
      <c r="B1674" s="44"/>
      <c r="C1674" s="45"/>
      <c r="D1674" s="235" t="s">
        <v>718</v>
      </c>
      <c r="E1674" s="45"/>
      <c r="F1674" s="301" t="s">
        <v>1697</v>
      </c>
      <c r="G1674" s="45"/>
      <c r="H1674" s="45"/>
      <c r="I1674" s="45"/>
      <c r="J1674" s="45"/>
      <c r="K1674" s="45"/>
      <c r="L1674" s="49"/>
      <c r="M1674" s="233"/>
      <c r="N1674" s="234"/>
      <c r="O1674" s="89"/>
      <c r="P1674" s="89"/>
      <c r="Q1674" s="89"/>
      <c r="R1674" s="89"/>
      <c r="S1674" s="89"/>
      <c r="T1674" s="90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U1674" s="21" t="s">
        <v>90</v>
      </c>
    </row>
    <row r="1675" s="2" customFormat="1">
      <c r="A1675" s="43"/>
      <c r="B1675" s="44"/>
      <c r="C1675" s="45"/>
      <c r="D1675" s="235" t="s">
        <v>718</v>
      </c>
      <c r="E1675" s="45"/>
      <c r="F1675" s="302" t="s">
        <v>1698</v>
      </c>
      <c r="G1675" s="45"/>
      <c r="H1675" s="300">
        <v>24.239999999999998</v>
      </c>
      <c r="I1675" s="45"/>
      <c r="J1675" s="45"/>
      <c r="K1675" s="45"/>
      <c r="L1675" s="49"/>
      <c r="M1675" s="233"/>
      <c r="N1675" s="234"/>
      <c r="O1675" s="89"/>
      <c r="P1675" s="89"/>
      <c r="Q1675" s="89"/>
      <c r="R1675" s="89"/>
      <c r="S1675" s="89"/>
      <c r="T1675" s="90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U1675" s="21" t="s">
        <v>90</v>
      </c>
    </row>
    <row r="1676" s="2" customFormat="1">
      <c r="A1676" s="43"/>
      <c r="B1676" s="44"/>
      <c r="C1676" s="45"/>
      <c r="D1676" s="235" t="s">
        <v>718</v>
      </c>
      <c r="E1676" s="45"/>
      <c r="F1676" s="302" t="s">
        <v>1699</v>
      </c>
      <c r="G1676" s="45"/>
      <c r="H1676" s="300">
        <v>50.531999999999996</v>
      </c>
      <c r="I1676" s="45"/>
      <c r="J1676" s="45"/>
      <c r="K1676" s="45"/>
      <c r="L1676" s="49"/>
      <c r="M1676" s="233"/>
      <c r="N1676" s="234"/>
      <c r="O1676" s="89"/>
      <c r="P1676" s="89"/>
      <c r="Q1676" s="89"/>
      <c r="R1676" s="89"/>
      <c r="S1676" s="89"/>
      <c r="T1676" s="90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U1676" s="21" t="s">
        <v>90</v>
      </c>
    </row>
    <row r="1677" s="2" customFormat="1">
      <c r="A1677" s="43"/>
      <c r="B1677" s="44"/>
      <c r="C1677" s="45"/>
      <c r="D1677" s="235" t="s">
        <v>718</v>
      </c>
      <c r="E1677" s="45"/>
      <c r="F1677" s="302" t="s">
        <v>1700</v>
      </c>
      <c r="G1677" s="45"/>
      <c r="H1677" s="300">
        <v>2.3999999999999999</v>
      </c>
      <c r="I1677" s="45"/>
      <c r="J1677" s="45"/>
      <c r="K1677" s="45"/>
      <c r="L1677" s="49"/>
      <c r="M1677" s="233"/>
      <c r="N1677" s="234"/>
      <c r="O1677" s="89"/>
      <c r="P1677" s="89"/>
      <c r="Q1677" s="89"/>
      <c r="R1677" s="89"/>
      <c r="S1677" s="89"/>
      <c r="T1677" s="90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U1677" s="21" t="s">
        <v>90</v>
      </c>
    </row>
    <row r="1678" s="2" customFormat="1">
      <c r="A1678" s="43"/>
      <c r="B1678" s="44"/>
      <c r="C1678" s="45"/>
      <c r="D1678" s="235" t="s">
        <v>718</v>
      </c>
      <c r="E1678" s="45"/>
      <c r="F1678" s="302" t="s">
        <v>1701</v>
      </c>
      <c r="G1678" s="45"/>
      <c r="H1678" s="300">
        <v>15.76</v>
      </c>
      <c r="I1678" s="45"/>
      <c r="J1678" s="45"/>
      <c r="K1678" s="45"/>
      <c r="L1678" s="49"/>
      <c r="M1678" s="233"/>
      <c r="N1678" s="234"/>
      <c r="O1678" s="89"/>
      <c r="P1678" s="89"/>
      <c r="Q1678" s="89"/>
      <c r="R1678" s="89"/>
      <c r="S1678" s="89"/>
      <c r="T1678" s="90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U1678" s="21" t="s">
        <v>90</v>
      </c>
    </row>
    <row r="1679" s="2" customFormat="1">
      <c r="A1679" s="43"/>
      <c r="B1679" s="44"/>
      <c r="C1679" s="45"/>
      <c r="D1679" s="235" t="s">
        <v>718</v>
      </c>
      <c r="E1679" s="45"/>
      <c r="F1679" s="302" t="s">
        <v>1702</v>
      </c>
      <c r="G1679" s="45"/>
      <c r="H1679" s="300">
        <v>8.3599999999999994</v>
      </c>
      <c r="I1679" s="45"/>
      <c r="J1679" s="45"/>
      <c r="K1679" s="45"/>
      <c r="L1679" s="49"/>
      <c r="M1679" s="233"/>
      <c r="N1679" s="234"/>
      <c r="O1679" s="89"/>
      <c r="P1679" s="89"/>
      <c r="Q1679" s="89"/>
      <c r="R1679" s="89"/>
      <c r="S1679" s="89"/>
      <c r="T1679" s="90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U1679" s="21" t="s">
        <v>90</v>
      </c>
    </row>
    <row r="1680" s="2" customFormat="1">
      <c r="A1680" s="43"/>
      <c r="B1680" s="44"/>
      <c r="C1680" s="45"/>
      <c r="D1680" s="235" t="s">
        <v>718</v>
      </c>
      <c r="E1680" s="45"/>
      <c r="F1680" s="302" t="s">
        <v>277</v>
      </c>
      <c r="G1680" s="45"/>
      <c r="H1680" s="300">
        <v>101.292</v>
      </c>
      <c r="I1680" s="45"/>
      <c r="J1680" s="45"/>
      <c r="K1680" s="45"/>
      <c r="L1680" s="49"/>
      <c r="M1680" s="233"/>
      <c r="N1680" s="234"/>
      <c r="O1680" s="89"/>
      <c r="P1680" s="89"/>
      <c r="Q1680" s="89"/>
      <c r="R1680" s="89"/>
      <c r="S1680" s="89"/>
      <c r="T1680" s="90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U1680" s="21" t="s">
        <v>90</v>
      </c>
    </row>
    <row r="1681" s="2" customFormat="1" ht="44.25" customHeight="1">
      <c r="A1681" s="43"/>
      <c r="B1681" s="44"/>
      <c r="C1681" s="217" t="s">
        <v>1901</v>
      </c>
      <c r="D1681" s="217" t="s">
        <v>148</v>
      </c>
      <c r="E1681" s="218" t="s">
        <v>1902</v>
      </c>
      <c r="F1681" s="219" t="s">
        <v>1903</v>
      </c>
      <c r="G1681" s="220" t="s">
        <v>319</v>
      </c>
      <c r="H1681" s="221">
        <v>532.41300000000001</v>
      </c>
      <c r="I1681" s="222"/>
      <c r="J1681" s="223">
        <f>ROUND(I1681*H1681,2)</f>
        <v>0</v>
      </c>
      <c r="K1681" s="219" t="s">
        <v>152</v>
      </c>
      <c r="L1681" s="49"/>
      <c r="M1681" s="224" t="s">
        <v>78</v>
      </c>
      <c r="N1681" s="225" t="s">
        <v>50</v>
      </c>
      <c r="O1681" s="89"/>
      <c r="P1681" s="226">
        <f>O1681*H1681</f>
        <v>0</v>
      </c>
      <c r="Q1681" s="226">
        <v>1.3200000000000001E-05</v>
      </c>
      <c r="R1681" s="226">
        <f>Q1681*H1681</f>
        <v>0.0070278516000000001</v>
      </c>
      <c r="S1681" s="226">
        <v>0</v>
      </c>
      <c r="T1681" s="227">
        <f>S1681*H1681</f>
        <v>0</v>
      </c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R1681" s="228" t="s">
        <v>364</v>
      </c>
      <c r="AT1681" s="228" t="s">
        <v>148</v>
      </c>
      <c r="AU1681" s="228" t="s">
        <v>90</v>
      </c>
      <c r="AY1681" s="21" t="s">
        <v>145</v>
      </c>
      <c r="BE1681" s="229">
        <f>IF(N1681="základní",J1681,0)</f>
        <v>0</v>
      </c>
      <c r="BF1681" s="229">
        <f>IF(N1681="snížená",J1681,0)</f>
        <v>0</v>
      </c>
      <c r="BG1681" s="229">
        <f>IF(N1681="zákl. přenesená",J1681,0)</f>
        <v>0</v>
      </c>
      <c r="BH1681" s="229">
        <f>IF(N1681="sníž. přenesená",J1681,0)</f>
        <v>0</v>
      </c>
      <c r="BI1681" s="229">
        <f>IF(N1681="nulová",J1681,0)</f>
        <v>0</v>
      </c>
      <c r="BJ1681" s="21" t="s">
        <v>88</v>
      </c>
      <c r="BK1681" s="229">
        <f>ROUND(I1681*H1681,2)</f>
        <v>0</v>
      </c>
      <c r="BL1681" s="21" t="s">
        <v>364</v>
      </c>
      <c r="BM1681" s="228" t="s">
        <v>1904</v>
      </c>
    </row>
    <row r="1682" s="2" customFormat="1">
      <c r="A1682" s="43"/>
      <c r="B1682" s="44"/>
      <c r="C1682" s="45"/>
      <c r="D1682" s="230" t="s">
        <v>155</v>
      </c>
      <c r="E1682" s="45"/>
      <c r="F1682" s="231" t="s">
        <v>1905</v>
      </c>
      <c r="G1682" s="45"/>
      <c r="H1682" s="45"/>
      <c r="I1682" s="232"/>
      <c r="J1682" s="45"/>
      <c r="K1682" s="45"/>
      <c r="L1682" s="49"/>
      <c r="M1682" s="233"/>
      <c r="N1682" s="234"/>
      <c r="O1682" s="89"/>
      <c r="P1682" s="89"/>
      <c r="Q1682" s="89"/>
      <c r="R1682" s="89"/>
      <c r="S1682" s="89"/>
      <c r="T1682" s="90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T1682" s="21" t="s">
        <v>155</v>
      </c>
      <c r="AU1682" s="21" t="s">
        <v>90</v>
      </c>
    </row>
    <row r="1683" s="14" customFormat="1">
      <c r="A1683" s="14"/>
      <c r="B1683" s="251"/>
      <c r="C1683" s="252"/>
      <c r="D1683" s="235" t="s">
        <v>273</v>
      </c>
      <c r="E1683" s="253" t="s">
        <v>78</v>
      </c>
      <c r="F1683" s="254" t="s">
        <v>741</v>
      </c>
      <c r="G1683" s="252"/>
      <c r="H1683" s="255">
        <v>532.41300000000001</v>
      </c>
      <c r="I1683" s="256"/>
      <c r="J1683" s="252"/>
      <c r="K1683" s="252"/>
      <c r="L1683" s="257"/>
      <c r="M1683" s="258"/>
      <c r="N1683" s="259"/>
      <c r="O1683" s="259"/>
      <c r="P1683" s="259"/>
      <c r="Q1683" s="259"/>
      <c r="R1683" s="259"/>
      <c r="S1683" s="259"/>
      <c r="T1683" s="260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1" t="s">
        <v>273</v>
      </c>
      <c r="AU1683" s="261" t="s">
        <v>90</v>
      </c>
      <c r="AV1683" s="14" t="s">
        <v>90</v>
      </c>
      <c r="AW1683" s="14" t="s">
        <v>40</v>
      </c>
      <c r="AX1683" s="14" t="s">
        <v>88</v>
      </c>
      <c r="AY1683" s="261" t="s">
        <v>145</v>
      </c>
    </row>
    <row r="1684" s="2" customFormat="1">
      <c r="A1684" s="43"/>
      <c r="B1684" s="44"/>
      <c r="C1684" s="45"/>
      <c r="D1684" s="235" t="s">
        <v>718</v>
      </c>
      <c r="E1684" s="45"/>
      <c r="F1684" s="298" t="s">
        <v>1855</v>
      </c>
      <c r="G1684" s="45"/>
      <c r="H1684" s="45"/>
      <c r="I1684" s="45"/>
      <c r="J1684" s="45"/>
      <c r="K1684" s="45"/>
      <c r="L1684" s="49"/>
      <c r="M1684" s="233"/>
      <c r="N1684" s="234"/>
      <c r="O1684" s="89"/>
      <c r="P1684" s="89"/>
      <c r="Q1684" s="89"/>
      <c r="R1684" s="89"/>
      <c r="S1684" s="89"/>
      <c r="T1684" s="90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U1684" s="21" t="s">
        <v>90</v>
      </c>
    </row>
    <row r="1685" s="2" customFormat="1">
      <c r="A1685" s="43"/>
      <c r="B1685" s="44"/>
      <c r="C1685" s="45"/>
      <c r="D1685" s="235" t="s">
        <v>718</v>
      </c>
      <c r="E1685" s="45"/>
      <c r="F1685" s="299" t="s">
        <v>754</v>
      </c>
      <c r="G1685" s="45"/>
      <c r="H1685" s="300">
        <v>251.57499999999999</v>
      </c>
      <c r="I1685" s="45"/>
      <c r="J1685" s="45"/>
      <c r="K1685" s="45"/>
      <c r="L1685" s="49"/>
      <c r="M1685" s="233"/>
      <c r="N1685" s="234"/>
      <c r="O1685" s="89"/>
      <c r="P1685" s="89"/>
      <c r="Q1685" s="89"/>
      <c r="R1685" s="89"/>
      <c r="S1685" s="89"/>
      <c r="T1685" s="90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U1685" s="21" t="s">
        <v>90</v>
      </c>
    </row>
    <row r="1686" s="2" customFormat="1">
      <c r="A1686" s="43"/>
      <c r="B1686" s="44"/>
      <c r="C1686" s="45"/>
      <c r="D1686" s="235" t="s">
        <v>718</v>
      </c>
      <c r="E1686" s="45"/>
      <c r="F1686" s="299" t="s">
        <v>1836</v>
      </c>
      <c r="G1686" s="45"/>
      <c r="H1686" s="300">
        <v>-101.292</v>
      </c>
      <c r="I1686" s="45"/>
      <c r="J1686" s="45"/>
      <c r="K1686" s="45"/>
      <c r="L1686" s="49"/>
      <c r="M1686" s="233"/>
      <c r="N1686" s="234"/>
      <c r="O1686" s="89"/>
      <c r="P1686" s="89"/>
      <c r="Q1686" s="89"/>
      <c r="R1686" s="89"/>
      <c r="S1686" s="89"/>
      <c r="T1686" s="90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U1686" s="21" t="s">
        <v>90</v>
      </c>
    </row>
    <row r="1687" s="2" customFormat="1">
      <c r="A1687" s="43"/>
      <c r="B1687" s="44"/>
      <c r="C1687" s="45"/>
      <c r="D1687" s="235" t="s">
        <v>718</v>
      </c>
      <c r="E1687" s="45"/>
      <c r="F1687" s="299" t="s">
        <v>1837</v>
      </c>
      <c r="G1687" s="45"/>
      <c r="H1687" s="300">
        <v>101.88</v>
      </c>
      <c r="I1687" s="45"/>
      <c r="J1687" s="45"/>
      <c r="K1687" s="45"/>
      <c r="L1687" s="49"/>
      <c r="M1687" s="233"/>
      <c r="N1687" s="234"/>
      <c r="O1687" s="89"/>
      <c r="P1687" s="89"/>
      <c r="Q1687" s="89"/>
      <c r="R1687" s="89"/>
      <c r="S1687" s="89"/>
      <c r="T1687" s="90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U1687" s="21" t="s">
        <v>90</v>
      </c>
    </row>
    <row r="1688" s="2" customFormat="1">
      <c r="A1688" s="43"/>
      <c r="B1688" s="44"/>
      <c r="C1688" s="45"/>
      <c r="D1688" s="235" t="s">
        <v>718</v>
      </c>
      <c r="E1688" s="45"/>
      <c r="F1688" s="299" t="s">
        <v>1838</v>
      </c>
      <c r="G1688" s="45"/>
      <c r="H1688" s="300">
        <v>0</v>
      </c>
      <c r="I1688" s="45"/>
      <c r="J1688" s="45"/>
      <c r="K1688" s="45"/>
      <c r="L1688" s="49"/>
      <c r="M1688" s="233"/>
      <c r="N1688" s="234"/>
      <c r="O1688" s="89"/>
      <c r="P1688" s="89"/>
      <c r="Q1688" s="89"/>
      <c r="R1688" s="89"/>
      <c r="S1688" s="89"/>
      <c r="T1688" s="90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U1688" s="21" t="s">
        <v>90</v>
      </c>
    </row>
    <row r="1689" s="2" customFormat="1">
      <c r="A1689" s="43"/>
      <c r="B1689" s="44"/>
      <c r="C1689" s="45"/>
      <c r="D1689" s="235" t="s">
        <v>718</v>
      </c>
      <c r="E1689" s="45"/>
      <c r="F1689" s="299" t="s">
        <v>506</v>
      </c>
      <c r="G1689" s="45"/>
      <c r="H1689" s="300">
        <v>57.18</v>
      </c>
      <c r="I1689" s="45"/>
      <c r="J1689" s="45"/>
      <c r="K1689" s="45"/>
      <c r="L1689" s="49"/>
      <c r="M1689" s="233"/>
      <c r="N1689" s="234"/>
      <c r="O1689" s="89"/>
      <c r="P1689" s="89"/>
      <c r="Q1689" s="89"/>
      <c r="R1689" s="89"/>
      <c r="S1689" s="89"/>
      <c r="T1689" s="90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U1689" s="21" t="s">
        <v>90</v>
      </c>
    </row>
    <row r="1690" s="2" customFormat="1">
      <c r="A1690" s="43"/>
      <c r="B1690" s="44"/>
      <c r="C1690" s="45"/>
      <c r="D1690" s="235" t="s">
        <v>718</v>
      </c>
      <c r="E1690" s="45"/>
      <c r="F1690" s="299" t="s">
        <v>504</v>
      </c>
      <c r="G1690" s="45"/>
      <c r="H1690" s="300">
        <v>39.560000000000002</v>
      </c>
      <c r="I1690" s="45"/>
      <c r="J1690" s="45"/>
      <c r="K1690" s="45"/>
      <c r="L1690" s="49"/>
      <c r="M1690" s="233"/>
      <c r="N1690" s="234"/>
      <c r="O1690" s="89"/>
      <c r="P1690" s="89"/>
      <c r="Q1690" s="89"/>
      <c r="R1690" s="89"/>
      <c r="S1690" s="89"/>
      <c r="T1690" s="90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U1690" s="21" t="s">
        <v>90</v>
      </c>
    </row>
    <row r="1691" s="2" customFormat="1">
      <c r="A1691" s="43"/>
      <c r="B1691" s="44"/>
      <c r="C1691" s="45"/>
      <c r="D1691" s="235" t="s">
        <v>718</v>
      </c>
      <c r="E1691" s="45"/>
      <c r="F1691" s="299" t="s">
        <v>527</v>
      </c>
      <c r="G1691" s="45"/>
      <c r="H1691" s="300">
        <v>50.270000000000003</v>
      </c>
      <c r="I1691" s="45"/>
      <c r="J1691" s="45"/>
      <c r="K1691" s="45"/>
      <c r="L1691" s="49"/>
      <c r="M1691" s="233"/>
      <c r="N1691" s="234"/>
      <c r="O1691" s="89"/>
      <c r="P1691" s="89"/>
      <c r="Q1691" s="89"/>
      <c r="R1691" s="89"/>
      <c r="S1691" s="89"/>
      <c r="T1691" s="90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U1691" s="21" t="s">
        <v>90</v>
      </c>
    </row>
    <row r="1692" s="2" customFormat="1">
      <c r="A1692" s="43"/>
      <c r="B1692" s="44"/>
      <c r="C1692" s="45"/>
      <c r="D1692" s="235" t="s">
        <v>718</v>
      </c>
      <c r="E1692" s="45"/>
      <c r="F1692" s="299" t="s">
        <v>528</v>
      </c>
      <c r="G1692" s="45"/>
      <c r="H1692" s="300">
        <v>3.4100000000000001</v>
      </c>
      <c r="I1692" s="45"/>
      <c r="J1692" s="45"/>
      <c r="K1692" s="45"/>
      <c r="L1692" s="49"/>
      <c r="M1692" s="233"/>
      <c r="N1692" s="234"/>
      <c r="O1692" s="89"/>
      <c r="P1692" s="89"/>
      <c r="Q1692" s="89"/>
      <c r="R1692" s="89"/>
      <c r="S1692" s="89"/>
      <c r="T1692" s="90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U1692" s="21" t="s">
        <v>90</v>
      </c>
    </row>
    <row r="1693" s="2" customFormat="1">
      <c r="A1693" s="43"/>
      <c r="B1693" s="44"/>
      <c r="C1693" s="45"/>
      <c r="D1693" s="235" t="s">
        <v>718</v>
      </c>
      <c r="E1693" s="45"/>
      <c r="F1693" s="299" t="s">
        <v>508</v>
      </c>
      <c r="G1693" s="45"/>
      <c r="H1693" s="300">
        <v>6.9100000000000001</v>
      </c>
      <c r="I1693" s="45"/>
      <c r="J1693" s="45"/>
      <c r="K1693" s="45"/>
      <c r="L1693" s="49"/>
      <c r="M1693" s="233"/>
      <c r="N1693" s="234"/>
      <c r="O1693" s="89"/>
      <c r="P1693" s="89"/>
      <c r="Q1693" s="89"/>
      <c r="R1693" s="89"/>
      <c r="S1693" s="89"/>
      <c r="T1693" s="90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U1693" s="21" t="s">
        <v>90</v>
      </c>
    </row>
    <row r="1694" s="2" customFormat="1">
      <c r="A1694" s="43"/>
      <c r="B1694" s="44"/>
      <c r="C1694" s="45"/>
      <c r="D1694" s="235" t="s">
        <v>718</v>
      </c>
      <c r="E1694" s="45"/>
      <c r="F1694" s="299" t="s">
        <v>509</v>
      </c>
      <c r="G1694" s="45"/>
      <c r="H1694" s="300">
        <v>15.890000000000001</v>
      </c>
      <c r="I1694" s="45"/>
      <c r="J1694" s="45"/>
      <c r="K1694" s="45"/>
      <c r="L1694" s="49"/>
      <c r="M1694" s="233"/>
      <c r="N1694" s="234"/>
      <c r="O1694" s="89"/>
      <c r="P1694" s="89"/>
      <c r="Q1694" s="89"/>
      <c r="R1694" s="89"/>
      <c r="S1694" s="89"/>
      <c r="T1694" s="90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U1694" s="21" t="s">
        <v>90</v>
      </c>
    </row>
    <row r="1695" s="2" customFormat="1">
      <c r="A1695" s="43"/>
      <c r="B1695" s="44"/>
      <c r="C1695" s="45"/>
      <c r="D1695" s="235" t="s">
        <v>718</v>
      </c>
      <c r="E1695" s="45"/>
      <c r="F1695" s="299" t="s">
        <v>529</v>
      </c>
      <c r="G1695" s="45"/>
      <c r="H1695" s="300">
        <v>10.699999999999999</v>
      </c>
      <c r="I1695" s="45"/>
      <c r="J1695" s="45"/>
      <c r="K1695" s="45"/>
      <c r="L1695" s="49"/>
      <c r="M1695" s="233"/>
      <c r="N1695" s="234"/>
      <c r="O1695" s="89"/>
      <c r="P1695" s="89"/>
      <c r="Q1695" s="89"/>
      <c r="R1695" s="89"/>
      <c r="S1695" s="89"/>
      <c r="T1695" s="90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U1695" s="21" t="s">
        <v>90</v>
      </c>
    </row>
    <row r="1696" s="2" customFormat="1">
      <c r="A1696" s="43"/>
      <c r="B1696" s="44"/>
      <c r="C1696" s="45"/>
      <c r="D1696" s="235" t="s">
        <v>718</v>
      </c>
      <c r="E1696" s="45"/>
      <c r="F1696" s="299" t="s">
        <v>530</v>
      </c>
      <c r="G1696" s="45"/>
      <c r="H1696" s="300">
        <v>22.57</v>
      </c>
      <c r="I1696" s="45"/>
      <c r="J1696" s="45"/>
      <c r="K1696" s="45"/>
      <c r="L1696" s="49"/>
      <c r="M1696" s="233"/>
      <c r="N1696" s="234"/>
      <c r="O1696" s="89"/>
      <c r="P1696" s="89"/>
      <c r="Q1696" s="89"/>
      <c r="R1696" s="89"/>
      <c r="S1696" s="89"/>
      <c r="T1696" s="90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U1696" s="21" t="s">
        <v>90</v>
      </c>
    </row>
    <row r="1697" s="2" customFormat="1">
      <c r="A1697" s="43"/>
      <c r="B1697" s="44"/>
      <c r="C1697" s="45"/>
      <c r="D1697" s="235" t="s">
        <v>718</v>
      </c>
      <c r="E1697" s="45"/>
      <c r="F1697" s="299" t="s">
        <v>531</v>
      </c>
      <c r="G1697" s="45"/>
      <c r="H1697" s="300">
        <v>15.07</v>
      </c>
      <c r="I1697" s="45"/>
      <c r="J1697" s="45"/>
      <c r="K1697" s="45"/>
      <c r="L1697" s="49"/>
      <c r="M1697" s="233"/>
      <c r="N1697" s="234"/>
      <c r="O1697" s="89"/>
      <c r="P1697" s="89"/>
      <c r="Q1697" s="89"/>
      <c r="R1697" s="89"/>
      <c r="S1697" s="89"/>
      <c r="T1697" s="90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U1697" s="21" t="s">
        <v>90</v>
      </c>
    </row>
    <row r="1698" s="2" customFormat="1">
      <c r="A1698" s="43"/>
      <c r="B1698" s="44"/>
      <c r="C1698" s="45"/>
      <c r="D1698" s="235" t="s">
        <v>718</v>
      </c>
      <c r="E1698" s="45"/>
      <c r="F1698" s="299" t="s">
        <v>532</v>
      </c>
      <c r="G1698" s="45"/>
      <c r="H1698" s="300">
        <v>3.3900000000000001</v>
      </c>
      <c r="I1698" s="45"/>
      <c r="J1698" s="45"/>
      <c r="K1698" s="45"/>
      <c r="L1698" s="49"/>
      <c r="M1698" s="233"/>
      <c r="N1698" s="234"/>
      <c r="O1698" s="89"/>
      <c r="P1698" s="89"/>
      <c r="Q1698" s="89"/>
      <c r="R1698" s="89"/>
      <c r="S1698" s="89"/>
      <c r="T1698" s="90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U1698" s="21" t="s">
        <v>90</v>
      </c>
    </row>
    <row r="1699" s="2" customFormat="1">
      <c r="A1699" s="43"/>
      <c r="B1699" s="44"/>
      <c r="C1699" s="45"/>
      <c r="D1699" s="235" t="s">
        <v>718</v>
      </c>
      <c r="E1699" s="45"/>
      <c r="F1699" s="299" t="s">
        <v>533</v>
      </c>
      <c r="G1699" s="45"/>
      <c r="H1699" s="300">
        <v>5.2999999999999998</v>
      </c>
      <c r="I1699" s="45"/>
      <c r="J1699" s="45"/>
      <c r="K1699" s="45"/>
      <c r="L1699" s="49"/>
      <c r="M1699" s="233"/>
      <c r="N1699" s="234"/>
      <c r="O1699" s="89"/>
      <c r="P1699" s="89"/>
      <c r="Q1699" s="89"/>
      <c r="R1699" s="89"/>
      <c r="S1699" s="89"/>
      <c r="T1699" s="90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U1699" s="21" t="s">
        <v>90</v>
      </c>
    </row>
    <row r="1700" s="2" customFormat="1">
      <c r="A1700" s="43"/>
      <c r="B1700" s="44"/>
      <c r="C1700" s="45"/>
      <c r="D1700" s="235" t="s">
        <v>718</v>
      </c>
      <c r="E1700" s="45"/>
      <c r="F1700" s="299" t="s">
        <v>1839</v>
      </c>
      <c r="G1700" s="45"/>
      <c r="H1700" s="300">
        <v>50</v>
      </c>
      <c r="I1700" s="45"/>
      <c r="J1700" s="45"/>
      <c r="K1700" s="45"/>
      <c r="L1700" s="49"/>
      <c r="M1700" s="233"/>
      <c r="N1700" s="234"/>
      <c r="O1700" s="89"/>
      <c r="P1700" s="89"/>
      <c r="Q1700" s="89"/>
      <c r="R1700" s="89"/>
      <c r="S1700" s="89"/>
      <c r="T1700" s="90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U1700" s="21" t="s">
        <v>90</v>
      </c>
    </row>
    <row r="1701" s="2" customFormat="1">
      <c r="A1701" s="43"/>
      <c r="B1701" s="44"/>
      <c r="C1701" s="45"/>
      <c r="D1701" s="235" t="s">
        <v>718</v>
      </c>
      <c r="E1701" s="45"/>
      <c r="F1701" s="299" t="s">
        <v>277</v>
      </c>
      <c r="G1701" s="45"/>
      <c r="H1701" s="300">
        <v>532.41300000000001</v>
      </c>
      <c r="I1701" s="45"/>
      <c r="J1701" s="45"/>
      <c r="K1701" s="45"/>
      <c r="L1701" s="49"/>
      <c r="M1701" s="233"/>
      <c r="N1701" s="234"/>
      <c r="O1701" s="89"/>
      <c r="P1701" s="89"/>
      <c r="Q1701" s="89"/>
      <c r="R1701" s="89"/>
      <c r="S1701" s="89"/>
      <c r="T1701" s="90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U1701" s="21" t="s">
        <v>90</v>
      </c>
    </row>
    <row r="1702" s="2" customFormat="1">
      <c r="A1702" s="43"/>
      <c r="B1702" s="44"/>
      <c r="C1702" s="45"/>
      <c r="D1702" s="235" t="s">
        <v>718</v>
      </c>
      <c r="E1702" s="45"/>
      <c r="F1702" s="301" t="s">
        <v>909</v>
      </c>
      <c r="G1702" s="45"/>
      <c r="H1702" s="45"/>
      <c r="I1702" s="45"/>
      <c r="J1702" s="45"/>
      <c r="K1702" s="45"/>
      <c r="L1702" s="49"/>
      <c r="M1702" s="233"/>
      <c r="N1702" s="234"/>
      <c r="O1702" s="89"/>
      <c r="P1702" s="89"/>
      <c r="Q1702" s="89"/>
      <c r="R1702" s="89"/>
      <c r="S1702" s="89"/>
      <c r="T1702" s="90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U1702" s="21" t="s">
        <v>90</v>
      </c>
    </row>
    <row r="1703" s="2" customFormat="1">
      <c r="A1703" s="43"/>
      <c r="B1703" s="44"/>
      <c r="C1703" s="45"/>
      <c r="D1703" s="235" t="s">
        <v>718</v>
      </c>
      <c r="E1703" s="45"/>
      <c r="F1703" s="302" t="s">
        <v>910</v>
      </c>
      <c r="G1703" s="45"/>
      <c r="H1703" s="300">
        <v>41.32</v>
      </c>
      <c r="I1703" s="45"/>
      <c r="J1703" s="45"/>
      <c r="K1703" s="45"/>
      <c r="L1703" s="49"/>
      <c r="M1703" s="233"/>
      <c r="N1703" s="234"/>
      <c r="O1703" s="89"/>
      <c r="P1703" s="89"/>
      <c r="Q1703" s="89"/>
      <c r="R1703" s="89"/>
      <c r="S1703" s="89"/>
      <c r="T1703" s="90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U1703" s="21" t="s">
        <v>90</v>
      </c>
    </row>
    <row r="1704" s="2" customFormat="1">
      <c r="A1704" s="43"/>
      <c r="B1704" s="44"/>
      <c r="C1704" s="45"/>
      <c r="D1704" s="235" t="s">
        <v>718</v>
      </c>
      <c r="E1704" s="45"/>
      <c r="F1704" s="302" t="s">
        <v>911</v>
      </c>
      <c r="G1704" s="45"/>
      <c r="H1704" s="300">
        <v>82.353999999999999</v>
      </c>
      <c r="I1704" s="45"/>
      <c r="J1704" s="45"/>
      <c r="K1704" s="45"/>
      <c r="L1704" s="49"/>
      <c r="M1704" s="233"/>
      <c r="N1704" s="234"/>
      <c r="O1704" s="89"/>
      <c r="P1704" s="89"/>
      <c r="Q1704" s="89"/>
      <c r="R1704" s="89"/>
      <c r="S1704" s="89"/>
      <c r="T1704" s="90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U1704" s="21" t="s">
        <v>90</v>
      </c>
    </row>
    <row r="1705" s="2" customFormat="1">
      <c r="A1705" s="43"/>
      <c r="B1705" s="44"/>
      <c r="C1705" s="45"/>
      <c r="D1705" s="235" t="s">
        <v>718</v>
      </c>
      <c r="E1705" s="45"/>
      <c r="F1705" s="302" t="s">
        <v>912</v>
      </c>
      <c r="G1705" s="45"/>
      <c r="H1705" s="300">
        <v>18.768000000000001</v>
      </c>
      <c r="I1705" s="45"/>
      <c r="J1705" s="45"/>
      <c r="K1705" s="45"/>
      <c r="L1705" s="49"/>
      <c r="M1705" s="233"/>
      <c r="N1705" s="234"/>
      <c r="O1705" s="89"/>
      <c r="P1705" s="89"/>
      <c r="Q1705" s="89"/>
      <c r="R1705" s="89"/>
      <c r="S1705" s="89"/>
      <c r="T1705" s="90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U1705" s="21" t="s">
        <v>90</v>
      </c>
    </row>
    <row r="1706" s="2" customFormat="1">
      <c r="A1706" s="43"/>
      <c r="B1706" s="44"/>
      <c r="C1706" s="45"/>
      <c r="D1706" s="235" t="s">
        <v>718</v>
      </c>
      <c r="E1706" s="45"/>
      <c r="F1706" s="302" t="s">
        <v>913</v>
      </c>
      <c r="G1706" s="45"/>
      <c r="H1706" s="300">
        <v>22.091999999999999</v>
      </c>
      <c r="I1706" s="45"/>
      <c r="J1706" s="45"/>
      <c r="K1706" s="45"/>
      <c r="L1706" s="49"/>
      <c r="M1706" s="233"/>
      <c r="N1706" s="234"/>
      <c r="O1706" s="89"/>
      <c r="P1706" s="89"/>
      <c r="Q1706" s="89"/>
      <c r="R1706" s="89"/>
      <c r="S1706" s="89"/>
      <c r="T1706" s="90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U1706" s="21" t="s">
        <v>90</v>
      </c>
    </row>
    <row r="1707" s="2" customFormat="1">
      <c r="A1707" s="43"/>
      <c r="B1707" s="44"/>
      <c r="C1707" s="45"/>
      <c r="D1707" s="235" t="s">
        <v>718</v>
      </c>
      <c r="E1707" s="45"/>
      <c r="F1707" s="302" t="s">
        <v>914</v>
      </c>
      <c r="G1707" s="45"/>
      <c r="H1707" s="300">
        <v>23.616</v>
      </c>
      <c r="I1707" s="45"/>
      <c r="J1707" s="45"/>
      <c r="K1707" s="45"/>
      <c r="L1707" s="49"/>
      <c r="M1707" s="233"/>
      <c r="N1707" s="234"/>
      <c r="O1707" s="89"/>
      <c r="P1707" s="89"/>
      <c r="Q1707" s="89"/>
      <c r="R1707" s="89"/>
      <c r="S1707" s="89"/>
      <c r="T1707" s="90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U1707" s="21" t="s">
        <v>90</v>
      </c>
    </row>
    <row r="1708" s="2" customFormat="1">
      <c r="A1708" s="43"/>
      <c r="B1708" s="44"/>
      <c r="C1708" s="45"/>
      <c r="D1708" s="235" t="s">
        <v>718</v>
      </c>
      <c r="E1708" s="45"/>
      <c r="F1708" s="302" t="s">
        <v>915</v>
      </c>
      <c r="G1708" s="45"/>
      <c r="H1708" s="300">
        <v>24.992000000000001</v>
      </c>
      <c r="I1708" s="45"/>
      <c r="J1708" s="45"/>
      <c r="K1708" s="45"/>
      <c r="L1708" s="49"/>
      <c r="M1708" s="233"/>
      <c r="N1708" s="234"/>
      <c r="O1708" s="89"/>
      <c r="P1708" s="89"/>
      <c r="Q1708" s="89"/>
      <c r="R1708" s="89"/>
      <c r="S1708" s="89"/>
      <c r="T1708" s="90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U1708" s="21" t="s">
        <v>90</v>
      </c>
    </row>
    <row r="1709" s="2" customFormat="1">
      <c r="A1709" s="43"/>
      <c r="B1709" s="44"/>
      <c r="C1709" s="45"/>
      <c r="D1709" s="235" t="s">
        <v>718</v>
      </c>
      <c r="E1709" s="45"/>
      <c r="F1709" s="302" t="s">
        <v>916</v>
      </c>
      <c r="G1709" s="45"/>
      <c r="H1709" s="300">
        <v>21.548999999999999</v>
      </c>
      <c r="I1709" s="45"/>
      <c r="J1709" s="45"/>
      <c r="K1709" s="45"/>
      <c r="L1709" s="49"/>
      <c r="M1709" s="233"/>
      <c r="N1709" s="234"/>
      <c r="O1709" s="89"/>
      <c r="P1709" s="89"/>
      <c r="Q1709" s="89"/>
      <c r="R1709" s="89"/>
      <c r="S1709" s="89"/>
      <c r="T1709" s="90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U1709" s="21" t="s">
        <v>90</v>
      </c>
    </row>
    <row r="1710" s="2" customFormat="1">
      <c r="A1710" s="43"/>
      <c r="B1710" s="44"/>
      <c r="C1710" s="45"/>
      <c r="D1710" s="235" t="s">
        <v>718</v>
      </c>
      <c r="E1710" s="45"/>
      <c r="F1710" s="302" t="s">
        <v>917</v>
      </c>
      <c r="G1710" s="45"/>
      <c r="H1710" s="300">
        <v>9.6920000000000002</v>
      </c>
      <c r="I1710" s="45"/>
      <c r="J1710" s="45"/>
      <c r="K1710" s="45"/>
      <c r="L1710" s="49"/>
      <c r="M1710" s="233"/>
      <c r="N1710" s="234"/>
      <c r="O1710" s="89"/>
      <c r="P1710" s="89"/>
      <c r="Q1710" s="89"/>
      <c r="R1710" s="89"/>
      <c r="S1710" s="89"/>
      <c r="T1710" s="90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U1710" s="21" t="s">
        <v>90</v>
      </c>
    </row>
    <row r="1711" s="2" customFormat="1">
      <c r="A1711" s="43"/>
      <c r="B1711" s="44"/>
      <c r="C1711" s="45"/>
      <c r="D1711" s="235" t="s">
        <v>718</v>
      </c>
      <c r="E1711" s="45"/>
      <c r="F1711" s="302" t="s">
        <v>918</v>
      </c>
      <c r="G1711" s="45"/>
      <c r="H1711" s="300">
        <v>7.1920000000000002</v>
      </c>
      <c r="I1711" s="45"/>
      <c r="J1711" s="45"/>
      <c r="K1711" s="45"/>
      <c r="L1711" s="49"/>
      <c r="M1711" s="233"/>
      <c r="N1711" s="234"/>
      <c r="O1711" s="89"/>
      <c r="P1711" s="89"/>
      <c r="Q1711" s="89"/>
      <c r="R1711" s="89"/>
      <c r="S1711" s="89"/>
      <c r="T1711" s="90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U1711" s="21" t="s">
        <v>90</v>
      </c>
    </row>
    <row r="1712" s="2" customFormat="1">
      <c r="A1712" s="43"/>
      <c r="B1712" s="44"/>
      <c r="C1712" s="45"/>
      <c r="D1712" s="235" t="s">
        <v>718</v>
      </c>
      <c r="E1712" s="45"/>
      <c r="F1712" s="302" t="s">
        <v>78</v>
      </c>
      <c r="G1712" s="45"/>
      <c r="H1712" s="300">
        <v>0</v>
      </c>
      <c r="I1712" s="45"/>
      <c r="J1712" s="45"/>
      <c r="K1712" s="45"/>
      <c r="L1712" s="49"/>
      <c r="M1712" s="233"/>
      <c r="N1712" s="234"/>
      <c r="O1712" s="89"/>
      <c r="P1712" s="89"/>
      <c r="Q1712" s="89"/>
      <c r="R1712" s="89"/>
      <c r="S1712" s="89"/>
      <c r="T1712" s="90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U1712" s="21" t="s">
        <v>90</v>
      </c>
    </row>
    <row r="1713" s="2" customFormat="1">
      <c r="A1713" s="43"/>
      <c r="B1713" s="44"/>
      <c r="C1713" s="45"/>
      <c r="D1713" s="235" t="s">
        <v>718</v>
      </c>
      <c r="E1713" s="45"/>
      <c r="F1713" s="302" t="s">
        <v>277</v>
      </c>
      <c r="G1713" s="45"/>
      <c r="H1713" s="300">
        <v>251.57499999999999</v>
      </c>
      <c r="I1713" s="45"/>
      <c r="J1713" s="45"/>
      <c r="K1713" s="45"/>
      <c r="L1713" s="49"/>
      <c r="M1713" s="233"/>
      <c r="N1713" s="234"/>
      <c r="O1713" s="89"/>
      <c r="P1713" s="89"/>
      <c r="Q1713" s="89"/>
      <c r="R1713" s="89"/>
      <c r="S1713" s="89"/>
      <c r="T1713" s="90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U1713" s="21" t="s">
        <v>90</v>
      </c>
    </row>
    <row r="1714" s="2" customFormat="1">
      <c r="A1714" s="43"/>
      <c r="B1714" s="44"/>
      <c r="C1714" s="45"/>
      <c r="D1714" s="235" t="s">
        <v>718</v>
      </c>
      <c r="E1714" s="45"/>
      <c r="F1714" s="301" t="s">
        <v>1697</v>
      </c>
      <c r="G1714" s="45"/>
      <c r="H1714" s="45"/>
      <c r="I1714" s="45"/>
      <c r="J1714" s="45"/>
      <c r="K1714" s="45"/>
      <c r="L1714" s="49"/>
      <c r="M1714" s="233"/>
      <c r="N1714" s="234"/>
      <c r="O1714" s="89"/>
      <c r="P1714" s="89"/>
      <c r="Q1714" s="89"/>
      <c r="R1714" s="89"/>
      <c r="S1714" s="89"/>
      <c r="T1714" s="90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U1714" s="21" t="s">
        <v>90</v>
      </c>
    </row>
    <row r="1715" s="2" customFormat="1">
      <c r="A1715" s="43"/>
      <c r="B1715" s="44"/>
      <c r="C1715" s="45"/>
      <c r="D1715" s="235" t="s">
        <v>718</v>
      </c>
      <c r="E1715" s="45"/>
      <c r="F1715" s="302" t="s">
        <v>1698</v>
      </c>
      <c r="G1715" s="45"/>
      <c r="H1715" s="300">
        <v>24.239999999999998</v>
      </c>
      <c r="I1715" s="45"/>
      <c r="J1715" s="45"/>
      <c r="K1715" s="45"/>
      <c r="L1715" s="49"/>
      <c r="M1715" s="233"/>
      <c r="N1715" s="234"/>
      <c r="O1715" s="89"/>
      <c r="P1715" s="89"/>
      <c r="Q1715" s="89"/>
      <c r="R1715" s="89"/>
      <c r="S1715" s="89"/>
      <c r="T1715" s="90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U1715" s="21" t="s">
        <v>90</v>
      </c>
    </row>
    <row r="1716" s="2" customFormat="1">
      <c r="A1716" s="43"/>
      <c r="B1716" s="44"/>
      <c r="C1716" s="45"/>
      <c r="D1716" s="235" t="s">
        <v>718</v>
      </c>
      <c r="E1716" s="45"/>
      <c r="F1716" s="302" t="s">
        <v>1699</v>
      </c>
      <c r="G1716" s="45"/>
      <c r="H1716" s="300">
        <v>50.531999999999996</v>
      </c>
      <c r="I1716" s="45"/>
      <c r="J1716" s="45"/>
      <c r="K1716" s="45"/>
      <c r="L1716" s="49"/>
      <c r="M1716" s="233"/>
      <c r="N1716" s="234"/>
      <c r="O1716" s="89"/>
      <c r="P1716" s="89"/>
      <c r="Q1716" s="89"/>
      <c r="R1716" s="89"/>
      <c r="S1716" s="89"/>
      <c r="T1716" s="90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U1716" s="21" t="s">
        <v>90</v>
      </c>
    </row>
    <row r="1717" s="2" customFormat="1">
      <c r="A1717" s="43"/>
      <c r="B1717" s="44"/>
      <c r="C1717" s="45"/>
      <c r="D1717" s="235" t="s">
        <v>718</v>
      </c>
      <c r="E1717" s="45"/>
      <c r="F1717" s="302" t="s">
        <v>1700</v>
      </c>
      <c r="G1717" s="45"/>
      <c r="H1717" s="300">
        <v>2.3999999999999999</v>
      </c>
      <c r="I1717" s="45"/>
      <c r="J1717" s="45"/>
      <c r="K1717" s="45"/>
      <c r="L1717" s="49"/>
      <c r="M1717" s="233"/>
      <c r="N1717" s="234"/>
      <c r="O1717" s="89"/>
      <c r="P1717" s="89"/>
      <c r="Q1717" s="89"/>
      <c r="R1717" s="89"/>
      <c r="S1717" s="89"/>
      <c r="T1717" s="90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U1717" s="21" t="s">
        <v>90</v>
      </c>
    </row>
    <row r="1718" s="2" customFormat="1">
      <c r="A1718" s="43"/>
      <c r="B1718" s="44"/>
      <c r="C1718" s="45"/>
      <c r="D1718" s="235" t="s">
        <v>718</v>
      </c>
      <c r="E1718" s="45"/>
      <c r="F1718" s="302" t="s">
        <v>1701</v>
      </c>
      <c r="G1718" s="45"/>
      <c r="H1718" s="300">
        <v>15.76</v>
      </c>
      <c r="I1718" s="45"/>
      <c r="J1718" s="45"/>
      <c r="K1718" s="45"/>
      <c r="L1718" s="49"/>
      <c r="M1718" s="233"/>
      <c r="N1718" s="234"/>
      <c r="O1718" s="89"/>
      <c r="P1718" s="89"/>
      <c r="Q1718" s="89"/>
      <c r="R1718" s="89"/>
      <c r="S1718" s="89"/>
      <c r="T1718" s="90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U1718" s="21" t="s">
        <v>90</v>
      </c>
    </row>
    <row r="1719" s="2" customFormat="1">
      <c r="A1719" s="43"/>
      <c r="B1719" s="44"/>
      <c r="C1719" s="45"/>
      <c r="D1719" s="235" t="s">
        <v>718</v>
      </c>
      <c r="E1719" s="45"/>
      <c r="F1719" s="302" t="s">
        <v>1702</v>
      </c>
      <c r="G1719" s="45"/>
      <c r="H1719" s="300">
        <v>8.3599999999999994</v>
      </c>
      <c r="I1719" s="45"/>
      <c r="J1719" s="45"/>
      <c r="K1719" s="45"/>
      <c r="L1719" s="49"/>
      <c r="M1719" s="233"/>
      <c r="N1719" s="234"/>
      <c r="O1719" s="89"/>
      <c r="P1719" s="89"/>
      <c r="Q1719" s="89"/>
      <c r="R1719" s="89"/>
      <c r="S1719" s="89"/>
      <c r="T1719" s="90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U1719" s="21" t="s">
        <v>90</v>
      </c>
    </row>
    <row r="1720" s="2" customFormat="1">
      <c r="A1720" s="43"/>
      <c r="B1720" s="44"/>
      <c r="C1720" s="45"/>
      <c r="D1720" s="235" t="s">
        <v>718</v>
      </c>
      <c r="E1720" s="45"/>
      <c r="F1720" s="302" t="s">
        <v>277</v>
      </c>
      <c r="G1720" s="45"/>
      <c r="H1720" s="300">
        <v>101.292</v>
      </c>
      <c r="I1720" s="45"/>
      <c r="J1720" s="45"/>
      <c r="K1720" s="45"/>
      <c r="L1720" s="49"/>
      <c r="M1720" s="233"/>
      <c r="N1720" s="234"/>
      <c r="O1720" s="89"/>
      <c r="P1720" s="89"/>
      <c r="Q1720" s="89"/>
      <c r="R1720" s="89"/>
      <c r="S1720" s="89"/>
      <c r="T1720" s="90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U1720" s="21" t="s">
        <v>90</v>
      </c>
    </row>
    <row r="1721" s="2" customFormat="1" ht="37.8" customHeight="1">
      <c r="A1721" s="43"/>
      <c r="B1721" s="44"/>
      <c r="C1721" s="217" t="s">
        <v>1906</v>
      </c>
      <c r="D1721" s="217" t="s">
        <v>148</v>
      </c>
      <c r="E1721" s="218" t="s">
        <v>1907</v>
      </c>
      <c r="F1721" s="219" t="s">
        <v>1908</v>
      </c>
      <c r="G1721" s="220" t="s">
        <v>319</v>
      </c>
      <c r="H1721" s="221">
        <v>532.41300000000001</v>
      </c>
      <c r="I1721" s="222"/>
      <c r="J1721" s="223">
        <f>ROUND(I1721*H1721,2)</f>
        <v>0</v>
      </c>
      <c r="K1721" s="219" t="s">
        <v>152</v>
      </c>
      <c r="L1721" s="49"/>
      <c r="M1721" s="224" t="s">
        <v>78</v>
      </c>
      <c r="N1721" s="225" t="s">
        <v>50</v>
      </c>
      <c r="O1721" s="89"/>
      <c r="P1721" s="226">
        <f>O1721*H1721</f>
        <v>0</v>
      </c>
      <c r="Q1721" s="226">
        <v>7.7999999999999999E-06</v>
      </c>
      <c r="R1721" s="226">
        <f>Q1721*H1721</f>
        <v>0.0041528214000000003</v>
      </c>
      <c r="S1721" s="226">
        <v>0</v>
      </c>
      <c r="T1721" s="227">
        <f>S1721*H1721</f>
        <v>0</v>
      </c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R1721" s="228" t="s">
        <v>364</v>
      </c>
      <c r="AT1721" s="228" t="s">
        <v>148</v>
      </c>
      <c r="AU1721" s="228" t="s">
        <v>90</v>
      </c>
      <c r="AY1721" s="21" t="s">
        <v>145</v>
      </c>
      <c r="BE1721" s="229">
        <f>IF(N1721="základní",J1721,0)</f>
        <v>0</v>
      </c>
      <c r="BF1721" s="229">
        <f>IF(N1721="snížená",J1721,0)</f>
        <v>0</v>
      </c>
      <c r="BG1721" s="229">
        <f>IF(N1721="zákl. přenesená",J1721,0)</f>
        <v>0</v>
      </c>
      <c r="BH1721" s="229">
        <f>IF(N1721="sníž. přenesená",J1721,0)</f>
        <v>0</v>
      </c>
      <c r="BI1721" s="229">
        <f>IF(N1721="nulová",J1721,0)</f>
        <v>0</v>
      </c>
      <c r="BJ1721" s="21" t="s">
        <v>88</v>
      </c>
      <c r="BK1721" s="229">
        <f>ROUND(I1721*H1721,2)</f>
        <v>0</v>
      </c>
      <c r="BL1721" s="21" t="s">
        <v>364</v>
      </c>
      <c r="BM1721" s="228" t="s">
        <v>1909</v>
      </c>
    </row>
    <row r="1722" s="2" customFormat="1">
      <c r="A1722" s="43"/>
      <c r="B1722" s="44"/>
      <c r="C1722" s="45"/>
      <c r="D1722" s="230" t="s">
        <v>155</v>
      </c>
      <c r="E1722" s="45"/>
      <c r="F1722" s="231" t="s">
        <v>1910</v>
      </c>
      <c r="G1722" s="45"/>
      <c r="H1722" s="45"/>
      <c r="I1722" s="232"/>
      <c r="J1722" s="45"/>
      <c r="K1722" s="45"/>
      <c r="L1722" s="49"/>
      <c r="M1722" s="233"/>
      <c r="N1722" s="234"/>
      <c r="O1722" s="89"/>
      <c r="P1722" s="89"/>
      <c r="Q1722" s="89"/>
      <c r="R1722" s="89"/>
      <c r="S1722" s="89"/>
      <c r="T1722" s="90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T1722" s="21" t="s">
        <v>155</v>
      </c>
      <c r="AU1722" s="21" t="s">
        <v>90</v>
      </c>
    </row>
    <row r="1723" s="14" customFormat="1">
      <c r="A1723" s="14"/>
      <c r="B1723" s="251"/>
      <c r="C1723" s="252"/>
      <c r="D1723" s="235" t="s">
        <v>273</v>
      </c>
      <c r="E1723" s="253" t="s">
        <v>78</v>
      </c>
      <c r="F1723" s="254" t="s">
        <v>741</v>
      </c>
      <c r="G1723" s="252"/>
      <c r="H1723" s="255">
        <v>532.41300000000001</v>
      </c>
      <c r="I1723" s="256"/>
      <c r="J1723" s="252"/>
      <c r="K1723" s="252"/>
      <c r="L1723" s="257"/>
      <c r="M1723" s="258"/>
      <c r="N1723" s="259"/>
      <c r="O1723" s="259"/>
      <c r="P1723" s="259"/>
      <c r="Q1723" s="259"/>
      <c r="R1723" s="259"/>
      <c r="S1723" s="259"/>
      <c r="T1723" s="260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1" t="s">
        <v>273</v>
      </c>
      <c r="AU1723" s="261" t="s">
        <v>90</v>
      </c>
      <c r="AV1723" s="14" t="s">
        <v>90</v>
      </c>
      <c r="AW1723" s="14" t="s">
        <v>40</v>
      </c>
      <c r="AX1723" s="14" t="s">
        <v>88</v>
      </c>
      <c r="AY1723" s="261" t="s">
        <v>145</v>
      </c>
    </row>
    <row r="1724" s="2" customFormat="1">
      <c r="A1724" s="43"/>
      <c r="B1724" s="44"/>
      <c r="C1724" s="45"/>
      <c r="D1724" s="235" t="s">
        <v>718</v>
      </c>
      <c r="E1724" s="45"/>
      <c r="F1724" s="298" t="s">
        <v>1855</v>
      </c>
      <c r="G1724" s="45"/>
      <c r="H1724" s="45"/>
      <c r="I1724" s="45"/>
      <c r="J1724" s="45"/>
      <c r="K1724" s="45"/>
      <c r="L1724" s="49"/>
      <c r="M1724" s="233"/>
      <c r="N1724" s="234"/>
      <c r="O1724" s="89"/>
      <c r="P1724" s="89"/>
      <c r="Q1724" s="89"/>
      <c r="R1724" s="89"/>
      <c r="S1724" s="89"/>
      <c r="T1724" s="90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U1724" s="21" t="s">
        <v>90</v>
      </c>
    </row>
    <row r="1725" s="2" customFormat="1">
      <c r="A1725" s="43"/>
      <c r="B1725" s="44"/>
      <c r="C1725" s="45"/>
      <c r="D1725" s="235" t="s">
        <v>718</v>
      </c>
      <c r="E1725" s="45"/>
      <c r="F1725" s="299" t="s">
        <v>754</v>
      </c>
      <c r="G1725" s="45"/>
      <c r="H1725" s="300">
        <v>251.57499999999999</v>
      </c>
      <c r="I1725" s="45"/>
      <c r="J1725" s="45"/>
      <c r="K1725" s="45"/>
      <c r="L1725" s="49"/>
      <c r="M1725" s="233"/>
      <c r="N1725" s="234"/>
      <c r="O1725" s="89"/>
      <c r="P1725" s="89"/>
      <c r="Q1725" s="89"/>
      <c r="R1725" s="89"/>
      <c r="S1725" s="89"/>
      <c r="T1725" s="90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U1725" s="21" t="s">
        <v>90</v>
      </c>
    </row>
    <row r="1726" s="2" customFormat="1">
      <c r="A1726" s="43"/>
      <c r="B1726" s="44"/>
      <c r="C1726" s="45"/>
      <c r="D1726" s="235" t="s">
        <v>718</v>
      </c>
      <c r="E1726" s="45"/>
      <c r="F1726" s="299" t="s">
        <v>1836</v>
      </c>
      <c r="G1726" s="45"/>
      <c r="H1726" s="300">
        <v>-101.292</v>
      </c>
      <c r="I1726" s="45"/>
      <c r="J1726" s="45"/>
      <c r="K1726" s="45"/>
      <c r="L1726" s="49"/>
      <c r="M1726" s="233"/>
      <c r="N1726" s="234"/>
      <c r="O1726" s="89"/>
      <c r="P1726" s="89"/>
      <c r="Q1726" s="89"/>
      <c r="R1726" s="89"/>
      <c r="S1726" s="89"/>
      <c r="T1726" s="90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U1726" s="21" t="s">
        <v>90</v>
      </c>
    </row>
    <row r="1727" s="2" customFormat="1">
      <c r="A1727" s="43"/>
      <c r="B1727" s="44"/>
      <c r="C1727" s="45"/>
      <c r="D1727" s="235" t="s">
        <v>718</v>
      </c>
      <c r="E1727" s="45"/>
      <c r="F1727" s="299" t="s">
        <v>1837</v>
      </c>
      <c r="G1727" s="45"/>
      <c r="H1727" s="300">
        <v>101.88</v>
      </c>
      <c r="I1727" s="45"/>
      <c r="J1727" s="45"/>
      <c r="K1727" s="45"/>
      <c r="L1727" s="49"/>
      <c r="M1727" s="233"/>
      <c r="N1727" s="234"/>
      <c r="O1727" s="89"/>
      <c r="P1727" s="89"/>
      <c r="Q1727" s="89"/>
      <c r="R1727" s="89"/>
      <c r="S1727" s="89"/>
      <c r="T1727" s="90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U1727" s="21" t="s">
        <v>90</v>
      </c>
    </row>
    <row r="1728" s="2" customFormat="1">
      <c r="A1728" s="43"/>
      <c r="B1728" s="44"/>
      <c r="C1728" s="45"/>
      <c r="D1728" s="235" t="s">
        <v>718</v>
      </c>
      <c r="E1728" s="45"/>
      <c r="F1728" s="299" t="s">
        <v>1838</v>
      </c>
      <c r="G1728" s="45"/>
      <c r="H1728" s="300">
        <v>0</v>
      </c>
      <c r="I1728" s="45"/>
      <c r="J1728" s="45"/>
      <c r="K1728" s="45"/>
      <c r="L1728" s="49"/>
      <c r="M1728" s="233"/>
      <c r="N1728" s="234"/>
      <c r="O1728" s="89"/>
      <c r="P1728" s="89"/>
      <c r="Q1728" s="89"/>
      <c r="R1728" s="89"/>
      <c r="S1728" s="89"/>
      <c r="T1728" s="90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U1728" s="21" t="s">
        <v>90</v>
      </c>
    </row>
    <row r="1729" s="2" customFormat="1">
      <c r="A1729" s="43"/>
      <c r="B1729" s="44"/>
      <c r="C1729" s="45"/>
      <c r="D1729" s="235" t="s">
        <v>718</v>
      </c>
      <c r="E1729" s="45"/>
      <c r="F1729" s="299" t="s">
        <v>506</v>
      </c>
      <c r="G1729" s="45"/>
      <c r="H1729" s="300">
        <v>57.18</v>
      </c>
      <c r="I1729" s="45"/>
      <c r="J1729" s="45"/>
      <c r="K1729" s="45"/>
      <c r="L1729" s="49"/>
      <c r="M1729" s="233"/>
      <c r="N1729" s="234"/>
      <c r="O1729" s="89"/>
      <c r="P1729" s="89"/>
      <c r="Q1729" s="89"/>
      <c r="R1729" s="89"/>
      <c r="S1729" s="89"/>
      <c r="T1729" s="90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U1729" s="21" t="s">
        <v>90</v>
      </c>
    </row>
    <row r="1730" s="2" customFormat="1">
      <c r="A1730" s="43"/>
      <c r="B1730" s="44"/>
      <c r="C1730" s="45"/>
      <c r="D1730" s="235" t="s">
        <v>718</v>
      </c>
      <c r="E1730" s="45"/>
      <c r="F1730" s="299" t="s">
        <v>504</v>
      </c>
      <c r="G1730" s="45"/>
      <c r="H1730" s="300">
        <v>39.560000000000002</v>
      </c>
      <c r="I1730" s="45"/>
      <c r="J1730" s="45"/>
      <c r="K1730" s="45"/>
      <c r="L1730" s="49"/>
      <c r="M1730" s="233"/>
      <c r="N1730" s="234"/>
      <c r="O1730" s="89"/>
      <c r="P1730" s="89"/>
      <c r="Q1730" s="89"/>
      <c r="R1730" s="89"/>
      <c r="S1730" s="89"/>
      <c r="T1730" s="90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U1730" s="21" t="s">
        <v>90</v>
      </c>
    </row>
    <row r="1731" s="2" customFormat="1">
      <c r="A1731" s="43"/>
      <c r="B1731" s="44"/>
      <c r="C1731" s="45"/>
      <c r="D1731" s="235" t="s">
        <v>718</v>
      </c>
      <c r="E1731" s="45"/>
      <c r="F1731" s="299" t="s">
        <v>527</v>
      </c>
      <c r="G1731" s="45"/>
      <c r="H1731" s="300">
        <v>50.270000000000003</v>
      </c>
      <c r="I1731" s="45"/>
      <c r="J1731" s="45"/>
      <c r="K1731" s="45"/>
      <c r="L1731" s="49"/>
      <c r="M1731" s="233"/>
      <c r="N1731" s="234"/>
      <c r="O1731" s="89"/>
      <c r="P1731" s="89"/>
      <c r="Q1731" s="89"/>
      <c r="R1731" s="89"/>
      <c r="S1731" s="89"/>
      <c r="T1731" s="90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U1731" s="21" t="s">
        <v>90</v>
      </c>
    </row>
    <row r="1732" s="2" customFormat="1">
      <c r="A1732" s="43"/>
      <c r="B1732" s="44"/>
      <c r="C1732" s="45"/>
      <c r="D1732" s="235" t="s">
        <v>718</v>
      </c>
      <c r="E1732" s="45"/>
      <c r="F1732" s="299" t="s">
        <v>528</v>
      </c>
      <c r="G1732" s="45"/>
      <c r="H1732" s="300">
        <v>3.4100000000000001</v>
      </c>
      <c r="I1732" s="45"/>
      <c r="J1732" s="45"/>
      <c r="K1732" s="45"/>
      <c r="L1732" s="49"/>
      <c r="M1732" s="233"/>
      <c r="N1732" s="234"/>
      <c r="O1732" s="89"/>
      <c r="P1732" s="89"/>
      <c r="Q1732" s="89"/>
      <c r="R1732" s="89"/>
      <c r="S1732" s="89"/>
      <c r="T1732" s="90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U1732" s="21" t="s">
        <v>90</v>
      </c>
    </row>
    <row r="1733" s="2" customFormat="1">
      <c r="A1733" s="43"/>
      <c r="B1733" s="44"/>
      <c r="C1733" s="45"/>
      <c r="D1733" s="235" t="s">
        <v>718</v>
      </c>
      <c r="E1733" s="45"/>
      <c r="F1733" s="299" t="s">
        <v>508</v>
      </c>
      <c r="G1733" s="45"/>
      <c r="H1733" s="300">
        <v>6.9100000000000001</v>
      </c>
      <c r="I1733" s="45"/>
      <c r="J1733" s="45"/>
      <c r="K1733" s="45"/>
      <c r="L1733" s="49"/>
      <c r="M1733" s="233"/>
      <c r="N1733" s="234"/>
      <c r="O1733" s="89"/>
      <c r="P1733" s="89"/>
      <c r="Q1733" s="89"/>
      <c r="R1733" s="89"/>
      <c r="S1733" s="89"/>
      <c r="T1733" s="90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U1733" s="21" t="s">
        <v>90</v>
      </c>
    </row>
    <row r="1734" s="2" customFormat="1">
      <c r="A1734" s="43"/>
      <c r="B1734" s="44"/>
      <c r="C1734" s="45"/>
      <c r="D1734" s="235" t="s">
        <v>718</v>
      </c>
      <c r="E1734" s="45"/>
      <c r="F1734" s="299" t="s">
        <v>509</v>
      </c>
      <c r="G1734" s="45"/>
      <c r="H1734" s="300">
        <v>15.890000000000001</v>
      </c>
      <c r="I1734" s="45"/>
      <c r="J1734" s="45"/>
      <c r="K1734" s="45"/>
      <c r="L1734" s="49"/>
      <c r="M1734" s="233"/>
      <c r="N1734" s="234"/>
      <c r="O1734" s="89"/>
      <c r="P1734" s="89"/>
      <c r="Q1734" s="89"/>
      <c r="R1734" s="89"/>
      <c r="S1734" s="89"/>
      <c r="T1734" s="90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U1734" s="21" t="s">
        <v>90</v>
      </c>
    </row>
    <row r="1735" s="2" customFormat="1">
      <c r="A1735" s="43"/>
      <c r="B1735" s="44"/>
      <c r="C1735" s="45"/>
      <c r="D1735" s="235" t="s">
        <v>718</v>
      </c>
      <c r="E1735" s="45"/>
      <c r="F1735" s="299" t="s">
        <v>529</v>
      </c>
      <c r="G1735" s="45"/>
      <c r="H1735" s="300">
        <v>10.699999999999999</v>
      </c>
      <c r="I1735" s="45"/>
      <c r="J1735" s="45"/>
      <c r="K1735" s="45"/>
      <c r="L1735" s="49"/>
      <c r="M1735" s="233"/>
      <c r="N1735" s="234"/>
      <c r="O1735" s="89"/>
      <c r="P1735" s="89"/>
      <c r="Q1735" s="89"/>
      <c r="R1735" s="89"/>
      <c r="S1735" s="89"/>
      <c r="T1735" s="90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U1735" s="21" t="s">
        <v>90</v>
      </c>
    </row>
    <row r="1736" s="2" customFormat="1">
      <c r="A1736" s="43"/>
      <c r="B1736" s="44"/>
      <c r="C1736" s="45"/>
      <c r="D1736" s="235" t="s">
        <v>718</v>
      </c>
      <c r="E1736" s="45"/>
      <c r="F1736" s="299" t="s">
        <v>530</v>
      </c>
      <c r="G1736" s="45"/>
      <c r="H1736" s="300">
        <v>22.57</v>
      </c>
      <c r="I1736" s="45"/>
      <c r="J1736" s="45"/>
      <c r="K1736" s="45"/>
      <c r="L1736" s="49"/>
      <c r="M1736" s="233"/>
      <c r="N1736" s="234"/>
      <c r="O1736" s="89"/>
      <c r="P1736" s="89"/>
      <c r="Q1736" s="89"/>
      <c r="R1736" s="89"/>
      <c r="S1736" s="89"/>
      <c r="T1736" s="90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U1736" s="21" t="s">
        <v>90</v>
      </c>
    </row>
    <row r="1737" s="2" customFormat="1">
      <c r="A1737" s="43"/>
      <c r="B1737" s="44"/>
      <c r="C1737" s="45"/>
      <c r="D1737" s="235" t="s">
        <v>718</v>
      </c>
      <c r="E1737" s="45"/>
      <c r="F1737" s="299" t="s">
        <v>531</v>
      </c>
      <c r="G1737" s="45"/>
      <c r="H1737" s="300">
        <v>15.07</v>
      </c>
      <c r="I1737" s="45"/>
      <c r="J1737" s="45"/>
      <c r="K1737" s="45"/>
      <c r="L1737" s="49"/>
      <c r="M1737" s="233"/>
      <c r="N1737" s="234"/>
      <c r="O1737" s="89"/>
      <c r="P1737" s="89"/>
      <c r="Q1737" s="89"/>
      <c r="R1737" s="89"/>
      <c r="S1737" s="89"/>
      <c r="T1737" s="90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U1737" s="21" t="s">
        <v>90</v>
      </c>
    </row>
    <row r="1738" s="2" customFormat="1">
      <c r="A1738" s="43"/>
      <c r="B1738" s="44"/>
      <c r="C1738" s="45"/>
      <c r="D1738" s="235" t="s">
        <v>718</v>
      </c>
      <c r="E1738" s="45"/>
      <c r="F1738" s="299" t="s">
        <v>532</v>
      </c>
      <c r="G1738" s="45"/>
      <c r="H1738" s="300">
        <v>3.3900000000000001</v>
      </c>
      <c r="I1738" s="45"/>
      <c r="J1738" s="45"/>
      <c r="K1738" s="45"/>
      <c r="L1738" s="49"/>
      <c r="M1738" s="233"/>
      <c r="N1738" s="234"/>
      <c r="O1738" s="89"/>
      <c r="P1738" s="89"/>
      <c r="Q1738" s="89"/>
      <c r="R1738" s="89"/>
      <c r="S1738" s="89"/>
      <c r="T1738" s="90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U1738" s="21" t="s">
        <v>90</v>
      </c>
    </row>
    <row r="1739" s="2" customFormat="1">
      <c r="A1739" s="43"/>
      <c r="B1739" s="44"/>
      <c r="C1739" s="45"/>
      <c r="D1739" s="235" t="s">
        <v>718</v>
      </c>
      <c r="E1739" s="45"/>
      <c r="F1739" s="299" t="s">
        <v>533</v>
      </c>
      <c r="G1739" s="45"/>
      <c r="H1739" s="300">
        <v>5.2999999999999998</v>
      </c>
      <c r="I1739" s="45"/>
      <c r="J1739" s="45"/>
      <c r="K1739" s="45"/>
      <c r="L1739" s="49"/>
      <c r="M1739" s="233"/>
      <c r="N1739" s="234"/>
      <c r="O1739" s="89"/>
      <c r="P1739" s="89"/>
      <c r="Q1739" s="89"/>
      <c r="R1739" s="89"/>
      <c r="S1739" s="89"/>
      <c r="T1739" s="90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U1739" s="21" t="s">
        <v>90</v>
      </c>
    </row>
    <row r="1740" s="2" customFormat="1">
      <c r="A1740" s="43"/>
      <c r="B1740" s="44"/>
      <c r="C1740" s="45"/>
      <c r="D1740" s="235" t="s">
        <v>718</v>
      </c>
      <c r="E1740" s="45"/>
      <c r="F1740" s="299" t="s">
        <v>1839</v>
      </c>
      <c r="G1740" s="45"/>
      <c r="H1740" s="300">
        <v>50</v>
      </c>
      <c r="I1740" s="45"/>
      <c r="J1740" s="45"/>
      <c r="K1740" s="45"/>
      <c r="L1740" s="49"/>
      <c r="M1740" s="233"/>
      <c r="N1740" s="234"/>
      <c r="O1740" s="89"/>
      <c r="P1740" s="89"/>
      <c r="Q1740" s="89"/>
      <c r="R1740" s="89"/>
      <c r="S1740" s="89"/>
      <c r="T1740" s="90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U1740" s="21" t="s">
        <v>90</v>
      </c>
    </row>
    <row r="1741" s="2" customFormat="1">
      <c r="A1741" s="43"/>
      <c r="B1741" s="44"/>
      <c r="C1741" s="45"/>
      <c r="D1741" s="235" t="s">
        <v>718</v>
      </c>
      <c r="E1741" s="45"/>
      <c r="F1741" s="299" t="s">
        <v>277</v>
      </c>
      <c r="G1741" s="45"/>
      <c r="H1741" s="300">
        <v>532.41300000000001</v>
      </c>
      <c r="I1741" s="45"/>
      <c r="J1741" s="45"/>
      <c r="K1741" s="45"/>
      <c r="L1741" s="49"/>
      <c r="M1741" s="233"/>
      <c r="N1741" s="234"/>
      <c r="O1741" s="89"/>
      <c r="P1741" s="89"/>
      <c r="Q1741" s="89"/>
      <c r="R1741" s="89"/>
      <c r="S1741" s="89"/>
      <c r="T1741" s="90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U1741" s="21" t="s">
        <v>90</v>
      </c>
    </row>
    <row r="1742" s="2" customFormat="1">
      <c r="A1742" s="43"/>
      <c r="B1742" s="44"/>
      <c r="C1742" s="45"/>
      <c r="D1742" s="235" t="s">
        <v>718</v>
      </c>
      <c r="E1742" s="45"/>
      <c r="F1742" s="301" t="s">
        <v>909</v>
      </c>
      <c r="G1742" s="45"/>
      <c r="H1742" s="45"/>
      <c r="I1742" s="45"/>
      <c r="J1742" s="45"/>
      <c r="K1742" s="45"/>
      <c r="L1742" s="49"/>
      <c r="M1742" s="233"/>
      <c r="N1742" s="234"/>
      <c r="O1742" s="89"/>
      <c r="P1742" s="89"/>
      <c r="Q1742" s="89"/>
      <c r="R1742" s="89"/>
      <c r="S1742" s="89"/>
      <c r="T1742" s="90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U1742" s="21" t="s">
        <v>90</v>
      </c>
    </row>
    <row r="1743" s="2" customFormat="1">
      <c r="A1743" s="43"/>
      <c r="B1743" s="44"/>
      <c r="C1743" s="45"/>
      <c r="D1743" s="235" t="s">
        <v>718</v>
      </c>
      <c r="E1743" s="45"/>
      <c r="F1743" s="302" t="s">
        <v>910</v>
      </c>
      <c r="G1743" s="45"/>
      <c r="H1743" s="300">
        <v>41.32</v>
      </c>
      <c r="I1743" s="45"/>
      <c r="J1743" s="45"/>
      <c r="K1743" s="45"/>
      <c r="L1743" s="49"/>
      <c r="M1743" s="233"/>
      <c r="N1743" s="234"/>
      <c r="O1743" s="89"/>
      <c r="P1743" s="89"/>
      <c r="Q1743" s="89"/>
      <c r="R1743" s="89"/>
      <c r="S1743" s="89"/>
      <c r="T1743" s="90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U1743" s="21" t="s">
        <v>90</v>
      </c>
    </row>
    <row r="1744" s="2" customFormat="1">
      <c r="A1744" s="43"/>
      <c r="B1744" s="44"/>
      <c r="C1744" s="45"/>
      <c r="D1744" s="235" t="s">
        <v>718</v>
      </c>
      <c r="E1744" s="45"/>
      <c r="F1744" s="302" t="s">
        <v>911</v>
      </c>
      <c r="G1744" s="45"/>
      <c r="H1744" s="300">
        <v>82.353999999999999</v>
      </c>
      <c r="I1744" s="45"/>
      <c r="J1744" s="45"/>
      <c r="K1744" s="45"/>
      <c r="L1744" s="49"/>
      <c r="M1744" s="233"/>
      <c r="N1744" s="234"/>
      <c r="O1744" s="89"/>
      <c r="P1744" s="89"/>
      <c r="Q1744" s="89"/>
      <c r="R1744" s="89"/>
      <c r="S1744" s="89"/>
      <c r="T1744" s="90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U1744" s="21" t="s">
        <v>90</v>
      </c>
    </row>
    <row r="1745" s="2" customFormat="1">
      <c r="A1745" s="43"/>
      <c r="B1745" s="44"/>
      <c r="C1745" s="45"/>
      <c r="D1745" s="235" t="s">
        <v>718</v>
      </c>
      <c r="E1745" s="45"/>
      <c r="F1745" s="302" t="s">
        <v>912</v>
      </c>
      <c r="G1745" s="45"/>
      <c r="H1745" s="300">
        <v>18.768000000000001</v>
      </c>
      <c r="I1745" s="45"/>
      <c r="J1745" s="45"/>
      <c r="K1745" s="45"/>
      <c r="L1745" s="49"/>
      <c r="M1745" s="233"/>
      <c r="N1745" s="234"/>
      <c r="O1745" s="89"/>
      <c r="P1745" s="89"/>
      <c r="Q1745" s="89"/>
      <c r="R1745" s="89"/>
      <c r="S1745" s="89"/>
      <c r="T1745" s="90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U1745" s="21" t="s">
        <v>90</v>
      </c>
    </row>
    <row r="1746" s="2" customFormat="1">
      <c r="A1746" s="43"/>
      <c r="B1746" s="44"/>
      <c r="C1746" s="45"/>
      <c r="D1746" s="235" t="s">
        <v>718</v>
      </c>
      <c r="E1746" s="45"/>
      <c r="F1746" s="302" t="s">
        <v>913</v>
      </c>
      <c r="G1746" s="45"/>
      <c r="H1746" s="300">
        <v>22.091999999999999</v>
      </c>
      <c r="I1746" s="45"/>
      <c r="J1746" s="45"/>
      <c r="K1746" s="45"/>
      <c r="L1746" s="49"/>
      <c r="M1746" s="233"/>
      <c r="N1746" s="234"/>
      <c r="O1746" s="89"/>
      <c r="P1746" s="89"/>
      <c r="Q1746" s="89"/>
      <c r="R1746" s="89"/>
      <c r="S1746" s="89"/>
      <c r="T1746" s="90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U1746" s="21" t="s">
        <v>90</v>
      </c>
    </row>
    <row r="1747" s="2" customFormat="1">
      <c r="A1747" s="43"/>
      <c r="B1747" s="44"/>
      <c r="C1747" s="45"/>
      <c r="D1747" s="235" t="s">
        <v>718</v>
      </c>
      <c r="E1747" s="45"/>
      <c r="F1747" s="302" t="s">
        <v>914</v>
      </c>
      <c r="G1747" s="45"/>
      <c r="H1747" s="300">
        <v>23.616</v>
      </c>
      <c r="I1747" s="45"/>
      <c r="J1747" s="45"/>
      <c r="K1747" s="45"/>
      <c r="L1747" s="49"/>
      <c r="M1747" s="233"/>
      <c r="N1747" s="234"/>
      <c r="O1747" s="89"/>
      <c r="P1747" s="89"/>
      <c r="Q1747" s="89"/>
      <c r="R1747" s="89"/>
      <c r="S1747" s="89"/>
      <c r="T1747" s="90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U1747" s="21" t="s">
        <v>90</v>
      </c>
    </row>
    <row r="1748" s="2" customFormat="1">
      <c r="A1748" s="43"/>
      <c r="B1748" s="44"/>
      <c r="C1748" s="45"/>
      <c r="D1748" s="235" t="s">
        <v>718</v>
      </c>
      <c r="E1748" s="45"/>
      <c r="F1748" s="302" t="s">
        <v>915</v>
      </c>
      <c r="G1748" s="45"/>
      <c r="H1748" s="300">
        <v>24.992000000000001</v>
      </c>
      <c r="I1748" s="45"/>
      <c r="J1748" s="45"/>
      <c r="K1748" s="45"/>
      <c r="L1748" s="49"/>
      <c r="M1748" s="233"/>
      <c r="N1748" s="234"/>
      <c r="O1748" s="89"/>
      <c r="P1748" s="89"/>
      <c r="Q1748" s="89"/>
      <c r="R1748" s="89"/>
      <c r="S1748" s="89"/>
      <c r="T1748" s="90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U1748" s="21" t="s">
        <v>90</v>
      </c>
    </row>
    <row r="1749" s="2" customFormat="1">
      <c r="A1749" s="43"/>
      <c r="B1749" s="44"/>
      <c r="C1749" s="45"/>
      <c r="D1749" s="235" t="s">
        <v>718</v>
      </c>
      <c r="E1749" s="45"/>
      <c r="F1749" s="302" t="s">
        <v>916</v>
      </c>
      <c r="G1749" s="45"/>
      <c r="H1749" s="300">
        <v>21.548999999999999</v>
      </c>
      <c r="I1749" s="45"/>
      <c r="J1749" s="45"/>
      <c r="K1749" s="45"/>
      <c r="L1749" s="49"/>
      <c r="M1749" s="233"/>
      <c r="N1749" s="234"/>
      <c r="O1749" s="89"/>
      <c r="P1749" s="89"/>
      <c r="Q1749" s="89"/>
      <c r="R1749" s="89"/>
      <c r="S1749" s="89"/>
      <c r="T1749" s="90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U1749" s="21" t="s">
        <v>90</v>
      </c>
    </row>
    <row r="1750" s="2" customFormat="1">
      <c r="A1750" s="43"/>
      <c r="B1750" s="44"/>
      <c r="C1750" s="45"/>
      <c r="D1750" s="235" t="s">
        <v>718</v>
      </c>
      <c r="E1750" s="45"/>
      <c r="F1750" s="302" t="s">
        <v>917</v>
      </c>
      <c r="G1750" s="45"/>
      <c r="H1750" s="300">
        <v>9.6920000000000002</v>
      </c>
      <c r="I1750" s="45"/>
      <c r="J1750" s="45"/>
      <c r="K1750" s="45"/>
      <c r="L1750" s="49"/>
      <c r="M1750" s="233"/>
      <c r="N1750" s="234"/>
      <c r="O1750" s="89"/>
      <c r="P1750" s="89"/>
      <c r="Q1750" s="89"/>
      <c r="R1750" s="89"/>
      <c r="S1750" s="89"/>
      <c r="T1750" s="90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U1750" s="21" t="s">
        <v>90</v>
      </c>
    </row>
    <row r="1751" s="2" customFormat="1">
      <c r="A1751" s="43"/>
      <c r="B1751" s="44"/>
      <c r="C1751" s="45"/>
      <c r="D1751" s="235" t="s">
        <v>718</v>
      </c>
      <c r="E1751" s="45"/>
      <c r="F1751" s="302" t="s">
        <v>918</v>
      </c>
      <c r="G1751" s="45"/>
      <c r="H1751" s="300">
        <v>7.1920000000000002</v>
      </c>
      <c r="I1751" s="45"/>
      <c r="J1751" s="45"/>
      <c r="K1751" s="45"/>
      <c r="L1751" s="49"/>
      <c r="M1751" s="233"/>
      <c r="N1751" s="234"/>
      <c r="O1751" s="89"/>
      <c r="P1751" s="89"/>
      <c r="Q1751" s="89"/>
      <c r="R1751" s="89"/>
      <c r="S1751" s="89"/>
      <c r="T1751" s="90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U1751" s="21" t="s">
        <v>90</v>
      </c>
    </row>
    <row r="1752" s="2" customFormat="1">
      <c r="A1752" s="43"/>
      <c r="B1752" s="44"/>
      <c r="C1752" s="45"/>
      <c r="D1752" s="235" t="s">
        <v>718</v>
      </c>
      <c r="E1752" s="45"/>
      <c r="F1752" s="302" t="s">
        <v>78</v>
      </c>
      <c r="G1752" s="45"/>
      <c r="H1752" s="300">
        <v>0</v>
      </c>
      <c r="I1752" s="45"/>
      <c r="J1752" s="45"/>
      <c r="K1752" s="45"/>
      <c r="L1752" s="49"/>
      <c r="M1752" s="233"/>
      <c r="N1752" s="234"/>
      <c r="O1752" s="89"/>
      <c r="P1752" s="89"/>
      <c r="Q1752" s="89"/>
      <c r="R1752" s="89"/>
      <c r="S1752" s="89"/>
      <c r="T1752" s="90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U1752" s="21" t="s">
        <v>90</v>
      </c>
    </row>
    <row r="1753" s="2" customFormat="1">
      <c r="A1753" s="43"/>
      <c r="B1753" s="44"/>
      <c r="C1753" s="45"/>
      <c r="D1753" s="235" t="s">
        <v>718</v>
      </c>
      <c r="E1753" s="45"/>
      <c r="F1753" s="302" t="s">
        <v>277</v>
      </c>
      <c r="G1753" s="45"/>
      <c r="H1753" s="300">
        <v>251.57499999999999</v>
      </c>
      <c r="I1753" s="45"/>
      <c r="J1753" s="45"/>
      <c r="K1753" s="45"/>
      <c r="L1753" s="49"/>
      <c r="M1753" s="233"/>
      <c r="N1753" s="234"/>
      <c r="O1753" s="89"/>
      <c r="P1753" s="89"/>
      <c r="Q1753" s="89"/>
      <c r="R1753" s="89"/>
      <c r="S1753" s="89"/>
      <c r="T1753" s="90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U1753" s="21" t="s">
        <v>90</v>
      </c>
    </row>
    <row r="1754" s="2" customFormat="1">
      <c r="A1754" s="43"/>
      <c r="B1754" s="44"/>
      <c r="C1754" s="45"/>
      <c r="D1754" s="235" t="s">
        <v>718</v>
      </c>
      <c r="E1754" s="45"/>
      <c r="F1754" s="301" t="s">
        <v>1697</v>
      </c>
      <c r="G1754" s="45"/>
      <c r="H1754" s="45"/>
      <c r="I1754" s="45"/>
      <c r="J1754" s="45"/>
      <c r="K1754" s="45"/>
      <c r="L1754" s="49"/>
      <c r="M1754" s="233"/>
      <c r="N1754" s="234"/>
      <c r="O1754" s="89"/>
      <c r="P1754" s="89"/>
      <c r="Q1754" s="89"/>
      <c r="R1754" s="89"/>
      <c r="S1754" s="89"/>
      <c r="T1754" s="90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U1754" s="21" t="s">
        <v>90</v>
      </c>
    </row>
    <row r="1755" s="2" customFormat="1">
      <c r="A1755" s="43"/>
      <c r="B1755" s="44"/>
      <c r="C1755" s="45"/>
      <c r="D1755" s="235" t="s">
        <v>718</v>
      </c>
      <c r="E1755" s="45"/>
      <c r="F1755" s="302" t="s">
        <v>1698</v>
      </c>
      <c r="G1755" s="45"/>
      <c r="H1755" s="300">
        <v>24.239999999999998</v>
      </c>
      <c r="I1755" s="45"/>
      <c r="J1755" s="45"/>
      <c r="K1755" s="45"/>
      <c r="L1755" s="49"/>
      <c r="M1755" s="233"/>
      <c r="N1755" s="234"/>
      <c r="O1755" s="89"/>
      <c r="P1755" s="89"/>
      <c r="Q1755" s="89"/>
      <c r="R1755" s="89"/>
      <c r="S1755" s="89"/>
      <c r="T1755" s="90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U1755" s="21" t="s">
        <v>90</v>
      </c>
    </row>
    <row r="1756" s="2" customFormat="1">
      <c r="A1756" s="43"/>
      <c r="B1756" s="44"/>
      <c r="C1756" s="45"/>
      <c r="D1756" s="235" t="s">
        <v>718</v>
      </c>
      <c r="E1756" s="45"/>
      <c r="F1756" s="302" t="s">
        <v>1699</v>
      </c>
      <c r="G1756" s="45"/>
      <c r="H1756" s="300">
        <v>50.531999999999996</v>
      </c>
      <c r="I1756" s="45"/>
      <c r="J1756" s="45"/>
      <c r="K1756" s="45"/>
      <c r="L1756" s="49"/>
      <c r="M1756" s="233"/>
      <c r="N1756" s="234"/>
      <c r="O1756" s="89"/>
      <c r="P1756" s="89"/>
      <c r="Q1756" s="89"/>
      <c r="R1756" s="89"/>
      <c r="S1756" s="89"/>
      <c r="T1756" s="90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U1756" s="21" t="s">
        <v>90</v>
      </c>
    </row>
    <row r="1757" s="2" customFormat="1">
      <c r="A1757" s="43"/>
      <c r="B1757" s="44"/>
      <c r="C1757" s="45"/>
      <c r="D1757" s="235" t="s">
        <v>718</v>
      </c>
      <c r="E1757" s="45"/>
      <c r="F1757" s="302" t="s">
        <v>1700</v>
      </c>
      <c r="G1757" s="45"/>
      <c r="H1757" s="300">
        <v>2.3999999999999999</v>
      </c>
      <c r="I1757" s="45"/>
      <c r="J1757" s="45"/>
      <c r="K1757" s="45"/>
      <c r="L1757" s="49"/>
      <c r="M1757" s="233"/>
      <c r="N1757" s="234"/>
      <c r="O1757" s="89"/>
      <c r="P1757" s="89"/>
      <c r="Q1757" s="89"/>
      <c r="R1757" s="89"/>
      <c r="S1757" s="89"/>
      <c r="T1757" s="90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U1757" s="21" t="s">
        <v>90</v>
      </c>
    </row>
    <row r="1758" s="2" customFormat="1">
      <c r="A1758" s="43"/>
      <c r="B1758" s="44"/>
      <c r="C1758" s="45"/>
      <c r="D1758" s="235" t="s">
        <v>718</v>
      </c>
      <c r="E1758" s="45"/>
      <c r="F1758" s="302" t="s">
        <v>1701</v>
      </c>
      <c r="G1758" s="45"/>
      <c r="H1758" s="300">
        <v>15.76</v>
      </c>
      <c r="I1758" s="45"/>
      <c r="J1758" s="45"/>
      <c r="K1758" s="45"/>
      <c r="L1758" s="49"/>
      <c r="M1758" s="233"/>
      <c r="N1758" s="234"/>
      <c r="O1758" s="89"/>
      <c r="P1758" s="89"/>
      <c r="Q1758" s="89"/>
      <c r="R1758" s="89"/>
      <c r="S1758" s="89"/>
      <c r="T1758" s="90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U1758" s="21" t="s">
        <v>90</v>
      </c>
    </row>
    <row r="1759" s="2" customFormat="1">
      <c r="A1759" s="43"/>
      <c r="B1759" s="44"/>
      <c r="C1759" s="45"/>
      <c r="D1759" s="235" t="s">
        <v>718</v>
      </c>
      <c r="E1759" s="45"/>
      <c r="F1759" s="302" t="s">
        <v>1702</v>
      </c>
      <c r="G1759" s="45"/>
      <c r="H1759" s="300">
        <v>8.3599999999999994</v>
      </c>
      <c r="I1759" s="45"/>
      <c r="J1759" s="45"/>
      <c r="K1759" s="45"/>
      <c r="L1759" s="49"/>
      <c r="M1759" s="233"/>
      <c r="N1759" s="234"/>
      <c r="O1759" s="89"/>
      <c r="P1759" s="89"/>
      <c r="Q1759" s="89"/>
      <c r="R1759" s="89"/>
      <c r="S1759" s="89"/>
      <c r="T1759" s="90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U1759" s="21" t="s">
        <v>90</v>
      </c>
    </row>
    <row r="1760" s="2" customFormat="1">
      <c r="A1760" s="43"/>
      <c r="B1760" s="44"/>
      <c r="C1760" s="45"/>
      <c r="D1760" s="235" t="s">
        <v>718</v>
      </c>
      <c r="E1760" s="45"/>
      <c r="F1760" s="302" t="s">
        <v>277</v>
      </c>
      <c r="G1760" s="45"/>
      <c r="H1760" s="300">
        <v>101.292</v>
      </c>
      <c r="I1760" s="45"/>
      <c r="J1760" s="45"/>
      <c r="K1760" s="45"/>
      <c r="L1760" s="49"/>
      <c r="M1760" s="233"/>
      <c r="N1760" s="234"/>
      <c r="O1760" s="89"/>
      <c r="P1760" s="89"/>
      <c r="Q1760" s="89"/>
      <c r="R1760" s="89"/>
      <c r="S1760" s="89"/>
      <c r="T1760" s="90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U1760" s="21" t="s">
        <v>90</v>
      </c>
    </row>
    <row r="1761" s="12" customFormat="1" ht="22.8" customHeight="1">
      <c r="A1761" s="12"/>
      <c r="B1761" s="201"/>
      <c r="C1761" s="202"/>
      <c r="D1761" s="203" t="s">
        <v>79</v>
      </c>
      <c r="E1761" s="215" t="s">
        <v>1911</v>
      </c>
      <c r="F1761" s="215" t="s">
        <v>1912</v>
      </c>
      <c r="G1761" s="202"/>
      <c r="H1761" s="202"/>
      <c r="I1761" s="205"/>
      <c r="J1761" s="216">
        <f>BK1761</f>
        <v>0</v>
      </c>
      <c r="K1761" s="202"/>
      <c r="L1761" s="207"/>
      <c r="M1761" s="208"/>
      <c r="N1761" s="209"/>
      <c r="O1761" s="209"/>
      <c r="P1761" s="210">
        <f>SUM(P1762:P1776)</f>
        <v>0</v>
      </c>
      <c r="Q1761" s="209"/>
      <c r="R1761" s="210">
        <f>SUM(R1762:R1776)</f>
        <v>0.049479299999999997</v>
      </c>
      <c r="S1761" s="209"/>
      <c r="T1761" s="211">
        <f>SUM(T1762:T1776)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12" t="s">
        <v>90</v>
      </c>
      <c r="AT1761" s="213" t="s">
        <v>79</v>
      </c>
      <c r="AU1761" s="213" t="s">
        <v>88</v>
      </c>
      <c r="AY1761" s="212" t="s">
        <v>145</v>
      </c>
      <c r="BK1761" s="214">
        <f>SUM(BK1762:BK1776)</f>
        <v>0</v>
      </c>
    </row>
    <row r="1762" s="2" customFormat="1" ht="37.8" customHeight="1">
      <c r="A1762" s="43"/>
      <c r="B1762" s="44"/>
      <c r="C1762" s="217" t="s">
        <v>1913</v>
      </c>
      <c r="D1762" s="217" t="s">
        <v>148</v>
      </c>
      <c r="E1762" s="218" t="s">
        <v>1914</v>
      </c>
      <c r="F1762" s="219" t="s">
        <v>1915</v>
      </c>
      <c r="G1762" s="220" t="s">
        <v>319</v>
      </c>
      <c r="H1762" s="221">
        <v>38.061</v>
      </c>
      <c r="I1762" s="222"/>
      <c r="J1762" s="223">
        <f>ROUND(I1762*H1762,2)</f>
        <v>0</v>
      </c>
      <c r="K1762" s="219" t="s">
        <v>152</v>
      </c>
      <c r="L1762" s="49"/>
      <c r="M1762" s="224" t="s">
        <v>78</v>
      </c>
      <c r="N1762" s="225" t="s">
        <v>50</v>
      </c>
      <c r="O1762" s="89"/>
      <c r="P1762" s="226">
        <f>O1762*H1762</f>
        <v>0</v>
      </c>
      <c r="Q1762" s="226">
        <v>0</v>
      </c>
      <c r="R1762" s="226">
        <f>Q1762*H1762</f>
        <v>0</v>
      </c>
      <c r="S1762" s="226">
        <v>0</v>
      </c>
      <c r="T1762" s="227">
        <f>S1762*H1762</f>
        <v>0</v>
      </c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R1762" s="228" t="s">
        <v>364</v>
      </c>
      <c r="AT1762" s="228" t="s">
        <v>148</v>
      </c>
      <c r="AU1762" s="228" t="s">
        <v>90</v>
      </c>
      <c r="AY1762" s="21" t="s">
        <v>145</v>
      </c>
      <c r="BE1762" s="229">
        <f>IF(N1762="základní",J1762,0)</f>
        <v>0</v>
      </c>
      <c r="BF1762" s="229">
        <f>IF(N1762="snížená",J1762,0)</f>
        <v>0</v>
      </c>
      <c r="BG1762" s="229">
        <f>IF(N1762="zákl. přenesená",J1762,0)</f>
        <v>0</v>
      </c>
      <c r="BH1762" s="229">
        <f>IF(N1762="sníž. přenesená",J1762,0)</f>
        <v>0</v>
      </c>
      <c r="BI1762" s="229">
        <f>IF(N1762="nulová",J1762,0)</f>
        <v>0</v>
      </c>
      <c r="BJ1762" s="21" t="s">
        <v>88</v>
      </c>
      <c r="BK1762" s="229">
        <f>ROUND(I1762*H1762,2)</f>
        <v>0</v>
      </c>
      <c r="BL1762" s="21" t="s">
        <v>364</v>
      </c>
      <c r="BM1762" s="228" t="s">
        <v>1916</v>
      </c>
    </row>
    <row r="1763" s="2" customFormat="1">
      <c r="A1763" s="43"/>
      <c r="B1763" s="44"/>
      <c r="C1763" s="45"/>
      <c r="D1763" s="230" t="s">
        <v>155</v>
      </c>
      <c r="E1763" s="45"/>
      <c r="F1763" s="231" t="s">
        <v>1917</v>
      </c>
      <c r="G1763" s="45"/>
      <c r="H1763" s="45"/>
      <c r="I1763" s="232"/>
      <c r="J1763" s="45"/>
      <c r="K1763" s="45"/>
      <c r="L1763" s="49"/>
      <c r="M1763" s="233"/>
      <c r="N1763" s="234"/>
      <c r="O1763" s="89"/>
      <c r="P1763" s="89"/>
      <c r="Q1763" s="89"/>
      <c r="R1763" s="89"/>
      <c r="S1763" s="89"/>
      <c r="T1763" s="90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T1763" s="21" t="s">
        <v>155</v>
      </c>
      <c r="AU1763" s="21" t="s">
        <v>90</v>
      </c>
    </row>
    <row r="1764" s="14" customFormat="1">
      <c r="A1764" s="14"/>
      <c r="B1764" s="251"/>
      <c r="C1764" s="252"/>
      <c r="D1764" s="235" t="s">
        <v>273</v>
      </c>
      <c r="E1764" s="253" t="s">
        <v>78</v>
      </c>
      <c r="F1764" s="254" t="s">
        <v>942</v>
      </c>
      <c r="G1764" s="252"/>
      <c r="H1764" s="255">
        <v>13.223000000000001</v>
      </c>
      <c r="I1764" s="256"/>
      <c r="J1764" s="252"/>
      <c r="K1764" s="252"/>
      <c r="L1764" s="257"/>
      <c r="M1764" s="258"/>
      <c r="N1764" s="259"/>
      <c r="O1764" s="259"/>
      <c r="P1764" s="259"/>
      <c r="Q1764" s="259"/>
      <c r="R1764" s="259"/>
      <c r="S1764" s="259"/>
      <c r="T1764" s="26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1" t="s">
        <v>273</v>
      </c>
      <c r="AU1764" s="261" t="s">
        <v>90</v>
      </c>
      <c r="AV1764" s="14" t="s">
        <v>90</v>
      </c>
      <c r="AW1764" s="14" t="s">
        <v>40</v>
      </c>
      <c r="AX1764" s="14" t="s">
        <v>80</v>
      </c>
      <c r="AY1764" s="261" t="s">
        <v>145</v>
      </c>
    </row>
    <row r="1765" s="14" customFormat="1">
      <c r="A1765" s="14"/>
      <c r="B1765" s="251"/>
      <c r="C1765" s="252"/>
      <c r="D1765" s="235" t="s">
        <v>273</v>
      </c>
      <c r="E1765" s="253" t="s">
        <v>78</v>
      </c>
      <c r="F1765" s="254" t="s">
        <v>943</v>
      </c>
      <c r="G1765" s="252"/>
      <c r="H1765" s="255">
        <v>17.629999999999999</v>
      </c>
      <c r="I1765" s="256"/>
      <c r="J1765" s="252"/>
      <c r="K1765" s="252"/>
      <c r="L1765" s="257"/>
      <c r="M1765" s="258"/>
      <c r="N1765" s="259"/>
      <c r="O1765" s="259"/>
      <c r="P1765" s="259"/>
      <c r="Q1765" s="259"/>
      <c r="R1765" s="259"/>
      <c r="S1765" s="259"/>
      <c r="T1765" s="260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1" t="s">
        <v>273</v>
      </c>
      <c r="AU1765" s="261" t="s">
        <v>90</v>
      </c>
      <c r="AV1765" s="14" t="s">
        <v>90</v>
      </c>
      <c r="AW1765" s="14" t="s">
        <v>40</v>
      </c>
      <c r="AX1765" s="14" t="s">
        <v>80</v>
      </c>
      <c r="AY1765" s="261" t="s">
        <v>145</v>
      </c>
    </row>
    <row r="1766" s="14" customFormat="1">
      <c r="A1766" s="14"/>
      <c r="B1766" s="251"/>
      <c r="C1766" s="252"/>
      <c r="D1766" s="235" t="s">
        <v>273</v>
      </c>
      <c r="E1766" s="253" t="s">
        <v>78</v>
      </c>
      <c r="F1766" s="254" t="s">
        <v>944</v>
      </c>
      <c r="G1766" s="252"/>
      <c r="H1766" s="255">
        <v>4.6230000000000002</v>
      </c>
      <c r="I1766" s="256"/>
      <c r="J1766" s="252"/>
      <c r="K1766" s="252"/>
      <c r="L1766" s="257"/>
      <c r="M1766" s="258"/>
      <c r="N1766" s="259"/>
      <c r="O1766" s="259"/>
      <c r="P1766" s="259"/>
      <c r="Q1766" s="259"/>
      <c r="R1766" s="259"/>
      <c r="S1766" s="259"/>
      <c r="T1766" s="26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1" t="s">
        <v>273</v>
      </c>
      <c r="AU1766" s="261" t="s">
        <v>90</v>
      </c>
      <c r="AV1766" s="14" t="s">
        <v>90</v>
      </c>
      <c r="AW1766" s="14" t="s">
        <v>40</v>
      </c>
      <c r="AX1766" s="14" t="s">
        <v>80</v>
      </c>
      <c r="AY1766" s="261" t="s">
        <v>145</v>
      </c>
    </row>
    <row r="1767" s="14" customFormat="1">
      <c r="A1767" s="14"/>
      <c r="B1767" s="251"/>
      <c r="C1767" s="252"/>
      <c r="D1767" s="235" t="s">
        <v>273</v>
      </c>
      <c r="E1767" s="253" t="s">
        <v>78</v>
      </c>
      <c r="F1767" s="254" t="s">
        <v>946</v>
      </c>
      <c r="G1767" s="252"/>
      <c r="H1767" s="255">
        <v>1.2949999999999999</v>
      </c>
      <c r="I1767" s="256"/>
      <c r="J1767" s="252"/>
      <c r="K1767" s="252"/>
      <c r="L1767" s="257"/>
      <c r="M1767" s="258"/>
      <c r="N1767" s="259"/>
      <c r="O1767" s="259"/>
      <c r="P1767" s="259"/>
      <c r="Q1767" s="259"/>
      <c r="R1767" s="259"/>
      <c r="S1767" s="259"/>
      <c r="T1767" s="26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1" t="s">
        <v>273</v>
      </c>
      <c r="AU1767" s="261" t="s">
        <v>90</v>
      </c>
      <c r="AV1767" s="14" t="s">
        <v>90</v>
      </c>
      <c r="AW1767" s="14" t="s">
        <v>40</v>
      </c>
      <c r="AX1767" s="14" t="s">
        <v>80</v>
      </c>
      <c r="AY1767" s="261" t="s">
        <v>145</v>
      </c>
    </row>
    <row r="1768" s="14" customFormat="1">
      <c r="A1768" s="14"/>
      <c r="B1768" s="251"/>
      <c r="C1768" s="252"/>
      <c r="D1768" s="235" t="s">
        <v>273</v>
      </c>
      <c r="E1768" s="253" t="s">
        <v>78</v>
      </c>
      <c r="F1768" s="254" t="s">
        <v>947</v>
      </c>
      <c r="G1768" s="252"/>
      <c r="H1768" s="255">
        <v>1.29</v>
      </c>
      <c r="I1768" s="256"/>
      <c r="J1768" s="252"/>
      <c r="K1768" s="252"/>
      <c r="L1768" s="257"/>
      <c r="M1768" s="258"/>
      <c r="N1768" s="259"/>
      <c r="O1768" s="259"/>
      <c r="P1768" s="259"/>
      <c r="Q1768" s="259"/>
      <c r="R1768" s="259"/>
      <c r="S1768" s="259"/>
      <c r="T1768" s="26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61" t="s">
        <v>273</v>
      </c>
      <c r="AU1768" s="261" t="s">
        <v>90</v>
      </c>
      <c r="AV1768" s="14" t="s">
        <v>90</v>
      </c>
      <c r="AW1768" s="14" t="s">
        <v>40</v>
      </c>
      <c r="AX1768" s="14" t="s">
        <v>80</v>
      </c>
      <c r="AY1768" s="261" t="s">
        <v>145</v>
      </c>
    </row>
    <row r="1769" s="15" customFormat="1">
      <c r="A1769" s="15"/>
      <c r="B1769" s="262"/>
      <c r="C1769" s="263"/>
      <c r="D1769" s="235" t="s">
        <v>273</v>
      </c>
      <c r="E1769" s="264" t="s">
        <v>78</v>
      </c>
      <c r="F1769" s="265" t="s">
        <v>277</v>
      </c>
      <c r="G1769" s="263"/>
      <c r="H1769" s="266">
        <v>38.061</v>
      </c>
      <c r="I1769" s="267"/>
      <c r="J1769" s="263"/>
      <c r="K1769" s="263"/>
      <c r="L1769" s="268"/>
      <c r="M1769" s="269"/>
      <c r="N1769" s="270"/>
      <c r="O1769" s="270"/>
      <c r="P1769" s="270"/>
      <c r="Q1769" s="270"/>
      <c r="R1769" s="270"/>
      <c r="S1769" s="270"/>
      <c r="T1769" s="271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2" t="s">
        <v>273</v>
      </c>
      <c r="AU1769" s="272" t="s">
        <v>90</v>
      </c>
      <c r="AV1769" s="15" t="s">
        <v>170</v>
      </c>
      <c r="AW1769" s="15" t="s">
        <v>40</v>
      </c>
      <c r="AX1769" s="15" t="s">
        <v>88</v>
      </c>
      <c r="AY1769" s="272" t="s">
        <v>145</v>
      </c>
    </row>
    <row r="1770" s="2" customFormat="1" ht="16.5" customHeight="1">
      <c r="A1770" s="43"/>
      <c r="B1770" s="44"/>
      <c r="C1770" s="288" t="s">
        <v>1918</v>
      </c>
      <c r="D1770" s="288" t="s">
        <v>664</v>
      </c>
      <c r="E1770" s="289" t="s">
        <v>1919</v>
      </c>
      <c r="F1770" s="290" t="s">
        <v>1920</v>
      </c>
      <c r="G1770" s="291" t="s">
        <v>319</v>
      </c>
      <c r="H1770" s="292">
        <v>38.061</v>
      </c>
      <c r="I1770" s="293"/>
      <c r="J1770" s="294">
        <f>ROUND(I1770*H1770,2)</f>
        <v>0</v>
      </c>
      <c r="K1770" s="290" t="s">
        <v>152</v>
      </c>
      <c r="L1770" s="295"/>
      <c r="M1770" s="296" t="s">
        <v>78</v>
      </c>
      <c r="N1770" s="297" t="s">
        <v>50</v>
      </c>
      <c r="O1770" s="89"/>
      <c r="P1770" s="226">
        <f>O1770*H1770</f>
        <v>0</v>
      </c>
      <c r="Q1770" s="226">
        <v>0.0012999999999999999</v>
      </c>
      <c r="R1770" s="226">
        <f>Q1770*H1770</f>
        <v>0.049479299999999997</v>
      </c>
      <c r="S1770" s="226">
        <v>0</v>
      </c>
      <c r="T1770" s="227">
        <f>S1770*H1770</f>
        <v>0</v>
      </c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R1770" s="228" t="s">
        <v>467</v>
      </c>
      <c r="AT1770" s="228" t="s">
        <v>664</v>
      </c>
      <c r="AU1770" s="228" t="s">
        <v>90</v>
      </c>
      <c r="AY1770" s="21" t="s">
        <v>145</v>
      </c>
      <c r="BE1770" s="229">
        <f>IF(N1770="základní",J1770,0)</f>
        <v>0</v>
      </c>
      <c r="BF1770" s="229">
        <f>IF(N1770="snížená",J1770,0)</f>
        <v>0</v>
      </c>
      <c r="BG1770" s="229">
        <f>IF(N1770="zákl. přenesená",J1770,0)</f>
        <v>0</v>
      </c>
      <c r="BH1770" s="229">
        <f>IF(N1770="sníž. přenesená",J1770,0)</f>
        <v>0</v>
      </c>
      <c r="BI1770" s="229">
        <f>IF(N1770="nulová",J1770,0)</f>
        <v>0</v>
      </c>
      <c r="BJ1770" s="21" t="s">
        <v>88</v>
      </c>
      <c r="BK1770" s="229">
        <f>ROUND(I1770*H1770,2)</f>
        <v>0</v>
      </c>
      <c r="BL1770" s="21" t="s">
        <v>364</v>
      </c>
      <c r="BM1770" s="228" t="s">
        <v>1921</v>
      </c>
    </row>
    <row r="1771" s="2" customFormat="1" ht="49.05" customHeight="1">
      <c r="A1771" s="43"/>
      <c r="B1771" s="44"/>
      <c r="C1771" s="217" t="s">
        <v>1922</v>
      </c>
      <c r="D1771" s="217" t="s">
        <v>148</v>
      </c>
      <c r="E1771" s="218" t="s">
        <v>1923</v>
      </c>
      <c r="F1771" s="219" t="s">
        <v>1924</v>
      </c>
      <c r="G1771" s="220" t="s">
        <v>301</v>
      </c>
      <c r="H1771" s="221">
        <v>0.049000000000000002</v>
      </c>
      <c r="I1771" s="222"/>
      <c r="J1771" s="223">
        <f>ROUND(I1771*H1771,2)</f>
        <v>0</v>
      </c>
      <c r="K1771" s="219" t="s">
        <v>152</v>
      </c>
      <c r="L1771" s="49"/>
      <c r="M1771" s="224" t="s">
        <v>78</v>
      </c>
      <c r="N1771" s="225" t="s">
        <v>50</v>
      </c>
      <c r="O1771" s="89"/>
      <c r="P1771" s="226">
        <f>O1771*H1771</f>
        <v>0</v>
      </c>
      <c r="Q1771" s="226">
        <v>0</v>
      </c>
      <c r="R1771" s="226">
        <f>Q1771*H1771</f>
        <v>0</v>
      </c>
      <c r="S1771" s="226">
        <v>0</v>
      </c>
      <c r="T1771" s="227">
        <f>S1771*H1771</f>
        <v>0</v>
      </c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R1771" s="228" t="s">
        <v>364</v>
      </c>
      <c r="AT1771" s="228" t="s">
        <v>148</v>
      </c>
      <c r="AU1771" s="228" t="s">
        <v>90</v>
      </c>
      <c r="AY1771" s="21" t="s">
        <v>145</v>
      </c>
      <c r="BE1771" s="229">
        <f>IF(N1771="základní",J1771,0)</f>
        <v>0</v>
      </c>
      <c r="BF1771" s="229">
        <f>IF(N1771="snížená",J1771,0)</f>
        <v>0</v>
      </c>
      <c r="BG1771" s="229">
        <f>IF(N1771="zákl. přenesená",J1771,0)</f>
        <v>0</v>
      </c>
      <c r="BH1771" s="229">
        <f>IF(N1771="sníž. přenesená",J1771,0)</f>
        <v>0</v>
      </c>
      <c r="BI1771" s="229">
        <f>IF(N1771="nulová",J1771,0)</f>
        <v>0</v>
      </c>
      <c r="BJ1771" s="21" t="s">
        <v>88</v>
      </c>
      <c r="BK1771" s="229">
        <f>ROUND(I1771*H1771,2)</f>
        <v>0</v>
      </c>
      <c r="BL1771" s="21" t="s">
        <v>364</v>
      </c>
      <c r="BM1771" s="228" t="s">
        <v>1925</v>
      </c>
    </row>
    <row r="1772" s="2" customFormat="1">
      <c r="A1772" s="43"/>
      <c r="B1772" s="44"/>
      <c r="C1772" s="45"/>
      <c r="D1772" s="230" t="s">
        <v>155</v>
      </c>
      <c r="E1772" s="45"/>
      <c r="F1772" s="231" t="s">
        <v>1926</v>
      </c>
      <c r="G1772" s="45"/>
      <c r="H1772" s="45"/>
      <c r="I1772" s="232"/>
      <c r="J1772" s="45"/>
      <c r="K1772" s="45"/>
      <c r="L1772" s="49"/>
      <c r="M1772" s="233"/>
      <c r="N1772" s="234"/>
      <c r="O1772" s="89"/>
      <c r="P1772" s="89"/>
      <c r="Q1772" s="89"/>
      <c r="R1772" s="89"/>
      <c r="S1772" s="89"/>
      <c r="T1772" s="90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T1772" s="21" t="s">
        <v>155</v>
      </c>
      <c r="AU1772" s="21" t="s">
        <v>90</v>
      </c>
    </row>
    <row r="1773" s="2" customFormat="1" ht="49.05" customHeight="1">
      <c r="A1773" s="43"/>
      <c r="B1773" s="44"/>
      <c r="C1773" s="217" t="s">
        <v>1927</v>
      </c>
      <c r="D1773" s="217" t="s">
        <v>148</v>
      </c>
      <c r="E1773" s="218" t="s">
        <v>1928</v>
      </c>
      <c r="F1773" s="219" t="s">
        <v>1929</v>
      </c>
      <c r="G1773" s="220" t="s">
        <v>301</v>
      </c>
      <c r="H1773" s="221">
        <v>0.049000000000000002</v>
      </c>
      <c r="I1773" s="222"/>
      <c r="J1773" s="223">
        <f>ROUND(I1773*H1773,2)</f>
        <v>0</v>
      </c>
      <c r="K1773" s="219" t="s">
        <v>152</v>
      </c>
      <c r="L1773" s="49"/>
      <c r="M1773" s="224" t="s">
        <v>78</v>
      </c>
      <c r="N1773" s="225" t="s">
        <v>50</v>
      </c>
      <c r="O1773" s="89"/>
      <c r="P1773" s="226">
        <f>O1773*H1773</f>
        <v>0</v>
      </c>
      <c r="Q1773" s="226">
        <v>0</v>
      </c>
      <c r="R1773" s="226">
        <f>Q1773*H1773</f>
        <v>0</v>
      </c>
      <c r="S1773" s="226">
        <v>0</v>
      </c>
      <c r="T1773" s="227">
        <f>S1773*H1773</f>
        <v>0</v>
      </c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R1773" s="228" t="s">
        <v>364</v>
      </c>
      <c r="AT1773" s="228" t="s">
        <v>148</v>
      </c>
      <c r="AU1773" s="228" t="s">
        <v>90</v>
      </c>
      <c r="AY1773" s="21" t="s">
        <v>145</v>
      </c>
      <c r="BE1773" s="229">
        <f>IF(N1773="základní",J1773,0)</f>
        <v>0</v>
      </c>
      <c r="BF1773" s="229">
        <f>IF(N1773="snížená",J1773,0)</f>
        <v>0</v>
      </c>
      <c r="BG1773" s="229">
        <f>IF(N1773="zákl. přenesená",J1773,0)</f>
        <v>0</v>
      </c>
      <c r="BH1773" s="229">
        <f>IF(N1773="sníž. přenesená",J1773,0)</f>
        <v>0</v>
      </c>
      <c r="BI1773" s="229">
        <f>IF(N1773="nulová",J1773,0)</f>
        <v>0</v>
      </c>
      <c r="BJ1773" s="21" t="s">
        <v>88</v>
      </c>
      <c r="BK1773" s="229">
        <f>ROUND(I1773*H1773,2)</f>
        <v>0</v>
      </c>
      <c r="BL1773" s="21" t="s">
        <v>364</v>
      </c>
      <c r="BM1773" s="228" t="s">
        <v>1930</v>
      </c>
    </row>
    <row r="1774" s="2" customFormat="1">
      <c r="A1774" s="43"/>
      <c r="B1774" s="44"/>
      <c r="C1774" s="45"/>
      <c r="D1774" s="230" t="s">
        <v>155</v>
      </c>
      <c r="E1774" s="45"/>
      <c r="F1774" s="231" t="s">
        <v>1931</v>
      </c>
      <c r="G1774" s="45"/>
      <c r="H1774" s="45"/>
      <c r="I1774" s="232"/>
      <c r="J1774" s="45"/>
      <c r="K1774" s="45"/>
      <c r="L1774" s="49"/>
      <c r="M1774" s="233"/>
      <c r="N1774" s="234"/>
      <c r="O1774" s="89"/>
      <c r="P1774" s="89"/>
      <c r="Q1774" s="89"/>
      <c r="R1774" s="89"/>
      <c r="S1774" s="89"/>
      <c r="T1774" s="90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T1774" s="21" t="s">
        <v>155</v>
      </c>
      <c r="AU1774" s="21" t="s">
        <v>90</v>
      </c>
    </row>
    <row r="1775" s="2" customFormat="1" ht="66.75" customHeight="1">
      <c r="A1775" s="43"/>
      <c r="B1775" s="44"/>
      <c r="C1775" s="217" t="s">
        <v>1932</v>
      </c>
      <c r="D1775" s="217" t="s">
        <v>148</v>
      </c>
      <c r="E1775" s="218" t="s">
        <v>1933</v>
      </c>
      <c r="F1775" s="219" t="s">
        <v>1934</v>
      </c>
      <c r="G1775" s="220" t="s">
        <v>301</v>
      </c>
      <c r="H1775" s="221">
        <v>0.049000000000000002</v>
      </c>
      <c r="I1775" s="222"/>
      <c r="J1775" s="223">
        <f>ROUND(I1775*H1775,2)</f>
        <v>0</v>
      </c>
      <c r="K1775" s="219" t="s">
        <v>152</v>
      </c>
      <c r="L1775" s="49"/>
      <c r="M1775" s="224" t="s">
        <v>78</v>
      </c>
      <c r="N1775" s="225" t="s">
        <v>50</v>
      </c>
      <c r="O1775" s="89"/>
      <c r="P1775" s="226">
        <f>O1775*H1775</f>
        <v>0</v>
      </c>
      <c r="Q1775" s="226">
        <v>0</v>
      </c>
      <c r="R1775" s="226">
        <f>Q1775*H1775</f>
        <v>0</v>
      </c>
      <c r="S1775" s="226">
        <v>0</v>
      </c>
      <c r="T1775" s="227">
        <f>S1775*H1775</f>
        <v>0</v>
      </c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R1775" s="228" t="s">
        <v>364</v>
      </c>
      <c r="AT1775" s="228" t="s">
        <v>148</v>
      </c>
      <c r="AU1775" s="228" t="s">
        <v>90</v>
      </c>
      <c r="AY1775" s="21" t="s">
        <v>145</v>
      </c>
      <c r="BE1775" s="229">
        <f>IF(N1775="základní",J1775,0)</f>
        <v>0</v>
      </c>
      <c r="BF1775" s="229">
        <f>IF(N1775="snížená",J1775,0)</f>
        <v>0</v>
      </c>
      <c r="BG1775" s="229">
        <f>IF(N1775="zákl. přenesená",J1775,0)</f>
        <v>0</v>
      </c>
      <c r="BH1775" s="229">
        <f>IF(N1775="sníž. přenesená",J1775,0)</f>
        <v>0</v>
      </c>
      <c r="BI1775" s="229">
        <f>IF(N1775="nulová",J1775,0)</f>
        <v>0</v>
      </c>
      <c r="BJ1775" s="21" t="s">
        <v>88</v>
      </c>
      <c r="BK1775" s="229">
        <f>ROUND(I1775*H1775,2)</f>
        <v>0</v>
      </c>
      <c r="BL1775" s="21" t="s">
        <v>364</v>
      </c>
      <c r="BM1775" s="228" t="s">
        <v>1935</v>
      </c>
    </row>
    <row r="1776" s="2" customFormat="1">
      <c r="A1776" s="43"/>
      <c r="B1776" s="44"/>
      <c r="C1776" s="45"/>
      <c r="D1776" s="230" t="s">
        <v>155</v>
      </c>
      <c r="E1776" s="45"/>
      <c r="F1776" s="231" t="s">
        <v>1936</v>
      </c>
      <c r="G1776" s="45"/>
      <c r="H1776" s="45"/>
      <c r="I1776" s="232"/>
      <c r="J1776" s="45"/>
      <c r="K1776" s="45"/>
      <c r="L1776" s="49"/>
      <c r="M1776" s="233"/>
      <c r="N1776" s="234"/>
      <c r="O1776" s="89"/>
      <c r="P1776" s="89"/>
      <c r="Q1776" s="89"/>
      <c r="R1776" s="89"/>
      <c r="S1776" s="89"/>
      <c r="T1776" s="90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T1776" s="21" t="s">
        <v>155</v>
      </c>
      <c r="AU1776" s="21" t="s">
        <v>90</v>
      </c>
    </row>
    <row r="1777" s="12" customFormat="1" ht="25.92" customHeight="1">
      <c r="A1777" s="12"/>
      <c r="B1777" s="201"/>
      <c r="C1777" s="202"/>
      <c r="D1777" s="203" t="s">
        <v>79</v>
      </c>
      <c r="E1777" s="204" t="s">
        <v>620</v>
      </c>
      <c r="F1777" s="204" t="s">
        <v>621</v>
      </c>
      <c r="G1777" s="202"/>
      <c r="H1777" s="202"/>
      <c r="I1777" s="205"/>
      <c r="J1777" s="206">
        <f>BK1777</f>
        <v>0</v>
      </c>
      <c r="K1777" s="202"/>
      <c r="L1777" s="207"/>
      <c r="M1777" s="208"/>
      <c r="N1777" s="209"/>
      <c r="O1777" s="209"/>
      <c r="P1777" s="210">
        <f>SUM(P1778:P1809)</f>
        <v>0</v>
      </c>
      <c r="Q1777" s="209"/>
      <c r="R1777" s="210">
        <f>SUM(R1778:R1809)</f>
        <v>0</v>
      </c>
      <c r="S1777" s="209"/>
      <c r="T1777" s="211">
        <f>SUM(T1778:T1809)</f>
        <v>0</v>
      </c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R1777" s="212" t="s">
        <v>170</v>
      </c>
      <c r="AT1777" s="213" t="s">
        <v>79</v>
      </c>
      <c r="AU1777" s="213" t="s">
        <v>80</v>
      </c>
      <c r="AY1777" s="212" t="s">
        <v>145</v>
      </c>
      <c r="BK1777" s="214">
        <f>SUM(BK1778:BK1809)</f>
        <v>0</v>
      </c>
    </row>
    <row r="1778" s="2" customFormat="1" ht="24.15" customHeight="1">
      <c r="A1778" s="43"/>
      <c r="B1778" s="44"/>
      <c r="C1778" s="217" t="s">
        <v>1937</v>
      </c>
      <c r="D1778" s="217" t="s">
        <v>148</v>
      </c>
      <c r="E1778" s="218" t="s">
        <v>632</v>
      </c>
      <c r="F1778" s="219" t="s">
        <v>633</v>
      </c>
      <c r="G1778" s="220" t="s">
        <v>625</v>
      </c>
      <c r="H1778" s="221">
        <v>32</v>
      </c>
      <c r="I1778" s="222"/>
      <c r="J1778" s="223">
        <f>ROUND(I1778*H1778,2)</f>
        <v>0</v>
      </c>
      <c r="K1778" s="219" t="s">
        <v>152</v>
      </c>
      <c r="L1778" s="49"/>
      <c r="M1778" s="224" t="s">
        <v>78</v>
      </c>
      <c r="N1778" s="225" t="s">
        <v>50</v>
      </c>
      <c r="O1778" s="89"/>
      <c r="P1778" s="226">
        <f>O1778*H1778</f>
        <v>0</v>
      </c>
      <c r="Q1778" s="226">
        <v>0</v>
      </c>
      <c r="R1778" s="226">
        <f>Q1778*H1778</f>
        <v>0</v>
      </c>
      <c r="S1778" s="226">
        <v>0</v>
      </c>
      <c r="T1778" s="227">
        <f>S1778*H1778</f>
        <v>0</v>
      </c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R1778" s="228" t="s">
        <v>626</v>
      </c>
      <c r="AT1778" s="228" t="s">
        <v>148</v>
      </c>
      <c r="AU1778" s="228" t="s">
        <v>88</v>
      </c>
      <c r="AY1778" s="21" t="s">
        <v>145</v>
      </c>
      <c r="BE1778" s="229">
        <f>IF(N1778="základní",J1778,0)</f>
        <v>0</v>
      </c>
      <c r="BF1778" s="229">
        <f>IF(N1778="snížená",J1778,0)</f>
        <v>0</v>
      </c>
      <c r="BG1778" s="229">
        <f>IF(N1778="zákl. přenesená",J1778,0)</f>
        <v>0</v>
      </c>
      <c r="BH1778" s="229">
        <f>IF(N1778="sníž. přenesená",J1778,0)</f>
        <v>0</v>
      </c>
      <c r="BI1778" s="229">
        <f>IF(N1778="nulová",J1778,0)</f>
        <v>0</v>
      </c>
      <c r="BJ1778" s="21" t="s">
        <v>88</v>
      </c>
      <c r="BK1778" s="229">
        <f>ROUND(I1778*H1778,2)</f>
        <v>0</v>
      </c>
      <c r="BL1778" s="21" t="s">
        <v>626</v>
      </c>
      <c r="BM1778" s="228" t="s">
        <v>1938</v>
      </c>
    </row>
    <row r="1779" s="2" customFormat="1">
      <c r="A1779" s="43"/>
      <c r="B1779" s="44"/>
      <c r="C1779" s="45"/>
      <c r="D1779" s="230" t="s">
        <v>155</v>
      </c>
      <c r="E1779" s="45"/>
      <c r="F1779" s="231" t="s">
        <v>635</v>
      </c>
      <c r="G1779" s="45"/>
      <c r="H1779" s="45"/>
      <c r="I1779" s="232"/>
      <c r="J1779" s="45"/>
      <c r="K1779" s="45"/>
      <c r="L1779" s="49"/>
      <c r="M1779" s="233"/>
      <c r="N1779" s="234"/>
      <c r="O1779" s="89"/>
      <c r="P1779" s="89"/>
      <c r="Q1779" s="89"/>
      <c r="R1779" s="89"/>
      <c r="S1779" s="89"/>
      <c r="T1779" s="90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T1779" s="21" t="s">
        <v>155</v>
      </c>
      <c r="AU1779" s="21" t="s">
        <v>88</v>
      </c>
    </row>
    <row r="1780" s="2" customFormat="1">
      <c r="A1780" s="43"/>
      <c r="B1780" s="44"/>
      <c r="C1780" s="45"/>
      <c r="D1780" s="235" t="s">
        <v>157</v>
      </c>
      <c r="E1780" s="45"/>
      <c r="F1780" s="236" t="s">
        <v>629</v>
      </c>
      <c r="G1780" s="45"/>
      <c r="H1780" s="45"/>
      <c r="I1780" s="232"/>
      <c r="J1780" s="45"/>
      <c r="K1780" s="45"/>
      <c r="L1780" s="49"/>
      <c r="M1780" s="233"/>
      <c r="N1780" s="234"/>
      <c r="O1780" s="89"/>
      <c r="P1780" s="89"/>
      <c r="Q1780" s="89"/>
      <c r="R1780" s="89"/>
      <c r="S1780" s="89"/>
      <c r="T1780" s="90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T1780" s="21" t="s">
        <v>157</v>
      </c>
      <c r="AU1780" s="21" t="s">
        <v>88</v>
      </c>
    </row>
    <row r="1781" s="14" customFormat="1">
      <c r="A1781" s="14"/>
      <c r="B1781" s="251"/>
      <c r="C1781" s="252"/>
      <c r="D1781" s="235" t="s">
        <v>273</v>
      </c>
      <c r="E1781" s="253" t="s">
        <v>78</v>
      </c>
      <c r="F1781" s="254" t="s">
        <v>1939</v>
      </c>
      <c r="G1781" s="252"/>
      <c r="H1781" s="255">
        <v>32</v>
      </c>
      <c r="I1781" s="256"/>
      <c r="J1781" s="252"/>
      <c r="K1781" s="252"/>
      <c r="L1781" s="257"/>
      <c r="M1781" s="258"/>
      <c r="N1781" s="259"/>
      <c r="O1781" s="259"/>
      <c r="P1781" s="259"/>
      <c r="Q1781" s="259"/>
      <c r="R1781" s="259"/>
      <c r="S1781" s="259"/>
      <c r="T1781" s="260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1" t="s">
        <v>273</v>
      </c>
      <c r="AU1781" s="261" t="s">
        <v>88</v>
      </c>
      <c r="AV1781" s="14" t="s">
        <v>90</v>
      </c>
      <c r="AW1781" s="14" t="s">
        <v>40</v>
      </c>
      <c r="AX1781" s="14" t="s">
        <v>88</v>
      </c>
      <c r="AY1781" s="261" t="s">
        <v>145</v>
      </c>
    </row>
    <row r="1782" s="2" customFormat="1" ht="24.15" customHeight="1">
      <c r="A1782" s="43"/>
      <c r="B1782" s="44"/>
      <c r="C1782" s="217" t="s">
        <v>1940</v>
      </c>
      <c r="D1782" s="217" t="s">
        <v>148</v>
      </c>
      <c r="E1782" s="218" t="s">
        <v>1941</v>
      </c>
      <c r="F1782" s="219" t="s">
        <v>1942</v>
      </c>
      <c r="G1782" s="220" t="s">
        <v>625</v>
      </c>
      <c r="H1782" s="221">
        <v>32</v>
      </c>
      <c r="I1782" s="222"/>
      <c r="J1782" s="223">
        <f>ROUND(I1782*H1782,2)</f>
        <v>0</v>
      </c>
      <c r="K1782" s="219" t="s">
        <v>152</v>
      </c>
      <c r="L1782" s="49"/>
      <c r="M1782" s="224" t="s">
        <v>78</v>
      </c>
      <c r="N1782" s="225" t="s">
        <v>50</v>
      </c>
      <c r="O1782" s="89"/>
      <c r="P1782" s="226">
        <f>O1782*H1782</f>
        <v>0</v>
      </c>
      <c r="Q1782" s="226">
        <v>0</v>
      </c>
      <c r="R1782" s="226">
        <f>Q1782*H1782</f>
        <v>0</v>
      </c>
      <c r="S1782" s="226">
        <v>0</v>
      </c>
      <c r="T1782" s="227">
        <f>S1782*H1782</f>
        <v>0</v>
      </c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R1782" s="228" t="s">
        <v>626</v>
      </c>
      <c r="AT1782" s="228" t="s">
        <v>148</v>
      </c>
      <c r="AU1782" s="228" t="s">
        <v>88</v>
      </c>
      <c r="AY1782" s="21" t="s">
        <v>145</v>
      </c>
      <c r="BE1782" s="229">
        <f>IF(N1782="základní",J1782,0)</f>
        <v>0</v>
      </c>
      <c r="BF1782" s="229">
        <f>IF(N1782="snížená",J1782,0)</f>
        <v>0</v>
      </c>
      <c r="BG1782" s="229">
        <f>IF(N1782="zákl. přenesená",J1782,0)</f>
        <v>0</v>
      </c>
      <c r="BH1782" s="229">
        <f>IF(N1782="sníž. přenesená",J1782,0)</f>
        <v>0</v>
      </c>
      <c r="BI1782" s="229">
        <f>IF(N1782="nulová",J1782,0)</f>
        <v>0</v>
      </c>
      <c r="BJ1782" s="21" t="s">
        <v>88</v>
      </c>
      <c r="BK1782" s="229">
        <f>ROUND(I1782*H1782,2)</f>
        <v>0</v>
      </c>
      <c r="BL1782" s="21" t="s">
        <v>626</v>
      </c>
      <c r="BM1782" s="228" t="s">
        <v>1943</v>
      </c>
    </row>
    <row r="1783" s="2" customFormat="1">
      <c r="A1783" s="43"/>
      <c r="B1783" s="44"/>
      <c r="C1783" s="45"/>
      <c r="D1783" s="230" t="s">
        <v>155</v>
      </c>
      <c r="E1783" s="45"/>
      <c r="F1783" s="231" t="s">
        <v>1944</v>
      </c>
      <c r="G1783" s="45"/>
      <c r="H1783" s="45"/>
      <c r="I1783" s="232"/>
      <c r="J1783" s="45"/>
      <c r="K1783" s="45"/>
      <c r="L1783" s="49"/>
      <c r="M1783" s="233"/>
      <c r="N1783" s="234"/>
      <c r="O1783" s="89"/>
      <c r="P1783" s="89"/>
      <c r="Q1783" s="89"/>
      <c r="R1783" s="89"/>
      <c r="S1783" s="89"/>
      <c r="T1783" s="90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T1783" s="21" t="s">
        <v>155</v>
      </c>
      <c r="AU1783" s="21" t="s">
        <v>88</v>
      </c>
    </row>
    <row r="1784" s="2" customFormat="1">
      <c r="A1784" s="43"/>
      <c r="B1784" s="44"/>
      <c r="C1784" s="45"/>
      <c r="D1784" s="235" t="s">
        <v>157</v>
      </c>
      <c r="E1784" s="45"/>
      <c r="F1784" s="236" t="s">
        <v>629</v>
      </c>
      <c r="G1784" s="45"/>
      <c r="H1784" s="45"/>
      <c r="I1784" s="232"/>
      <c r="J1784" s="45"/>
      <c r="K1784" s="45"/>
      <c r="L1784" s="49"/>
      <c r="M1784" s="233"/>
      <c r="N1784" s="234"/>
      <c r="O1784" s="89"/>
      <c r="P1784" s="89"/>
      <c r="Q1784" s="89"/>
      <c r="R1784" s="89"/>
      <c r="S1784" s="89"/>
      <c r="T1784" s="90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T1784" s="21" t="s">
        <v>157</v>
      </c>
      <c r="AU1784" s="21" t="s">
        <v>88</v>
      </c>
    </row>
    <row r="1785" s="14" customFormat="1">
      <c r="A1785" s="14"/>
      <c r="B1785" s="251"/>
      <c r="C1785" s="252"/>
      <c r="D1785" s="235" t="s">
        <v>273</v>
      </c>
      <c r="E1785" s="253" t="s">
        <v>78</v>
      </c>
      <c r="F1785" s="254" t="s">
        <v>1939</v>
      </c>
      <c r="G1785" s="252"/>
      <c r="H1785" s="255">
        <v>32</v>
      </c>
      <c r="I1785" s="256"/>
      <c r="J1785" s="252"/>
      <c r="K1785" s="252"/>
      <c r="L1785" s="257"/>
      <c r="M1785" s="258"/>
      <c r="N1785" s="259"/>
      <c r="O1785" s="259"/>
      <c r="P1785" s="259"/>
      <c r="Q1785" s="259"/>
      <c r="R1785" s="259"/>
      <c r="S1785" s="259"/>
      <c r="T1785" s="260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1" t="s">
        <v>273</v>
      </c>
      <c r="AU1785" s="261" t="s">
        <v>88</v>
      </c>
      <c r="AV1785" s="14" t="s">
        <v>90</v>
      </c>
      <c r="AW1785" s="14" t="s">
        <v>40</v>
      </c>
      <c r="AX1785" s="14" t="s">
        <v>88</v>
      </c>
      <c r="AY1785" s="261" t="s">
        <v>145</v>
      </c>
    </row>
    <row r="1786" s="2" customFormat="1" ht="24.15" customHeight="1">
      <c r="A1786" s="43"/>
      <c r="B1786" s="44"/>
      <c r="C1786" s="217" t="s">
        <v>1945</v>
      </c>
      <c r="D1786" s="217" t="s">
        <v>148</v>
      </c>
      <c r="E1786" s="218" t="s">
        <v>1946</v>
      </c>
      <c r="F1786" s="219" t="s">
        <v>1947</v>
      </c>
      <c r="G1786" s="220" t="s">
        <v>625</v>
      </c>
      <c r="H1786" s="221">
        <v>32</v>
      </c>
      <c r="I1786" s="222"/>
      <c r="J1786" s="223">
        <f>ROUND(I1786*H1786,2)</f>
        <v>0</v>
      </c>
      <c r="K1786" s="219" t="s">
        <v>152</v>
      </c>
      <c r="L1786" s="49"/>
      <c r="M1786" s="224" t="s">
        <v>78</v>
      </c>
      <c r="N1786" s="225" t="s">
        <v>50</v>
      </c>
      <c r="O1786" s="89"/>
      <c r="P1786" s="226">
        <f>O1786*H1786</f>
        <v>0</v>
      </c>
      <c r="Q1786" s="226">
        <v>0</v>
      </c>
      <c r="R1786" s="226">
        <f>Q1786*H1786</f>
        <v>0</v>
      </c>
      <c r="S1786" s="226">
        <v>0</v>
      </c>
      <c r="T1786" s="227">
        <f>S1786*H1786</f>
        <v>0</v>
      </c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R1786" s="228" t="s">
        <v>626</v>
      </c>
      <c r="AT1786" s="228" t="s">
        <v>148</v>
      </c>
      <c r="AU1786" s="228" t="s">
        <v>88</v>
      </c>
      <c r="AY1786" s="21" t="s">
        <v>145</v>
      </c>
      <c r="BE1786" s="229">
        <f>IF(N1786="základní",J1786,0)</f>
        <v>0</v>
      </c>
      <c r="BF1786" s="229">
        <f>IF(N1786="snížená",J1786,0)</f>
        <v>0</v>
      </c>
      <c r="BG1786" s="229">
        <f>IF(N1786="zákl. přenesená",J1786,0)</f>
        <v>0</v>
      </c>
      <c r="BH1786" s="229">
        <f>IF(N1786="sníž. přenesená",J1786,0)</f>
        <v>0</v>
      </c>
      <c r="BI1786" s="229">
        <f>IF(N1786="nulová",J1786,0)</f>
        <v>0</v>
      </c>
      <c r="BJ1786" s="21" t="s">
        <v>88</v>
      </c>
      <c r="BK1786" s="229">
        <f>ROUND(I1786*H1786,2)</f>
        <v>0</v>
      </c>
      <c r="BL1786" s="21" t="s">
        <v>626</v>
      </c>
      <c r="BM1786" s="228" t="s">
        <v>1948</v>
      </c>
    </row>
    <row r="1787" s="2" customFormat="1">
      <c r="A1787" s="43"/>
      <c r="B1787" s="44"/>
      <c r="C1787" s="45"/>
      <c r="D1787" s="230" t="s">
        <v>155</v>
      </c>
      <c r="E1787" s="45"/>
      <c r="F1787" s="231" t="s">
        <v>1949</v>
      </c>
      <c r="G1787" s="45"/>
      <c r="H1787" s="45"/>
      <c r="I1787" s="232"/>
      <c r="J1787" s="45"/>
      <c r="K1787" s="45"/>
      <c r="L1787" s="49"/>
      <c r="M1787" s="233"/>
      <c r="N1787" s="234"/>
      <c r="O1787" s="89"/>
      <c r="P1787" s="89"/>
      <c r="Q1787" s="89"/>
      <c r="R1787" s="89"/>
      <c r="S1787" s="89"/>
      <c r="T1787" s="90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T1787" s="21" t="s">
        <v>155</v>
      </c>
      <c r="AU1787" s="21" t="s">
        <v>88</v>
      </c>
    </row>
    <row r="1788" s="2" customFormat="1">
      <c r="A1788" s="43"/>
      <c r="B1788" s="44"/>
      <c r="C1788" s="45"/>
      <c r="D1788" s="235" t="s">
        <v>157</v>
      </c>
      <c r="E1788" s="45"/>
      <c r="F1788" s="236" t="s">
        <v>629</v>
      </c>
      <c r="G1788" s="45"/>
      <c r="H1788" s="45"/>
      <c r="I1788" s="232"/>
      <c r="J1788" s="45"/>
      <c r="K1788" s="45"/>
      <c r="L1788" s="49"/>
      <c r="M1788" s="233"/>
      <c r="N1788" s="234"/>
      <c r="O1788" s="89"/>
      <c r="P1788" s="89"/>
      <c r="Q1788" s="89"/>
      <c r="R1788" s="89"/>
      <c r="S1788" s="89"/>
      <c r="T1788" s="90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T1788" s="21" t="s">
        <v>157</v>
      </c>
      <c r="AU1788" s="21" t="s">
        <v>88</v>
      </c>
    </row>
    <row r="1789" s="14" customFormat="1">
      <c r="A1789" s="14"/>
      <c r="B1789" s="251"/>
      <c r="C1789" s="252"/>
      <c r="D1789" s="235" t="s">
        <v>273</v>
      </c>
      <c r="E1789" s="253" t="s">
        <v>78</v>
      </c>
      <c r="F1789" s="254" t="s">
        <v>1939</v>
      </c>
      <c r="G1789" s="252"/>
      <c r="H1789" s="255">
        <v>32</v>
      </c>
      <c r="I1789" s="256"/>
      <c r="J1789" s="252"/>
      <c r="K1789" s="252"/>
      <c r="L1789" s="257"/>
      <c r="M1789" s="258"/>
      <c r="N1789" s="259"/>
      <c r="O1789" s="259"/>
      <c r="P1789" s="259"/>
      <c r="Q1789" s="259"/>
      <c r="R1789" s="259"/>
      <c r="S1789" s="259"/>
      <c r="T1789" s="260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1" t="s">
        <v>273</v>
      </c>
      <c r="AU1789" s="261" t="s">
        <v>88</v>
      </c>
      <c r="AV1789" s="14" t="s">
        <v>90</v>
      </c>
      <c r="AW1789" s="14" t="s">
        <v>40</v>
      </c>
      <c r="AX1789" s="14" t="s">
        <v>88</v>
      </c>
      <c r="AY1789" s="261" t="s">
        <v>145</v>
      </c>
    </row>
    <row r="1790" s="2" customFormat="1" ht="24.15" customHeight="1">
      <c r="A1790" s="43"/>
      <c r="B1790" s="44"/>
      <c r="C1790" s="217" t="s">
        <v>1950</v>
      </c>
      <c r="D1790" s="217" t="s">
        <v>148</v>
      </c>
      <c r="E1790" s="218" t="s">
        <v>1951</v>
      </c>
      <c r="F1790" s="219" t="s">
        <v>1952</v>
      </c>
      <c r="G1790" s="220" t="s">
        <v>625</v>
      </c>
      <c r="H1790" s="221">
        <v>32</v>
      </c>
      <c r="I1790" s="222"/>
      <c r="J1790" s="223">
        <f>ROUND(I1790*H1790,2)</f>
        <v>0</v>
      </c>
      <c r="K1790" s="219" t="s">
        <v>152</v>
      </c>
      <c r="L1790" s="49"/>
      <c r="M1790" s="224" t="s">
        <v>78</v>
      </c>
      <c r="N1790" s="225" t="s">
        <v>50</v>
      </c>
      <c r="O1790" s="89"/>
      <c r="P1790" s="226">
        <f>O1790*H1790</f>
        <v>0</v>
      </c>
      <c r="Q1790" s="226">
        <v>0</v>
      </c>
      <c r="R1790" s="226">
        <f>Q1790*H1790</f>
        <v>0</v>
      </c>
      <c r="S1790" s="226">
        <v>0</v>
      </c>
      <c r="T1790" s="227">
        <f>S1790*H1790</f>
        <v>0</v>
      </c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R1790" s="228" t="s">
        <v>626</v>
      </c>
      <c r="AT1790" s="228" t="s">
        <v>148</v>
      </c>
      <c r="AU1790" s="228" t="s">
        <v>88</v>
      </c>
      <c r="AY1790" s="21" t="s">
        <v>145</v>
      </c>
      <c r="BE1790" s="229">
        <f>IF(N1790="základní",J1790,0)</f>
        <v>0</v>
      </c>
      <c r="BF1790" s="229">
        <f>IF(N1790="snížená",J1790,0)</f>
        <v>0</v>
      </c>
      <c r="BG1790" s="229">
        <f>IF(N1790="zákl. přenesená",J1790,0)</f>
        <v>0</v>
      </c>
      <c r="BH1790" s="229">
        <f>IF(N1790="sníž. přenesená",J1790,0)</f>
        <v>0</v>
      </c>
      <c r="BI1790" s="229">
        <f>IF(N1790="nulová",J1790,0)</f>
        <v>0</v>
      </c>
      <c r="BJ1790" s="21" t="s">
        <v>88</v>
      </c>
      <c r="BK1790" s="229">
        <f>ROUND(I1790*H1790,2)</f>
        <v>0</v>
      </c>
      <c r="BL1790" s="21" t="s">
        <v>626</v>
      </c>
      <c r="BM1790" s="228" t="s">
        <v>1953</v>
      </c>
    </row>
    <row r="1791" s="2" customFormat="1">
      <c r="A1791" s="43"/>
      <c r="B1791" s="44"/>
      <c r="C1791" s="45"/>
      <c r="D1791" s="230" t="s">
        <v>155</v>
      </c>
      <c r="E1791" s="45"/>
      <c r="F1791" s="231" t="s">
        <v>1954</v>
      </c>
      <c r="G1791" s="45"/>
      <c r="H1791" s="45"/>
      <c r="I1791" s="232"/>
      <c r="J1791" s="45"/>
      <c r="K1791" s="45"/>
      <c r="L1791" s="49"/>
      <c r="M1791" s="233"/>
      <c r="N1791" s="234"/>
      <c r="O1791" s="89"/>
      <c r="P1791" s="89"/>
      <c r="Q1791" s="89"/>
      <c r="R1791" s="89"/>
      <c r="S1791" s="89"/>
      <c r="T1791" s="90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T1791" s="21" t="s">
        <v>155</v>
      </c>
      <c r="AU1791" s="21" t="s">
        <v>88</v>
      </c>
    </row>
    <row r="1792" s="2" customFormat="1">
      <c r="A1792" s="43"/>
      <c r="B1792" s="44"/>
      <c r="C1792" s="45"/>
      <c r="D1792" s="235" t="s">
        <v>157</v>
      </c>
      <c r="E1792" s="45"/>
      <c r="F1792" s="236" t="s">
        <v>629</v>
      </c>
      <c r="G1792" s="45"/>
      <c r="H1792" s="45"/>
      <c r="I1792" s="232"/>
      <c r="J1792" s="45"/>
      <c r="K1792" s="45"/>
      <c r="L1792" s="49"/>
      <c r="M1792" s="233"/>
      <c r="N1792" s="234"/>
      <c r="O1792" s="89"/>
      <c r="P1792" s="89"/>
      <c r="Q1792" s="89"/>
      <c r="R1792" s="89"/>
      <c r="S1792" s="89"/>
      <c r="T1792" s="90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T1792" s="21" t="s">
        <v>157</v>
      </c>
      <c r="AU1792" s="21" t="s">
        <v>88</v>
      </c>
    </row>
    <row r="1793" s="14" customFormat="1">
      <c r="A1793" s="14"/>
      <c r="B1793" s="251"/>
      <c r="C1793" s="252"/>
      <c r="D1793" s="235" t="s">
        <v>273</v>
      </c>
      <c r="E1793" s="253" t="s">
        <v>78</v>
      </c>
      <c r="F1793" s="254" t="s">
        <v>1939</v>
      </c>
      <c r="G1793" s="252"/>
      <c r="H1793" s="255">
        <v>32</v>
      </c>
      <c r="I1793" s="256"/>
      <c r="J1793" s="252"/>
      <c r="K1793" s="252"/>
      <c r="L1793" s="257"/>
      <c r="M1793" s="258"/>
      <c r="N1793" s="259"/>
      <c r="O1793" s="259"/>
      <c r="P1793" s="259"/>
      <c r="Q1793" s="259"/>
      <c r="R1793" s="259"/>
      <c r="S1793" s="259"/>
      <c r="T1793" s="26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1" t="s">
        <v>273</v>
      </c>
      <c r="AU1793" s="261" t="s">
        <v>88</v>
      </c>
      <c r="AV1793" s="14" t="s">
        <v>90</v>
      </c>
      <c r="AW1793" s="14" t="s">
        <v>40</v>
      </c>
      <c r="AX1793" s="14" t="s">
        <v>88</v>
      </c>
      <c r="AY1793" s="261" t="s">
        <v>145</v>
      </c>
    </row>
    <row r="1794" s="2" customFormat="1" ht="24.15" customHeight="1">
      <c r="A1794" s="43"/>
      <c r="B1794" s="44"/>
      <c r="C1794" s="217" t="s">
        <v>1955</v>
      </c>
      <c r="D1794" s="217" t="s">
        <v>148</v>
      </c>
      <c r="E1794" s="218" t="s">
        <v>1956</v>
      </c>
      <c r="F1794" s="219" t="s">
        <v>1957</v>
      </c>
      <c r="G1794" s="220" t="s">
        <v>625</v>
      </c>
      <c r="H1794" s="221">
        <v>32</v>
      </c>
      <c r="I1794" s="222"/>
      <c r="J1794" s="223">
        <f>ROUND(I1794*H1794,2)</f>
        <v>0</v>
      </c>
      <c r="K1794" s="219" t="s">
        <v>152</v>
      </c>
      <c r="L1794" s="49"/>
      <c r="M1794" s="224" t="s">
        <v>78</v>
      </c>
      <c r="N1794" s="225" t="s">
        <v>50</v>
      </c>
      <c r="O1794" s="89"/>
      <c r="P1794" s="226">
        <f>O1794*H1794</f>
        <v>0</v>
      </c>
      <c r="Q1794" s="226">
        <v>0</v>
      </c>
      <c r="R1794" s="226">
        <f>Q1794*H1794</f>
        <v>0</v>
      </c>
      <c r="S1794" s="226">
        <v>0</v>
      </c>
      <c r="T1794" s="227">
        <f>S1794*H1794</f>
        <v>0</v>
      </c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R1794" s="228" t="s">
        <v>626</v>
      </c>
      <c r="AT1794" s="228" t="s">
        <v>148</v>
      </c>
      <c r="AU1794" s="228" t="s">
        <v>88</v>
      </c>
      <c r="AY1794" s="21" t="s">
        <v>145</v>
      </c>
      <c r="BE1794" s="229">
        <f>IF(N1794="základní",J1794,0)</f>
        <v>0</v>
      </c>
      <c r="BF1794" s="229">
        <f>IF(N1794="snížená",J1794,0)</f>
        <v>0</v>
      </c>
      <c r="BG1794" s="229">
        <f>IF(N1794="zákl. přenesená",J1794,0)</f>
        <v>0</v>
      </c>
      <c r="BH1794" s="229">
        <f>IF(N1794="sníž. přenesená",J1794,0)</f>
        <v>0</v>
      </c>
      <c r="BI1794" s="229">
        <f>IF(N1794="nulová",J1794,0)</f>
        <v>0</v>
      </c>
      <c r="BJ1794" s="21" t="s">
        <v>88</v>
      </c>
      <c r="BK1794" s="229">
        <f>ROUND(I1794*H1794,2)</f>
        <v>0</v>
      </c>
      <c r="BL1794" s="21" t="s">
        <v>626</v>
      </c>
      <c r="BM1794" s="228" t="s">
        <v>1958</v>
      </c>
    </row>
    <row r="1795" s="2" customFormat="1">
      <c r="A1795" s="43"/>
      <c r="B1795" s="44"/>
      <c r="C1795" s="45"/>
      <c r="D1795" s="230" t="s">
        <v>155</v>
      </c>
      <c r="E1795" s="45"/>
      <c r="F1795" s="231" t="s">
        <v>1959</v>
      </c>
      <c r="G1795" s="45"/>
      <c r="H1795" s="45"/>
      <c r="I1795" s="232"/>
      <c r="J1795" s="45"/>
      <c r="K1795" s="45"/>
      <c r="L1795" s="49"/>
      <c r="M1795" s="233"/>
      <c r="N1795" s="234"/>
      <c r="O1795" s="89"/>
      <c r="P1795" s="89"/>
      <c r="Q1795" s="89"/>
      <c r="R1795" s="89"/>
      <c r="S1795" s="89"/>
      <c r="T1795" s="90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T1795" s="21" t="s">
        <v>155</v>
      </c>
      <c r="AU1795" s="21" t="s">
        <v>88</v>
      </c>
    </row>
    <row r="1796" s="2" customFormat="1">
      <c r="A1796" s="43"/>
      <c r="B1796" s="44"/>
      <c r="C1796" s="45"/>
      <c r="D1796" s="235" t="s">
        <v>157</v>
      </c>
      <c r="E1796" s="45"/>
      <c r="F1796" s="236" t="s">
        <v>629</v>
      </c>
      <c r="G1796" s="45"/>
      <c r="H1796" s="45"/>
      <c r="I1796" s="232"/>
      <c r="J1796" s="45"/>
      <c r="K1796" s="45"/>
      <c r="L1796" s="49"/>
      <c r="M1796" s="233"/>
      <c r="N1796" s="234"/>
      <c r="O1796" s="89"/>
      <c r="P1796" s="89"/>
      <c r="Q1796" s="89"/>
      <c r="R1796" s="89"/>
      <c r="S1796" s="89"/>
      <c r="T1796" s="90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T1796" s="21" t="s">
        <v>157</v>
      </c>
      <c r="AU1796" s="21" t="s">
        <v>88</v>
      </c>
    </row>
    <row r="1797" s="14" customFormat="1">
      <c r="A1797" s="14"/>
      <c r="B1797" s="251"/>
      <c r="C1797" s="252"/>
      <c r="D1797" s="235" t="s">
        <v>273</v>
      </c>
      <c r="E1797" s="253" t="s">
        <v>78</v>
      </c>
      <c r="F1797" s="254" t="s">
        <v>1939</v>
      </c>
      <c r="G1797" s="252"/>
      <c r="H1797" s="255">
        <v>32</v>
      </c>
      <c r="I1797" s="256"/>
      <c r="J1797" s="252"/>
      <c r="K1797" s="252"/>
      <c r="L1797" s="257"/>
      <c r="M1797" s="258"/>
      <c r="N1797" s="259"/>
      <c r="O1797" s="259"/>
      <c r="P1797" s="259"/>
      <c r="Q1797" s="259"/>
      <c r="R1797" s="259"/>
      <c r="S1797" s="259"/>
      <c r="T1797" s="26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1" t="s">
        <v>273</v>
      </c>
      <c r="AU1797" s="261" t="s">
        <v>88</v>
      </c>
      <c r="AV1797" s="14" t="s">
        <v>90</v>
      </c>
      <c r="AW1797" s="14" t="s">
        <v>40</v>
      </c>
      <c r="AX1797" s="14" t="s">
        <v>88</v>
      </c>
      <c r="AY1797" s="261" t="s">
        <v>145</v>
      </c>
    </row>
    <row r="1798" s="2" customFormat="1" ht="24.15" customHeight="1">
      <c r="A1798" s="43"/>
      <c r="B1798" s="44"/>
      <c r="C1798" s="217" t="s">
        <v>1960</v>
      </c>
      <c r="D1798" s="217" t="s">
        <v>148</v>
      </c>
      <c r="E1798" s="218" t="s">
        <v>1961</v>
      </c>
      <c r="F1798" s="219" t="s">
        <v>1962</v>
      </c>
      <c r="G1798" s="220" t="s">
        <v>625</v>
      </c>
      <c r="H1798" s="221">
        <v>32</v>
      </c>
      <c r="I1798" s="222"/>
      <c r="J1798" s="223">
        <f>ROUND(I1798*H1798,2)</f>
        <v>0</v>
      </c>
      <c r="K1798" s="219" t="s">
        <v>152</v>
      </c>
      <c r="L1798" s="49"/>
      <c r="M1798" s="224" t="s">
        <v>78</v>
      </c>
      <c r="N1798" s="225" t="s">
        <v>50</v>
      </c>
      <c r="O1798" s="89"/>
      <c r="P1798" s="226">
        <f>O1798*H1798</f>
        <v>0</v>
      </c>
      <c r="Q1798" s="226">
        <v>0</v>
      </c>
      <c r="R1798" s="226">
        <f>Q1798*H1798</f>
        <v>0</v>
      </c>
      <c r="S1798" s="226">
        <v>0</v>
      </c>
      <c r="T1798" s="227">
        <f>S1798*H1798</f>
        <v>0</v>
      </c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R1798" s="228" t="s">
        <v>626</v>
      </c>
      <c r="AT1798" s="228" t="s">
        <v>148</v>
      </c>
      <c r="AU1798" s="228" t="s">
        <v>88</v>
      </c>
      <c r="AY1798" s="21" t="s">
        <v>145</v>
      </c>
      <c r="BE1798" s="229">
        <f>IF(N1798="základní",J1798,0)</f>
        <v>0</v>
      </c>
      <c r="BF1798" s="229">
        <f>IF(N1798="snížená",J1798,0)</f>
        <v>0</v>
      </c>
      <c r="BG1798" s="229">
        <f>IF(N1798="zákl. přenesená",J1798,0)</f>
        <v>0</v>
      </c>
      <c r="BH1798" s="229">
        <f>IF(N1798="sníž. přenesená",J1798,0)</f>
        <v>0</v>
      </c>
      <c r="BI1798" s="229">
        <f>IF(N1798="nulová",J1798,0)</f>
        <v>0</v>
      </c>
      <c r="BJ1798" s="21" t="s">
        <v>88</v>
      </c>
      <c r="BK1798" s="229">
        <f>ROUND(I1798*H1798,2)</f>
        <v>0</v>
      </c>
      <c r="BL1798" s="21" t="s">
        <v>626</v>
      </c>
      <c r="BM1798" s="228" t="s">
        <v>1963</v>
      </c>
    </row>
    <row r="1799" s="2" customFormat="1">
      <c r="A1799" s="43"/>
      <c r="B1799" s="44"/>
      <c r="C1799" s="45"/>
      <c r="D1799" s="230" t="s">
        <v>155</v>
      </c>
      <c r="E1799" s="45"/>
      <c r="F1799" s="231" t="s">
        <v>1964</v>
      </c>
      <c r="G1799" s="45"/>
      <c r="H1799" s="45"/>
      <c r="I1799" s="232"/>
      <c r="J1799" s="45"/>
      <c r="K1799" s="45"/>
      <c r="L1799" s="49"/>
      <c r="M1799" s="233"/>
      <c r="N1799" s="234"/>
      <c r="O1799" s="89"/>
      <c r="P1799" s="89"/>
      <c r="Q1799" s="89"/>
      <c r="R1799" s="89"/>
      <c r="S1799" s="89"/>
      <c r="T1799" s="90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T1799" s="21" t="s">
        <v>155</v>
      </c>
      <c r="AU1799" s="21" t="s">
        <v>88</v>
      </c>
    </row>
    <row r="1800" s="2" customFormat="1">
      <c r="A1800" s="43"/>
      <c r="B1800" s="44"/>
      <c r="C1800" s="45"/>
      <c r="D1800" s="235" t="s">
        <v>157</v>
      </c>
      <c r="E1800" s="45"/>
      <c r="F1800" s="236" t="s">
        <v>629</v>
      </c>
      <c r="G1800" s="45"/>
      <c r="H1800" s="45"/>
      <c r="I1800" s="232"/>
      <c r="J1800" s="45"/>
      <c r="K1800" s="45"/>
      <c r="L1800" s="49"/>
      <c r="M1800" s="233"/>
      <c r="N1800" s="234"/>
      <c r="O1800" s="89"/>
      <c r="P1800" s="89"/>
      <c r="Q1800" s="89"/>
      <c r="R1800" s="89"/>
      <c r="S1800" s="89"/>
      <c r="T1800" s="90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T1800" s="21" t="s">
        <v>157</v>
      </c>
      <c r="AU1800" s="21" t="s">
        <v>88</v>
      </c>
    </row>
    <row r="1801" s="14" customFormat="1">
      <c r="A1801" s="14"/>
      <c r="B1801" s="251"/>
      <c r="C1801" s="252"/>
      <c r="D1801" s="235" t="s">
        <v>273</v>
      </c>
      <c r="E1801" s="253" t="s">
        <v>78</v>
      </c>
      <c r="F1801" s="254" t="s">
        <v>1939</v>
      </c>
      <c r="G1801" s="252"/>
      <c r="H1801" s="255">
        <v>32</v>
      </c>
      <c r="I1801" s="256"/>
      <c r="J1801" s="252"/>
      <c r="K1801" s="252"/>
      <c r="L1801" s="257"/>
      <c r="M1801" s="258"/>
      <c r="N1801" s="259"/>
      <c r="O1801" s="259"/>
      <c r="P1801" s="259"/>
      <c r="Q1801" s="259"/>
      <c r="R1801" s="259"/>
      <c r="S1801" s="259"/>
      <c r="T1801" s="260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1" t="s">
        <v>273</v>
      </c>
      <c r="AU1801" s="261" t="s">
        <v>88</v>
      </c>
      <c r="AV1801" s="14" t="s">
        <v>90</v>
      </c>
      <c r="AW1801" s="14" t="s">
        <v>40</v>
      </c>
      <c r="AX1801" s="14" t="s">
        <v>88</v>
      </c>
      <c r="AY1801" s="261" t="s">
        <v>145</v>
      </c>
    </row>
    <row r="1802" s="2" customFormat="1" ht="24.15" customHeight="1">
      <c r="A1802" s="43"/>
      <c r="B1802" s="44"/>
      <c r="C1802" s="217" t="s">
        <v>1965</v>
      </c>
      <c r="D1802" s="217" t="s">
        <v>148</v>
      </c>
      <c r="E1802" s="218" t="s">
        <v>1966</v>
      </c>
      <c r="F1802" s="219" t="s">
        <v>1967</v>
      </c>
      <c r="G1802" s="220" t="s">
        <v>625</v>
      </c>
      <c r="H1802" s="221">
        <v>32</v>
      </c>
      <c r="I1802" s="222"/>
      <c r="J1802" s="223">
        <f>ROUND(I1802*H1802,2)</f>
        <v>0</v>
      </c>
      <c r="K1802" s="219" t="s">
        <v>152</v>
      </c>
      <c r="L1802" s="49"/>
      <c r="M1802" s="224" t="s">
        <v>78</v>
      </c>
      <c r="N1802" s="225" t="s">
        <v>50</v>
      </c>
      <c r="O1802" s="89"/>
      <c r="P1802" s="226">
        <f>O1802*H1802</f>
        <v>0</v>
      </c>
      <c r="Q1802" s="226">
        <v>0</v>
      </c>
      <c r="R1802" s="226">
        <f>Q1802*H1802</f>
        <v>0</v>
      </c>
      <c r="S1802" s="226">
        <v>0</v>
      </c>
      <c r="T1802" s="227">
        <f>S1802*H1802</f>
        <v>0</v>
      </c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R1802" s="228" t="s">
        <v>626</v>
      </c>
      <c r="AT1802" s="228" t="s">
        <v>148</v>
      </c>
      <c r="AU1802" s="228" t="s">
        <v>88</v>
      </c>
      <c r="AY1802" s="21" t="s">
        <v>145</v>
      </c>
      <c r="BE1802" s="229">
        <f>IF(N1802="základní",J1802,0)</f>
        <v>0</v>
      </c>
      <c r="BF1802" s="229">
        <f>IF(N1802="snížená",J1802,0)</f>
        <v>0</v>
      </c>
      <c r="BG1802" s="229">
        <f>IF(N1802="zákl. přenesená",J1802,0)</f>
        <v>0</v>
      </c>
      <c r="BH1802" s="229">
        <f>IF(N1802="sníž. přenesená",J1802,0)</f>
        <v>0</v>
      </c>
      <c r="BI1802" s="229">
        <f>IF(N1802="nulová",J1802,0)</f>
        <v>0</v>
      </c>
      <c r="BJ1802" s="21" t="s">
        <v>88</v>
      </c>
      <c r="BK1802" s="229">
        <f>ROUND(I1802*H1802,2)</f>
        <v>0</v>
      </c>
      <c r="BL1802" s="21" t="s">
        <v>626</v>
      </c>
      <c r="BM1802" s="228" t="s">
        <v>1968</v>
      </c>
    </row>
    <row r="1803" s="2" customFormat="1">
      <c r="A1803" s="43"/>
      <c r="B1803" s="44"/>
      <c r="C1803" s="45"/>
      <c r="D1803" s="230" t="s">
        <v>155</v>
      </c>
      <c r="E1803" s="45"/>
      <c r="F1803" s="231" t="s">
        <v>1969</v>
      </c>
      <c r="G1803" s="45"/>
      <c r="H1803" s="45"/>
      <c r="I1803" s="232"/>
      <c r="J1803" s="45"/>
      <c r="K1803" s="45"/>
      <c r="L1803" s="49"/>
      <c r="M1803" s="233"/>
      <c r="N1803" s="234"/>
      <c r="O1803" s="89"/>
      <c r="P1803" s="89"/>
      <c r="Q1803" s="89"/>
      <c r="R1803" s="89"/>
      <c r="S1803" s="89"/>
      <c r="T1803" s="90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T1803" s="21" t="s">
        <v>155</v>
      </c>
      <c r="AU1803" s="21" t="s">
        <v>88</v>
      </c>
    </row>
    <row r="1804" s="2" customFormat="1">
      <c r="A1804" s="43"/>
      <c r="B1804" s="44"/>
      <c r="C1804" s="45"/>
      <c r="D1804" s="235" t="s">
        <v>157</v>
      </c>
      <c r="E1804" s="45"/>
      <c r="F1804" s="236" t="s">
        <v>629</v>
      </c>
      <c r="G1804" s="45"/>
      <c r="H1804" s="45"/>
      <c r="I1804" s="232"/>
      <c r="J1804" s="45"/>
      <c r="K1804" s="45"/>
      <c r="L1804" s="49"/>
      <c r="M1804" s="233"/>
      <c r="N1804" s="234"/>
      <c r="O1804" s="89"/>
      <c r="P1804" s="89"/>
      <c r="Q1804" s="89"/>
      <c r="R1804" s="89"/>
      <c r="S1804" s="89"/>
      <c r="T1804" s="90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T1804" s="21" t="s">
        <v>157</v>
      </c>
      <c r="AU1804" s="21" t="s">
        <v>88</v>
      </c>
    </row>
    <row r="1805" s="14" customFormat="1">
      <c r="A1805" s="14"/>
      <c r="B1805" s="251"/>
      <c r="C1805" s="252"/>
      <c r="D1805" s="235" t="s">
        <v>273</v>
      </c>
      <c r="E1805" s="253" t="s">
        <v>78</v>
      </c>
      <c r="F1805" s="254" t="s">
        <v>1939</v>
      </c>
      <c r="G1805" s="252"/>
      <c r="H1805" s="255">
        <v>32</v>
      </c>
      <c r="I1805" s="256"/>
      <c r="J1805" s="252"/>
      <c r="K1805" s="252"/>
      <c r="L1805" s="257"/>
      <c r="M1805" s="258"/>
      <c r="N1805" s="259"/>
      <c r="O1805" s="259"/>
      <c r="P1805" s="259"/>
      <c r="Q1805" s="259"/>
      <c r="R1805" s="259"/>
      <c r="S1805" s="259"/>
      <c r="T1805" s="260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1" t="s">
        <v>273</v>
      </c>
      <c r="AU1805" s="261" t="s">
        <v>88</v>
      </c>
      <c r="AV1805" s="14" t="s">
        <v>90</v>
      </c>
      <c r="AW1805" s="14" t="s">
        <v>40</v>
      </c>
      <c r="AX1805" s="14" t="s">
        <v>88</v>
      </c>
      <c r="AY1805" s="261" t="s">
        <v>145</v>
      </c>
    </row>
    <row r="1806" s="2" customFormat="1" ht="33" customHeight="1">
      <c r="A1806" s="43"/>
      <c r="B1806" s="44"/>
      <c r="C1806" s="217" t="s">
        <v>1970</v>
      </c>
      <c r="D1806" s="217" t="s">
        <v>148</v>
      </c>
      <c r="E1806" s="218" t="s">
        <v>734</v>
      </c>
      <c r="F1806" s="219" t="s">
        <v>735</v>
      </c>
      <c r="G1806" s="220" t="s">
        <v>625</v>
      </c>
      <c r="H1806" s="221">
        <v>32</v>
      </c>
      <c r="I1806" s="222"/>
      <c r="J1806" s="223">
        <f>ROUND(I1806*H1806,2)</f>
        <v>0</v>
      </c>
      <c r="K1806" s="219" t="s">
        <v>152</v>
      </c>
      <c r="L1806" s="49"/>
      <c r="M1806" s="224" t="s">
        <v>78</v>
      </c>
      <c r="N1806" s="225" t="s">
        <v>50</v>
      </c>
      <c r="O1806" s="89"/>
      <c r="P1806" s="226">
        <f>O1806*H1806</f>
        <v>0</v>
      </c>
      <c r="Q1806" s="226">
        <v>0</v>
      </c>
      <c r="R1806" s="226">
        <f>Q1806*H1806</f>
        <v>0</v>
      </c>
      <c r="S1806" s="226">
        <v>0</v>
      </c>
      <c r="T1806" s="227">
        <f>S1806*H1806</f>
        <v>0</v>
      </c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R1806" s="228" t="s">
        <v>626</v>
      </c>
      <c r="AT1806" s="228" t="s">
        <v>148</v>
      </c>
      <c r="AU1806" s="228" t="s">
        <v>88</v>
      </c>
      <c r="AY1806" s="21" t="s">
        <v>145</v>
      </c>
      <c r="BE1806" s="229">
        <f>IF(N1806="základní",J1806,0)</f>
        <v>0</v>
      </c>
      <c r="BF1806" s="229">
        <f>IF(N1806="snížená",J1806,0)</f>
        <v>0</v>
      </c>
      <c r="BG1806" s="229">
        <f>IF(N1806="zákl. přenesená",J1806,0)</f>
        <v>0</v>
      </c>
      <c r="BH1806" s="229">
        <f>IF(N1806="sníž. přenesená",J1806,0)</f>
        <v>0</v>
      </c>
      <c r="BI1806" s="229">
        <f>IF(N1806="nulová",J1806,0)</f>
        <v>0</v>
      </c>
      <c r="BJ1806" s="21" t="s">
        <v>88</v>
      </c>
      <c r="BK1806" s="229">
        <f>ROUND(I1806*H1806,2)</f>
        <v>0</v>
      </c>
      <c r="BL1806" s="21" t="s">
        <v>626</v>
      </c>
      <c r="BM1806" s="228" t="s">
        <v>1971</v>
      </c>
    </row>
    <row r="1807" s="2" customFormat="1">
      <c r="A1807" s="43"/>
      <c r="B1807" s="44"/>
      <c r="C1807" s="45"/>
      <c r="D1807" s="230" t="s">
        <v>155</v>
      </c>
      <c r="E1807" s="45"/>
      <c r="F1807" s="231" t="s">
        <v>737</v>
      </c>
      <c r="G1807" s="45"/>
      <c r="H1807" s="45"/>
      <c r="I1807" s="232"/>
      <c r="J1807" s="45"/>
      <c r="K1807" s="45"/>
      <c r="L1807" s="49"/>
      <c r="M1807" s="233"/>
      <c r="N1807" s="234"/>
      <c r="O1807" s="89"/>
      <c r="P1807" s="89"/>
      <c r="Q1807" s="89"/>
      <c r="R1807" s="89"/>
      <c r="S1807" s="89"/>
      <c r="T1807" s="90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T1807" s="21" t="s">
        <v>155</v>
      </c>
      <c r="AU1807" s="21" t="s">
        <v>88</v>
      </c>
    </row>
    <row r="1808" s="2" customFormat="1">
      <c r="A1808" s="43"/>
      <c r="B1808" s="44"/>
      <c r="C1808" s="45"/>
      <c r="D1808" s="235" t="s">
        <v>157</v>
      </c>
      <c r="E1808" s="45"/>
      <c r="F1808" s="236" t="s">
        <v>629</v>
      </c>
      <c r="G1808" s="45"/>
      <c r="H1808" s="45"/>
      <c r="I1808" s="232"/>
      <c r="J1808" s="45"/>
      <c r="K1808" s="45"/>
      <c r="L1808" s="49"/>
      <c r="M1808" s="233"/>
      <c r="N1808" s="234"/>
      <c r="O1808" s="89"/>
      <c r="P1808" s="89"/>
      <c r="Q1808" s="89"/>
      <c r="R1808" s="89"/>
      <c r="S1808" s="89"/>
      <c r="T1808" s="90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T1808" s="21" t="s">
        <v>157</v>
      </c>
      <c r="AU1808" s="21" t="s">
        <v>88</v>
      </c>
    </row>
    <row r="1809" s="14" customFormat="1">
      <c r="A1809" s="14"/>
      <c r="B1809" s="251"/>
      <c r="C1809" s="252"/>
      <c r="D1809" s="235" t="s">
        <v>273</v>
      </c>
      <c r="E1809" s="253" t="s">
        <v>78</v>
      </c>
      <c r="F1809" s="254" t="s">
        <v>1939</v>
      </c>
      <c r="G1809" s="252"/>
      <c r="H1809" s="255">
        <v>32</v>
      </c>
      <c r="I1809" s="256"/>
      <c r="J1809" s="252"/>
      <c r="K1809" s="252"/>
      <c r="L1809" s="257"/>
      <c r="M1809" s="258"/>
      <c r="N1809" s="259"/>
      <c r="O1809" s="259"/>
      <c r="P1809" s="259"/>
      <c r="Q1809" s="259"/>
      <c r="R1809" s="259"/>
      <c r="S1809" s="259"/>
      <c r="T1809" s="260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1" t="s">
        <v>273</v>
      </c>
      <c r="AU1809" s="261" t="s">
        <v>88</v>
      </c>
      <c r="AV1809" s="14" t="s">
        <v>90</v>
      </c>
      <c r="AW1809" s="14" t="s">
        <v>40</v>
      </c>
      <c r="AX1809" s="14" t="s">
        <v>88</v>
      </c>
      <c r="AY1809" s="261" t="s">
        <v>145</v>
      </c>
    </row>
    <row r="1810" s="12" customFormat="1" ht="25.92" customHeight="1">
      <c r="A1810" s="12"/>
      <c r="B1810" s="201"/>
      <c r="C1810" s="202"/>
      <c r="D1810" s="203" t="s">
        <v>79</v>
      </c>
      <c r="E1810" s="204" t="s">
        <v>1972</v>
      </c>
      <c r="F1810" s="204" t="s">
        <v>1973</v>
      </c>
      <c r="G1810" s="202"/>
      <c r="H1810" s="202"/>
      <c r="I1810" s="205"/>
      <c r="J1810" s="206">
        <f>BK1810</f>
        <v>0</v>
      </c>
      <c r="K1810" s="202"/>
      <c r="L1810" s="207"/>
      <c r="M1810" s="208"/>
      <c r="N1810" s="209"/>
      <c r="O1810" s="209"/>
      <c r="P1810" s="210">
        <f>SUM(P1811:P1814)</f>
        <v>0</v>
      </c>
      <c r="Q1810" s="209"/>
      <c r="R1810" s="210">
        <f>SUM(R1811:R1814)</f>
        <v>0</v>
      </c>
      <c r="S1810" s="209"/>
      <c r="T1810" s="211">
        <f>SUM(T1811:T1814)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2" t="s">
        <v>170</v>
      </c>
      <c r="AT1810" s="213" t="s">
        <v>79</v>
      </c>
      <c r="AU1810" s="213" t="s">
        <v>80</v>
      </c>
      <c r="AY1810" s="212" t="s">
        <v>145</v>
      </c>
      <c r="BK1810" s="214">
        <f>SUM(BK1811:BK1814)</f>
        <v>0</v>
      </c>
    </row>
    <row r="1811" s="2" customFormat="1" ht="24.15" customHeight="1">
      <c r="A1811" s="43"/>
      <c r="B1811" s="44"/>
      <c r="C1811" s="217" t="s">
        <v>1974</v>
      </c>
      <c r="D1811" s="217" t="s">
        <v>148</v>
      </c>
      <c r="E1811" s="218" t="s">
        <v>1975</v>
      </c>
      <c r="F1811" s="219" t="s">
        <v>1976</v>
      </c>
      <c r="G1811" s="220" t="s">
        <v>1977</v>
      </c>
      <c r="H1811" s="221">
        <v>1</v>
      </c>
      <c r="I1811" s="222"/>
      <c r="J1811" s="223">
        <f>ROUND(I1811*H1811,2)</f>
        <v>0</v>
      </c>
      <c r="K1811" s="219" t="s">
        <v>78</v>
      </c>
      <c r="L1811" s="49"/>
      <c r="M1811" s="224" t="s">
        <v>78</v>
      </c>
      <c r="N1811" s="225" t="s">
        <v>50</v>
      </c>
      <c r="O1811" s="89"/>
      <c r="P1811" s="226">
        <f>O1811*H1811</f>
        <v>0</v>
      </c>
      <c r="Q1811" s="226">
        <v>0</v>
      </c>
      <c r="R1811" s="226">
        <f>Q1811*H1811</f>
        <v>0</v>
      </c>
      <c r="S1811" s="226">
        <v>0</v>
      </c>
      <c r="T1811" s="227">
        <f>S1811*H1811</f>
        <v>0</v>
      </c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R1811" s="228" t="s">
        <v>626</v>
      </c>
      <c r="AT1811" s="228" t="s">
        <v>148</v>
      </c>
      <c r="AU1811" s="228" t="s">
        <v>88</v>
      </c>
      <c r="AY1811" s="21" t="s">
        <v>145</v>
      </c>
      <c r="BE1811" s="229">
        <f>IF(N1811="základní",J1811,0)</f>
        <v>0</v>
      </c>
      <c r="BF1811" s="229">
        <f>IF(N1811="snížená",J1811,0)</f>
        <v>0</v>
      </c>
      <c r="BG1811" s="229">
        <f>IF(N1811="zákl. přenesená",J1811,0)</f>
        <v>0</v>
      </c>
      <c r="BH1811" s="229">
        <f>IF(N1811="sníž. přenesená",J1811,0)</f>
        <v>0</v>
      </c>
      <c r="BI1811" s="229">
        <f>IF(N1811="nulová",J1811,0)</f>
        <v>0</v>
      </c>
      <c r="BJ1811" s="21" t="s">
        <v>88</v>
      </c>
      <c r="BK1811" s="229">
        <f>ROUND(I1811*H1811,2)</f>
        <v>0</v>
      </c>
      <c r="BL1811" s="21" t="s">
        <v>626</v>
      </c>
      <c r="BM1811" s="228" t="s">
        <v>1978</v>
      </c>
    </row>
    <row r="1812" s="2" customFormat="1">
      <c r="A1812" s="43"/>
      <c r="B1812" s="44"/>
      <c r="C1812" s="45"/>
      <c r="D1812" s="235" t="s">
        <v>157</v>
      </c>
      <c r="E1812" s="45"/>
      <c r="F1812" s="236" t="s">
        <v>1979</v>
      </c>
      <c r="G1812" s="45"/>
      <c r="H1812" s="45"/>
      <c r="I1812" s="232"/>
      <c r="J1812" s="45"/>
      <c r="K1812" s="45"/>
      <c r="L1812" s="49"/>
      <c r="M1812" s="233"/>
      <c r="N1812" s="234"/>
      <c r="O1812" s="89"/>
      <c r="P1812" s="89"/>
      <c r="Q1812" s="89"/>
      <c r="R1812" s="89"/>
      <c r="S1812" s="89"/>
      <c r="T1812" s="90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T1812" s="21" t="s">
        <v>157</v>
      </c>
      <c r="AU1812" s="21" t="s">
        <v>88</v>
      </c>
    </row>
    <row r="1813" s="2" customFormat="1" ht="24.15" customHeight="1">
      <c r="A1813" s="43"/>
      <c r="B1813" s="44"/>
      <c r="C1813" s="217" t="s">
        <v>1980</v>
      </c>
      <c r="D1813" s="217" t="s">
        <v>148</v>
      </c>
      <c r="E1813" s="218" t="s">
        <v>1981</v>
      </c>
      <c r="F1813" s="219" t="s">
        <v>1982</v>
      </c>
      <c r="G1813" s="220" t="s">
        <v>1977</v>
      </c>
      <c r="H1813" s="221">
        <v>1</v>
      </c>
      <c r="I1813" s="222"/>
      <c r="J1813" s="223">
        <f>ROUND(I1813*H1813,2)</f>
        <v>0</v>
      </c>
      <c r="K1813" s="219" t="s">
        <v>78</v>
      </c>
      <c r="L1813" s="49"/>
      <c r="M1813" s="224" t="s">
        <v>78</v>
      </c>
      <c r="N1813" s="225" t="s">
        <v>50</v>
      </c>
      <c r="O1813" s="89"/>
      <c r="P1813" s="226">
        <f>O1813*H1813</f>
        <v>0</v>
      </c>
      <c r="Q1813" s="226">
        <v>0</v>
      </c>
      <c r="R1813" s="226">
        <f>Q1813*H1813</f>
        <v>0</v>
      </c>
      <c r="S1813" s="226">
        <v>0</v>
      </c>
      <c r="T1813" s="227">
        <f>S1813*H1813</f>
        <v>0</v>
      </c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R1813" s="228" t="s">
        <v>626</v>
      </c>
      <c r="AT1813" s="228" t="s">
        <v>148</v>
      </c>
      <c r="AU1813" s="228" t="s">
        <v>88</v>
      </c>
      <c r="AY1813" s="21" t="s">
        <v>145</v>
      </c>
      <c r="BE1813" s="229">
        <f>IF(N1813="základní",J1813,0)</f>
        <v>0</v>
      </c>
      <c r="BF1813" s="229">
        <f>IF(N1813="snížená",J1813,0)</f>
        <v>0</v>
      </c>
      <c r="BG1813" s="229">
        <f>IF(N1813="zákl. přenesená",J1813,0)</f>
        <v>0</v>
      </c>
      <c r="BH1813" s="229">
        <f>IF(N1813="sníž. přenesená",J1813,0)</f>
        <v>0</v>
      </c>
      <c r="BI1813" s="229">
        <f>IF(N1813="nulová",J1813,0)</f>
        <v>0</v>
      </c>
      <c r="BJ1813" s="21" t="s">
        <v>88</v>
      </c>
      <c r="BK1813" s="229">
        <f>ROUND(I1813*H1813,2)</f>
        <v>0</v>
      </c>
      <c r="BL1813" s="21" t="s">
        <v>626</v>
      </c>
      <c r="BM1813" s="228" t="s">
        <v>1983</v>
      </c>
    </row>
    <row r="1814" s="2" customFormat="1">
      <c r="A1814" s="43"/>
      <c r="B1814" s="44"/>
      <c r="C1814" s="45"/>
      <c r="D1814" s="235" t="s">
        <v>157</v>
      </c>
      <c r="E1814" s="45"/>
      <c r="F1814" s="236" t="s">
        <v>1984</v>
      </c>
      <c r="G1814" s="45"/>
      <c r="H1814" s="45"/>
      <c r="I1814" s="232"/>
      <c r="J1814" s="45"/>
      <c r="K1814" s="45"/>
      <c r="L1814" s="49"/>
      <c r="M1814" s="237"/>
      <c r="N1814" s="238"/>
      <c r="O1814" s="239"/>
      <c r="P1814" s="239"/>
      <c r="Q1814" s="239"/>
      <c r="R1814" s="239"/>
      <c r="S1814" s="239"/>
      <c r="T1814" s="240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T1814" s="21" t="s">
        <v>157</v>
      </c>
      <c r="AU1814" s="21" t="s">
        <v>88</v>
      </c>
    </row>
    <row r="1815" s="2" customFormat="1" ht="6.96" customHeight="1">
      <c r="A1815" s="43"/>
      <c r="B1815" s="64"/>
      <c r="C1815" s="65"/>
      <c r="D1815" s="65"/>
      <c r="E1815" s="65"/>
      <c r="F1815" s="65"/>
      <c r="G1815" s="65"/>
      <c r="H1815" s="65"/>
      <c r="I1815" s="65"/>
      <c r="J1815" s="65"/>
      <c r="K1815" s="65"/>
      <c r="L1815" s="49"/>
      <c r="M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</row>
  </sheetData>
  <sheetProtection sheet="1" autoFilter="0" formatColumns="0" formatRows="0" objects="1" scenarios="1" spinCount="100000" saltValue="GPioIptiMKWWS3tBEOcd2Lzo7/LQRGYEdv90Cr1Ft/TC8tSpsM6acnqQKhArwZv929ByObkP7gocLuW6bjhCzg==" hashValue="g0sO052j29tw4KloQAKhWbOFVfmlnhgLgl94mGlXWUe7ofMWX+ytGPw0KTDjnmdXkpnYtHL6JLKuYixThPUAKw==" algorithmName="SHA-512" password="CC35"/>
  <autoFilter ref="C107:K18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4_01/271572211"/>
    <hyperlink ref="F127" r:id="rId2" display="https://podminky.urs.cz/item/CS_URS_2024_01/273321411"/>
    <hyperlink ref="F135" r:id="rId3" display="https://podminky.urs.cz/item/CS_URS_2024_01/273362021"/>
    <hyperlink ref="F147" r:id="rId4" display="https://podminky.urs.cz/item/CS_URS_2024_01/310271061"/>
    <hyperlink ref="F150" r:id="rId5" display="https://podminky.urs.cz/item/CS_URS_2024_01/310271071"/>
    <hyperlink ref="F154" r:id="rId6" display="https://podminky.urs.cz/item/CS_URS_2024_01/310271081"/>
    <hyperlink ref="F158" r:id="rId7" display="https://podminky.urs.cz/item/CS_URS_2024_01/317168011"/>
    <hyperlink ref="F161" r:id="rId8" display="https://podminky.urs.cz/item/CS_URS_2024_01/317168012"/>
    <hyperlink ref="F164" r:id="rId9" display="https://podminky.urs.cz/item/CS_URS_2024_01/317168022"/>
    <hyperlink ref="F167" r:id="rId10" display="https://podminky.urs.cz/item/CS_URS_2024_01/317168052"/>
    <hyperlink ref="F170" r:id="rId11" display="https://podminky.urs.cz/item/CS_URS_2024_01/317168053"/>
    <hyperlink ref="F173" r:id="rId12" display="https://podminky.urs.cz/item/CS_URS_2024_01/317168054"/>
    <hyperlink ref="F178" r:id="rId13" display="https://podminky.urs.cz/item/CS_URS_2024_01/340271021"/>
    <hyperlink ref="F183" r:id="rId14" display="https://podminky.urs.cz/item/CS_URS_2024_01/340271025"/>
    <hyperlink ref="F186" r:id="rId15" display="https://podminky.urs.cz/item/CS_URS_2024_01/340271041"/>
    <hyperlink ref="F189" r:id="rId16" display="https://podminky.urs.cz/item/CS_URS_2024_01/340271045"/>
    <hyperlink ref="F194" r:id="rId17" display="https://podminky.urs.cz/item/CS_URS_2024_01/342244121"/>
    <hyperlink ref="F198" r:id="rId18" display="https://podminky.urs.cz/item/CS_URS_2024_01/342291121"/>
    <hyperlink ref="F203" r:id="rId19" display="https://podminky.urs.cz/item/CS_URS_2024_01/417321313"/>
    <hyperlink ref="F207" r:id="rId20" display="https://podminky.urs.cz/item/CS_URS_2024_01/417351115"/>
    <hyperlink ref="F211" r:id="rId21" display="https://podminky.urs.cz/item/CS_URS_2024_01/417351116"/>
    <hyperlink ref="F213" r:id="rId22" display="https://podminky.urs.cz/item/CS_URS_2024_01/417361821"/>
    <hyperlink ref="F220" r:id="rId23" display="https://podminky.urs.cz/item/CS_URS_2024_01/612131102"/>
    <hyperlink ref="F225" r:id="rId24" display="https://podminky.urs.cz/item/CS_URS_2024_01/612131121"/>
    <hyperlink ref="F240" r:id="rId25" display="https://podminky.urs.cz/item/CS_URS_2024_01/612135011"/>
    <hyperlink ref="F255" r:id="rId26" display="https://podminky.urs.cz/item/CS_URS_2024_01/612321121"/>
    <hyperlink ref="F262" r:id="rId27" display="https://podminky.urs.cz/item/CS_URS_2024_01/612321131"/>
    <hyperlink ref="F271" r:id="rId28" display="https://podminky.urs.cz/item/CS_URS_2024_01/612325417"/>
    <hyperlink ref="F286" r:id="rId29" display="https://podminky.urs.cz/item/CS_URS_2024_01/619995001"/>
    <hyperlink ref="F295" r:id="rId30" display="https://podminky.urs.cz/item/CS_URS_2024_01/622143004"/>
    <hyperlink ref="F306" r:id="rId31" display="https://podminky.urs.cz/item/CS_URS_2024_01/631311125"/>
    <hyperlink ref="F321" r:id="rId32" display="https://podminky.urs.cz/item/CS_URS_2024_01/631319012"/>
    <hyperlink ref="F336" r:id="rId33" display="https://podminky.urs.cz/item/CS_URS_2024_01/631319173"/>
    <hyperlink ref="F351" r:id="rId34" display="https://podminky.urs.cz/item/CS_URS_2024_01/631362021"/>
    <hyperlink ref="F369" r:id="rId35" display="https://podminky.urs.cz/item/CS_URS_2024_01/632451234"/>
    <hyperlink ref="F396" r:id="rId36" display="https://podminky.urs.cz/item/CS_URS_2024_01/632451292"/>
    <hyperlink ref="F423" r:id="rId37" display="https://podminky.urs.cz/item/CS_URS_2024_01/632683111"/>
    <hyperlink ref="F427" r:id="rId38" display="https://podminky.urs.cz/item/CS_URS_2024_01/633991111"/>
    <hyperlink ref="F454" r:id="rId39" display="https://podminky.urs.cz/item/CS_URS_2024_01/634112113"/>
    <hyperlink ref="F466" r:id="rId40" display="https://podminky.urs.cz/item/CS_URS_2024_01/634663111"/>
    <hyperlink ref="F468" r:id="rId41" display="https://podminky.urs.cz/item/CS_URS_2024_01/634911123"/>
    <hyperlink ref="F473" r:id="rId42" display="https://podminky.urs.cz/item/CS_URS_2024_01/642944121"/>
    <hyperlink ref="F503" r:id="rId43" display="https://podminky.urs.cz/item/CS_URS_2024_01/949101111"/>
    <hyperlink ref="F533" r:id="rId44" display="https://podminky.urs.cz/item/CS_URS_2024_01/952901111"/>
    <hyperlink ref="F563" r:id="rId45" display="https://podminky.urs.cz/item/CS_URS_2024_01/953942121"/>
    <hyperlink ref="F574" r:id="rId46" display="https://podminky.urs.cz/item/CS_URS_2024_01/953942421"/>
    <hyperlink ref="F578" r:id="rId47" display="https://podminky.urs.cz/item/CS_URS_2024_01/953965115"/>
    <hyperlink ref="F584" r:id="rId48" display="https://podminky.urs.cz/item/CS_URS_2024_01/978013141"/>
    <hyperlink ref="F598" r:id="rId49" display="https://podminky.urs.cz/item/CS_URS_2024_01/997013211"/>
    <hyperlink ref="F600" r:id="rId50" display="https://podminky.urs.cz/item/CS_URS_2024_01/997013219"/>
    <hyperlink ref="F603" r:id="rId51" display="https://podminky.urs.cz/item/CS_URS_2024_01/997013501"/>
    <hyperlink ref="F605" r:id="rId52" display="https://podminky.urs.cz/item/CS_URS_2024_01/997013509"/>
    <hyperlink ref="F608" r:id="rId53" display="https://podminky.urs.cz/item/CS_URS_2024_01/997013871"/>
    <hyperlink ref="F611" r:id="rId54" display="https://podminky.urs.cz/item/CS_URS_2024_01/998017001"/>
    <hyperlink ref="F614" r:id="rId55" display="https://podminky.urs.cz/item/CS_URS_2024_01/998018001"/>
    <hyperlink ref="F619" r:id="rId56" display="https://podminky.urs.cz/item/CS_URS_2024_01/711111001"/>
    <hyperlink ref="F643" r:id="rId57" display="https://podminky.urs.cz/item/CS_URS_2024_01/711141559"/>
    <hyperlink ref="F667" r:id="rId58" display="https://podminky.urs.cz/item/CS_URS_2024_01/998711101"/>
    <hyperlink ref="F669" r:id="rId59" display="https://podminky.urs.cz/item/CS_URS_2024_01/998711181"/>
    <hyperlink ref="F671" r:id="rId60" display="https://podminky.urs.cz/item/CS_URS_2024_01/998711192"/>
    <hyperlink ref="F674" r:id="rId61" display="https://podminky.urs.cz/item/CS_URS_2024_01/713121111"/>
    <hyperlink ref="F738" r:id="rId62" display="https://podminky.urs.cz/item/CS_URS_2024_01/713191132"/>
    <hyperlink ref="F762" r:id="rId63" display="https://podminky.urs.cz/item/CS_URS_2024_01/998713101"/>
    <hyperlink ref="F764" r:id="rId64" display="https://podminky.urs.cz/item/CS_URS_2024_01/998713181"/>
    <hyperlink ref="F766" r:id="rId65" display="https://podminky.urs.cz/item/CS_URS_2024_01/998713192"/>
    <hyperlink ref="F769" r:id="rId66" display="https://podminky.urs.cz/item/CS_URS_2024_01/763111433"/>
    <hyperlink ref="F773" r:id="rId67" display="https://podminky.urs.cz/item/CS_URS_2024_01/763111717"/>
    <hyperlink ref="F777" r:id="rId68" display="https://podminky.urs.cz/item/CS_URS_2024_01/763111742"/>
    <hyperlink ref="F783" r:id="rId69" display="https://podminky.urs.cz/item/CS_URS_2024_01/763111751"/>
    <hyperlink ref="F787" r:id="rId70" display="https://podminky.urs.cz/item/CS_URS_2024_01/763121426"/>
    <hyperlink ref="F790" r:id="rId71" display="https://podminky.urs.cz/item/CS_URS_2024_01/763121751"/>
    <hyperlink ref="F793" r:id="rId72" display="https://podminky.urs.cz/item/CS_URS_2024_01/763132111"/>
    <hyperlink ref="F806" r:id="rId73" display="https://podminky.urs.cz/item/CS_URS_2024_01/763158115"/>
    <hyperlink ref="F823" r:id="rId74" display="https://podminky.urs.cz/item/CS_URS_2024_01/763158118"/>
    <hyperlink ref="F826" r:id="rId75" display="https://podminky.urs.cz/item/CS_URS_2024_01/763172321"/>
    <hyperlink ref="F830" r:id="rId76" display="https://podminky.urs.cz/item/CS_URS_2024_01/763172322"/>
    <hyperlink ref="F834" r:id="rId77" display="https://podminky.urs.cz/item/CS_URS_2024_01/763181311"/>
    <hyperlink ref="F840" r:id="rId78" display="https://podminky.urs.cz/item/CS_URS_2024_01/763431001"/>
    <hyperlink ref="F852" r:id="rId79" display="https://podminky.urs.cz/item/CS_URS_2024_01/763751211"/>
    <hyperlink ref="F869" r:id="rId80" display="https://podminky.urs.cz/item/CS_URS_2024_01/998763301"/>
    <hyperlink ref="F871" r:id="rId81" display="https://podminky.urs.cz/item/CS_URS_2024_01/998763381"/>
    <hyperlink ref="F873" r:id="rId82" display="https://podminky.urs.cz/item/CS_URS_2024_01/998763391"/>
    <hyperlink ref="F876" r:id="rId83" display="https://podminky.urs.cz/item/CS_URS_2024_01/764226443"/>
    <hyperlink ref="F880" r:id="rId84" display="https://podminky.urs.cz/item/CS_URS_2024_01/764226444"/>
    <hyperlink ref="F887" r:id="rId85" display="https://podminky.urs.cz/item/CS_URS_2024_01/764226465"/>
    <hyperlink ref="F896" r:id="rId86" display="https://podminky.urs.cz/item/CS_URS_2024_01/998764101"/>
    <hyperlink ref="F898" r:id="rId87" display="https://podminky.urs.cz/item/CS_URS_2024_01/998764181"/>
    <hyperlink ref="F900" r:id="rId88" display="https://podminky.urs.cz/item/CS_URS_2024_01/998764192"/>
    <hyperlink ref="F903" r:id="rId89" display="https://podminky.urs.cz/item/CS_URS_2024_01/766622131"/>
    <hyperlink ref="F910" r:id="rId90" display="https://podminky.urs.cz/item/CS_URS_2024_01/766622132"/>
    <hyperlink ref="F921" r:id="rId91" display="https://podminky.urs.cz/item/CS_URS_2024_01/766660001"/>
    <hyperlink ref="F934" r:id="rId92" display="https://podminky.urs.cz/item/CS_URS_2024_01/766660002"/>
    <hyperlink ref="F940" r:id="rId93" display="https://podminky.urs.cz/item/CS_URS_2024_01/766660021"/>
    <hyperlink ref="F945" r:id="rId94" display="https://podminky.urs.cz/item/CS_URS_2024_01/766660022"/>
    <hyperlink ref="F951" r:id="rId95" display="https://podminky.urs.cz/item/CS_URS_2024_01/766660421"/>
    <hyperlink ref="F963" r:id="rId96" display="https://podminky.urs.cz/item/CS_URS_2024_01/766660720"/>
    <hyperlink ref="F972" r:id="rId97" display="https://podminky.urs.cz/item/CS_URS_2024_01/766660720"/>
    <hyperlink ref="F981" r:id="rId98" display="https://podminky.urs.cz/item/CS_URS_2024_01/766660728"/>
    <hyperlink ref="F998" r:id="rId99" display="https://podminky.urs.cz/item/CS_URS_2024_01/766660729"/>
    <hyperlink ref="F1011" r:id="rId100" display="https://podminky.urs.cz/item/CS_URS_2024_01/766660730"/>
    <hyperlink ref="F1015" r:id="rId101" display="https://podminky.urs.cz/item/CS_URS_2024_01/998766101"/>
    <hyperlink ref="F1017" r:id="rId102" display="https://podminky.urs.cz/item/CS_URS_2024_01/998766181"/>
    <hyperlink ref="F1019" r:id="rId103" display="https://podminky.urs.cz/item/CS_URS_2024_01/998766192"/>
    <hyperlink ref="F1022" r:id="rId104" display="https://podminky.urs.cz/item/CS_URS_2024_01/767163221"/>
    <hyperlink ref="F1029" r:id="rId105" display="https://podminky.urs.cz/item/CS_URS_2024_01/767416411"/>
    <hyperlink ref="F1035" r:id="rId106" display="https://podminky.urs.cz/item/CS_URS_2023_02/767531111"/>
    <hyperlink ref="F1043" r:id="rId107" display="https://podminky.urs.cz/item/CS_URS_2024_01/767531121"/>
    <hyperlink ref="F1050" r:id="rId108" display="https://podminky.urs.cz/item/CS_URS_2024_01/767646411"/>
    <hyperlink ref="F1059" r:id="rId109" display="https://podminky.urs.cz/item/CS_URS_2024_01/998767101"/>
    <hyperlink ref="F1061" r:id="rId110" display="https://podminky.urs.cz/item/CS_URS_2024_01/998767181"/>
    <hyperlink ref="F1063" r:id="rId111" display="https://podminky.urs.cz/item/CS_URS_2024_01/998767192"/>
    <hyperlink ref="F1066" r:id="rId112" display="https://podminky.urs.cz/item/CS_URS_2024_01/771111011"/>
    <hyperlink ref="F1087" r:id="rId113" display="https://podminky.urs.cz/item/CS_URS_2024_01/771121011"/>
    <hyperlink ref="F1114" r:id="rId114" display="https://podminky.urs.cz/item/CS_URS_2024_01/771574419"/>
    <hyperlink ref="F1144" r:id="rId115" display="https://podminky.urs.cz/item/CS_URS_2024_01/771591115"/>
    <hyperlink ref="F1156" r:id="rId116" display="https://podminky.urs.cz/item/CS_URS_2024_01/771592011"/>
    <hyperlink ref="F1183" r:id="rId117" display="https://podminky.urs.cz/item/CS_URS_2024_01/998771101"/>
    <hyperlink ref="F1185" r:id="rId118" display="https://podminky.urs.cz/item/CS_URS_2024_01/998771181"/>
    <hyperlink ref="F1187" r:id="rId119" display="https://podminky.urs.cz/item/CS_URS_2024_01/998771192"/>
    <hyperlink ref="F1190" r:id="rId120" display="https://podminky.urs.cz/item/CS_URS_2024_01/776111112"/>
    <hyperlink ref="F1217" r:id="rId121" display="https://podminky.urs.cz/item/CS_URS_2024_01/776111311"/>
    <hyperlink ref="F1222" r:id="rId122" display="https://podminky.urs.cz/item/CS_URS_2024_01/776121112"/>
    <hyperlink ref="F1227" r:id="rId123" display="https://podminky.urs.cz/item/CS_URS_2024_01/776141111"/>
    <hyperlink ref="F1232" r:id="rId124" display="https://podminky.urs.cz/item/CS_URS_2024_01/776251111"/>
    <hyperlink ref="F1239" r:id="rId125" display="https://podminky.urs.cz/item/CS_URS_2024_01/776411111"/>
    <hyperlink ref="F1245" r:id="rId126" display="https://podminky.urs.cz/item/CS_URS_2024_01/776991121"/>
    <hyperlink ref="F1250" r:id="rId127" display="https://podminky.urs.cz/item/CS_URS_2024_01/998776101"/>
    <hyperlink ref="F1252" r:id="rId128" display="https://podminky.urs.cz/item/CS_URS_2024_01/998776181"/>
    <hyperlink ref="F1254" r:id="rId129" display="https://podminky.urs.cz/item/CS_URS_2024_01/998776192"/>
    <hyperlink ref="F1257" r:id="rId130" display="https://podminky.urs.cz/item/CS_URS_2024_01/781111011"/>
    <hyperlink ref="F1272" r:id="rId131" display="https://podminky.urs.cz/item/CS_URS_2024_01/781474115"/>
    <hyperlink ref="F1282" r:id="rId132" display="https://podminky.urs.cz/item/CS_URS_2023_02/781477111"/>
    <hyperlink ref="F1293" r:id="rId133" display="https://podminky.urs.cz/item/CS_URS_2024_01/781492251"/>
    <hyperlink ref="F1303" r:id="rId134" display="https://podminky.urs.cz/item/CS_URS_2024_01/781495115"/>
    <hyperlink ref="F1312" r:id="rId135" display="https://podminky.urs.cz/item/CS_URS_2024_01/781495141"/>
    <hyperlink ref="F1315" r:id="rId136" display="https://podminky.urs.cz/item/CS_URS_2024_01/781495142"/>
    <hyperlink ref="F1318" r:id="rId137" display="https://podminky.urs.cz/item/CS_URS_2024_01/781495143"/>
    <hyperlink ref="F1323" r:id="rId138" display="https://podminky.urs.cz/item/CS_URS_2024_01/781495211"/>
    <hyperlink ref="F1328" r:id="rId139" display="https://podminky.urs.cz/item/CS_URS_2024_01/781495211"/>
    <hyperlink ref="F1349" r:id="rId140" display="https://podminky.urs.cz/item/CS_URS_2024_01/998781101"/>
    <hyperlink ref="F1351" r:id="rId141" display="https://podminky.urs.cz/item/CS_URS_2023_02/998781181"/>
    <hyperlink ref="F1353" r:id="rId142" display="https://podminky.urs.cz/item/CS_URS_2024_01/998781192"/>
    <hyperlink ref="F1356" r:id="rId143" display="https://podminky.urs.cz/item/CS_URS_2024_01/783000121"/>
    <hyperlink ref="F1365" r:id="rId144" display="https://podminky.urs.cz/item/CS_URS_2024_01/783301311"/>
    <hyperlink ref="F1372" r:id="rId145" display="https://podminky.urs.cz/item/CS_URS_2024_01/783314203"/>
    <hyperlink ref="F1381" r:id="rId146" display="https://podminky.urs.cz/item/CS_URS_2024_01/783315101"/>
    <hyperlink ref="F1390" r:id="rId147" display="https://podminky.urs.cz/item/CS_URS_2024_01/783317101"/>
    <hyperlink ref="F1400" r:id="rId148" display="https://podminky.urs.cz/item/CS_URS_2024_01/784111001"/>
    <hyperlink ref="F1440" r:id="rId149" display="https://podminky.urs.cz/item/CS_URS_2024_01/784121001"/>
    <hyperlink ref="F1455" r:id="rId150" display="https://podminky.urs.cz/item/CS_URS_2024_01/784121011"/>
    <hyperlink ref="F1470" r:id="rId151" display="https://podminky.urs.cz/item/CS_URS_2024_01/784161401"/>
    <hyperlink ref="F1510" r:id="rId152" display="https://podminky.urs.cz/item/CS_URS_2024_01/784171101"/>
    <hyperlink ref="F1542" r:id="rId153" display="https://podminky.urs.cz/item/CS_URS_2024_01/784171111"/>
    <hyperlink ref="F1555" r:id="rId154" display="https://podminky.urs.cz/item/CS_URS_2024_01/784181101"/>
    <hyperlink ref="F1595" r:id="rId155" display="https://podminky.urs.cz/item/CS_URS_2024_01/784191001"/>
    <hyperlink ref="F1606" r:id="rId156" display="https://podminky.urs.cz/item/CS_URS_2024_01/784191005"/>
    <hyperlink ref="F1612" r:id="rId157" display="https://podminky.urs.cz/item/CS_URS_2024_01/784191007"/>
    <hyperlink ref="F1642" r:id="rId158" display="https://podminky.urs.cz/item/CS_URS_2024_01/784221101"/>
    <hyperlink ref="F1682" r:id="rId159" display="https://podminky.urs.cz/item/CS_URS_2024_01/784221141"/>
    <hyperlink ref="F1722" r:id="rId160" display="https://podminky.urs.cz/item/CS_URS_2024_01/784221151"/>
    <hyperlink ref="F1763" r:id="rId161" display="https://podminky.urs.cz/item/CS_URS_2024_01/786624111"/>
    <hyperlink ref="F1772" r:id="rId162" display="https://podminky.urs.cz/item/CS_URS_2024_01/998786101"/>
    <hyperlink ref="F1774" r:id="rId163" display="https://podminky.urs.cz/item/CS_URS_2024_01/998786181"/>
    <hyperlink ref="F1776" r:id="rId164" display="https://podminky.urs.cz/item/CS_URS_2024_01/998786192"/>
    <hyperlink ref="F1779" r:id="rId165" display="https://podminky.urs.cz/item/CS_URS_2024_01/HZS1292"/>
    <hyperlink ref="F1783" r:id="rId166" display="https://podminky.urs.cz/item/CS_URS_2024_01/HZS2121"/>
    <hyperlink ref="F1787" r:id="rId167" display="https://podminky.urs.cz/item/CS_URS_2024_01/HZS2151"/>
    <hyperlink ref="F1791" r:id="rId168" display="https://podminky.urs.cz/item/CS_URS_2024_01/HZS2171"/>
    <hyperlink ref="F1795" r:id="rId169" display="https://podminky.urs.cz/item/CS_URS_2024_01/HZS2311"/>
    <hyperlink ref="F1799" r:id="rId170" display="https://podminky.urs.cz/item/CS_URS_2024_01/HZS2321"/>
    <hyperlink ref="F1803" r:id="rId171" display="https://podminky.urs.cz/item/CS_URS_2024_01/HZS2331"/>
    <hyperlink ref="F1807" r:id="rId172" display="https://podminky.urs.cz/item/CS_URS_2024_01/HZS24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1985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ROUND(J96,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ROUND((SUM(BE96:BE246)),  2)</f>
        <v>0</v>
      </c>
      <c r="G35" s="43"/>
      <c r="H35" s="43"/>
      <c r="I35" s="162">
        <v>0.20999999999999999</v>
      </c>
      <c r="J35" s="161">
        <f>ROUND(((SUM(BE96:BE246))*I35),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ROUND((SUM(BF96:BF246)),  2)</f>
        <v>0</v>
      </c>
      <c r="G36" s="43"/>
      <c r="H36" s="43"/>
      <c r="I36" s="162">
        <v>0.14999999999999999</v>
      </c>
      <c r="J36" s="161">
        <f>ROUND(((SUM(BF96:BF246))*I36),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ROUND((SUM(BG96:BG246)),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ROUND((SUM(BH96:BH246)),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ROUND((SUM(BI96:BI246)),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01 - Ústřední vytápění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J96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254</v>
      </c>
      <c r="E64" s="182"/>
      <c r="F64" s="182"/>
      <c r="G64" s="182"/>
      <c r="H64" s="182"/>
      <c r="I64" s="182"/>
      <c r="J64" s="183">
        <f>J97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1986</v>
      </c>
      <c r="E65" s="187"/>
      <c r="F65" s="187"/>
      <c r="G65" s="187"/>
      <c r="H65" s="187"/>
      <c r="I65" s="187"/>
      <c r="J65" s="188">
        <f>J98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30"/>
      <c r="D66" s="186" t="s">
        <v>1987</v>
      </c>
      <c r="E66" s="187"/>
      <c r="F66" s="187"/>
      <c r="G66" s="187"/>
      <c r="H66" s="187"/>
      <c r="I66" s="187"/>
      <c r="J66" s="188">
        <f>J113</f>
        <v>0</v>
      </c>
      <c r="K66" s="130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30"/>
      <c r="D67" s="186" t="s">
        <v>1988</v>
      </c>
      <c r="E67" s="187"/>
      <c r="F67" s="187"/>
      <c r="G67" s="187"/>
      <c r="H67" s="187"/>
      <c r="I67" s="187"/>
      <c r="J67" s="188">
        <f>J164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1989</v>
      </c>
      <c r="E68" s="187"/>
      <c r="F68" s="187"/>
      <c r="G68" s="187"/>
      <c r="H68" s="187"/>
      <c r="I68" s="187"/>
      <c r="J68" s="188">
        <f>J191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9"/>
      <c r="C69" s="180"/>
      <c r="D69" s="181" t="s">
        <v>264</v>
      </c>
      <c r="E69" s="182"/>
      <c r="F69" s="182"/>
      <c r="G69" s="182"/>
      <c r="H69" s="182"/>
      <c r="I69" s="182"/>
      <c r="J69" s="183">
        <f>J210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774</v>
      </c>
      <c r="E70" s="182"/>
      <c r="F70" s="182"/>
      <c r="G70" s="182"/>
      <c r="H70" s="182"/>
      <c r="I70" s="182"/>
      <c r="J70" s="183">
        <f>J229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124</v>
      </c>
      <c r="E71" s="182"/>
      <c r="F71" s="182"/>
      <c r="G71" s="182"/>
      <c r="H71" s="182"/>
      <c r="I71" s="182"/>
      <c r="J71" s="183">
        <f>J231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5"/>
      <c r="C72" s="130"/>
      <c r="D72" s="186" t="s">
        <v>127</v>
      </c>
      <c r="E72" s="187"/>
      <c r="F72" s="187"/>
      <c r="G72" s="187"/>
      <c r="H72" s="187"/>
      <c r="I72" s="187"/>
      <c r="J72" s="188">
        <f>J232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30"/>
      <c r="D73" s="186" t="s">
        <v>129</v>
      </c>
      <c r="E73" s="187"/>
      <c r="F73" s="187"/>
      <c r="G73" s="187"/>
      <c r="H73" s="187"/>
      <c r="I73" s="187"/>
      <c r="J73" s="188">
        <f>J239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30"/>
      <c r="D74" s="186" t="s">
        <v>1990</v>
      </c>
      <c r="E74" s="187"/>
      <c r="F74" s="187"/>
      <c r="G74" s="187"/>
      <c r="H74" s="187"/>
      <c r="I74" s="187"/>
      <c r="J74" s="188">
        <f>J242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6.96" customHeight="1">
      <c r="A76" s="43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80" s="2" customFormat="1" ht="6.96" customHeight="1">
      <c r="A80" s="43"/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149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="2" customFormat="1" ht="24.96" customHeight="1">
      <c r="A81" s="43"/>
      <c r="B81" s="44"/>
      <c r="C81" s="27" t="s">
        <v>130</v>
      </c>
      <c r="D81" s="45"/>
      <c r="E81" s="45"/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6.96" customHeight="1">
      <c r="A82" s="43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2" customHeight="1">
      <c r="A83" s="43"/>
      <c r="B83" s="44"/>
      <c r="C83" s="36" t="s">
        <v>16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26.25" customHeight="1">
      <c r="A84" s="43"/>
      <c r="B84" s="44"/>
      <c r="C84" s="45"/>
      <c r="D84" s="45"/>
      <c r="E84" s="174" t="str">
        <f>E7</f>
        <v xml:space="preserve">Modernizace a rozšíření prostor  SOU a PrŠ  Kladno –  Švermov</v>
      </c>
      <c r="F84" s="36"/>
      <c r="G84" s="36"/>
      <c r="H84" s="36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1" customFormat="1" ht="12" customHeight="1">
      <c r="B85" s="25"/>
      <c r="C85" s="36" t="s">
        <v>117</v>
      </c>
      <c r="D85" s="26"/>
      <c r="E85" s="26"/>
      <c r="F85" s="26"/>
      <c r="G85" s="26"/>
      <c r="H85" s="26"/>
      <c r="I85" s="26"/>
      <c r="J85" s="26"/>
      <c r="K85" s="26"/>
      <c r="L85" s="24"/>
    </row>
    <row r="86" s="2" customFormat="1" ht="16.5" customHeight="1">
      <c r="A86" s="43"/>
      <c r="B86" s="44"/>
      <c r="C86" s="45"/>
      <c r="D86" s="45"/>
      <c r="E86" s="174" t="s">
        <v>247</v>
      </c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2" customHeight="1">
      <c r="A87" s="43"/>
      <c r="B87" s="44"/>
      <c r="C87" s="36" t="s">
        <v>248</v>
      </c>
      <c r="D87" s="45"/>
      <c r="E87" s="45"/>
      <c r="F87" s="45"/>
      <c r="G87" s="45"/>
      <c r="H87" s="45"/>
      <c r="I87" s="45"/>
      <c r="J87" s="45"/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16.5" customHeight="1">
      <c r="A88" s="43"/>
      <c r="B88" s="44"/>
      <c r="C88" s="45"/>
      <c r="D88" s="45"/>
      <c r="E88" s="74" t="str">
        <f>E11</f>
        <v>TI 01 - Ústřední vytápění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2" customHeight="1">
      <c r="A90" s="43"/>
      <c r="B90" s="44"/>
      <c r="C90" s="36" t="s">
        <v>22</v>
      </c>
      <c r="D90" s="45"/>
      <c r="E90" s="45"/>
      <c r="F90" s="31" t="str">
        <f>F14</f>
        <v>Vrapice</v>
      </c>
      <c r="G90" s="45"/>
      <c r="H90" s="45"/>
      <c r="I90" s="36" t="s">
        <v>24</v>
      </c>
      <c r="J90" s="77" t="str">
        <f>IF(J14="","",J14)</f>
        <v>1. 2. 2025</v>
      </c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5.15" customHeight="1">
      <c r="A92" s="43"/>
      <c r="B92" s="44"/>
      <c r="C92" s="36" t="s">
        <v>28</v>
      </c>
      <c r="D92" s="45"/>
      <c r="E92" s="45"/>
      <c r="F92" s="31" t="str">
        <f>E17</f>
        <v>SOU a PrŠ Kladno – Vrapice</v>
      </c>
      <c r="G92" s="45"/>
      <c r="H92" s="45"/>
      <c r="I92" s="36" t="s">
        <v>36</v>
      </c>
      <c r="J92" s="41" t="str">
        <f>E23</f>
        <v>archiw studio s.r.o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25.65" customHeight="1">
      <c r="A93" s="43"/>
      <c r="B93" s="44"/>
      <c r="C93" s="36" t="s">
        <v>34</v>
      </c>
      <c r="D93" s="45"/>
      <c r="E93" s="45"/>
      <c r="F93" s="31" t="str">
        <f>IF(E20="","",E20)</f>
        <v>Vyplň údaj</v>
      </c>
      <c r="G93" s="45"/>
      <c r="H93" s="45"/>
      <c r="I93" s="36" t="s">
        <v>41</v>
      </c>
      <c r="J93" s="41" t="str">
        <f>E26</f>
        <v>archiw studio s.r.o. - Pavol Vígh</v>
      </c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0.32" customHeight="1">
      <c r="A94" s="43"/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11" customFormat="1" ht="29.28" customHeight="1">
      <c r="A95" s="190"/>
      <c r="B95" s="191"/>
      <c r="C95" s="192" t="s">
        <v>131</v>
      </c>
      <c r="D95" s="193" t="s">
        <v>64</v>
      </c>
      <c r="E95" s="193" t="s">
        <v>60</v>
      </c>
      <c r="F95" s="193" t="s">
        <v>61</v>
      </c>
      <c r="G95" s="193" t="s">
        <v>132</v>
      </c>
      <c r="H95" s="193" t="s">
        <v>133</v>
      </c>
      <c r="I95" s="193" t="s">
        <v>134</v>
      </c>
      <c r="J95" s="193" t="s">
        <v>122</v>
      </c>
      <c r="K95" s="194" t="s">
        <v>135</v>
      </c>
      <c r="L95" s="195"/>
      <c r="M95" s="97" t="s">
        <v>78</v>
      </c>
      <c r="N95" s="98" t="s">
        <v>49</v>
      </c>
      <c r="O95" s="98" t="s">
        <v>136</v>
      </c>
      <c r="P95" s="98" t="s">
        <v>137</v>
      </c>
      <c r="Q95" s="98" t="s">
        <v>138</v>
      </c>
      <c r="R95" s="98" t="s">
        <v>139</v>
      </c>
      <c r="S95" s="98" t="s">
        <v>140</v>
      </c>
      <c r="T95" s="99" t="s">
        <v>141</v>
      </c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</row>
    <row r="96" s="2" customFormat="1" ht="22.8" customHeight="1">
      <c r="A96" s="43"/>
      <c r="B96" s="44"/>
      <c r="C96" s="104" t="s">
        <v>142</v>
      </c>
      <c r="D96" s="45"/>
      <c r="E96" s="45"/>
      <c r="F96" s="45"/>
      <c r="G96" s="45"/>
      <c r="H96" s="45"/>
      <c r="I96" s="45"/>
      <c r="J96" s="196">
        <f>BK96</f>
        <v>0</v>
      </c>
      <c r="K96" s="45"/>
      <c r="L96" s="49"/>
      <c r="M96" s="100"/>
      <c r="N96" s="197"/>
      <c r="O96" s="101"/>
      <c r="P96" s="198">
        <f>P97+P210+P229+P231</f>
        <v>0</v>
      </c>
      <c r="Q96" s="101"/>
      <c r="R96" s="198">
        <f>R97+R210+R229+R231</f>
        <v>0.68935907640000005</v>
      </c>
      <c r="S96" s="101"/>
      <c r="T96" s="199">
        <f>T97+T210+T229+T231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T96" s="21" t="s">
        <v>79</v>
      </c>
      <c r="AU96" s="21" t="s">
        <v>123</v>
      </c>
      <c r="BK96" s="200">
        <f>BK97+BK210+BK229+BK231</f>
        <v>0</v>
      </c>
    </row>
    <row r="97" s="12" customFormat="1" ht="25.92" customHeight="1">
      <c r="A97" s="12"/>
      <c r="B97" s="201"/>
      <c r="C97" s="202"/>
      <c r="D97" s="203" t="s">
        <v>79</v>
      </c>
      <c r="E97" s="204" t="s">
        <v>494</v>
      </c>
      <c r="F97" s="204" t="s">
        <v>495</v>
      </c>
      <c r="G97" s="202"/>
      <c r="H97" s="202"/>
      <c r="I97" s="205"/>
      <c r="J97" s="206">
        <f>BK97</f>
        <v>0</v>
      </c>
      <c r="K97" s="202"/>
      <c r="L97" s="207"/>
      <c r="M97" s="208"/>
      <c r="N97" s="209"/>
      <c r="O97" s="209"/>
      <c r="P97" s="210">
        <f>P98+P113+P164+P191</f>
        <v>0</v>
      </c>
      <c r="Q97" s="209"/>
      <c r="R97" s="210">
        <f>R98+R113+R164+R191</f>
        <v>0.68935907640000005</v>
      </c>
      <c r="S97" s="209"/>
      <c r="T97" s="211">
        <f>T98+T113+T164+T191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90</v>
      </c>
      <c r="AT97" s="213" t="s">
        <v>79</v>
      </c>
      <c r="AU97" s="213" t="s">
        <v>80</v>
      </c>
      <c r="AY97" s="212" t="s">
        <v>145</v>
      </c>
      <c r="BK97" s="214">
        <f>BK98+BK113+BK164+BK191</f>
        <v>0</v>
      </c>
    </row>
    <row r="98" s="12" customFormat="1" ht="22.8" customHeight="1">
      <c r="A98" s="12"/>
      <c r="B98" s="201"/>
      <c r="C98" s="202"/>
      <c r="D98" s="203" t="s">
        <v>79</v>
      </c>
      <c r="E98" s="215" t="s">
        <v>1991</v>
      </c>
      <c r="F98" s="215" t="s">
        <v>1992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SUM(P99:P112)</f>
        <v>0</v>
      </c>
      <c r="Q98" s="209"/>
      <c r="R98" s="210">
        <f>SUM(R99:R112)</f>
        <v>0</v>
      </c>
      <c r="S98" s="209"/>
      <c r="T98" s="211">
        <f>SUM(T99:T112)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90</v>
      </c>
      <c r="AT98" s="213" t="s">
        <v>79</v>
      </c>
      <c r="AU98" s="213" t="s">
        <v>88</v>
      </c>
      <c r="AY98" s="212" t="s">
        <v>145</v>
      </c>
      <c r="BK98" s="214">
        <f>SUM(BK99:BK112)</f>
        <v>0</v>
      </c>
    </row>
    <row r="99" s="2" customFormat="1" ht="24.15" customHeight="1">
      <c r="A99" s="43"/>
      <c r="B99" s="44"/>
      <c r="C99" s="217" t="s">
        <v>88</v>
      </c>
      <c r="D99" s="217" t="s">
        <v>148</v>
      </c>
      <c r="E99" s="218" t="s">
        <v>1993</v>
      </c>
      <c r="F99" s="219" t="s">
        <v>1994</v>
      </c>
      <c r="G99" s="220" t="s">
        <v>1995</v>
      </c>
      <c r="H99" s="221">
        <v>1</v>
      </c>
      <c r="I99" s="222"/>
      <c r="J99" s="223">
        <f>ROUND(I99*H99,2)</f>
        <v>0</v>
      </c>
      <c r="K99" s="219" t="s">
        <v>78</v>
      </c>
      <c r="L99" s="49"/>
      <c r="M99" s="224" t="s">
        <v>78</v>
      </c>
      <c r="N99" s="225" t="s">
        <v>50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170</v>
      </c>
      <c r="AT99" s="228" t="s">
        <v>148</v>
      </c>
      <c r="AU99" s="228" t="s">
        <v>90</v>
      </c>
      <c r="AY99" s="21" t="s">
        <v>145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88</v>
      </c>
      <c r="BK99" s="229">
        <f>ROUND(I99*H99,2)</f>
        <v>0</v>
      </c>
      <c r="BL99" s="21" t="s">
        <v>170</v>
      </c>
      <c r="BM99" s="228" t="s">
        <v>1996</v>
      </c>
    </row>
    <row r="100" s="2" customFormat="1" ht="16.5" customHeight="1">
      <c r="A100" s="43"/>
      <c r="B100" s="44"/>
      <c r="C100" s="217" t="s">
        <v>90</v>
      </c>
      <c r="D100" s="217" t="s">
        <v>148</v>
      </c>
      <c r="E100" s="218" t="s">
        <v>1997</v>
      </c>
      <c r="F100" s="219" t="s">
        <v>1998</v>
      </c>
      <c r="G100" s="220" t="s">
        <v>1995</v>
      </c>
      <c r="H100" s="221">
        <v>1</v>
      </c>
      <c r="I100" s="222"/>
      <c r="J100" s="223">
        <f>ROUND(I100*H100,2)</f>
        <v>0</v>
      </c>
      <c r="K100" s="219" t="s">
        <v>78</v>
      </c>
      <c r="L100" s="49"/>
      <c r="M100" s="224" t="s">
        <v>78</v>
      </c>
      <c r="N100" s="225" t="s">
        <v>50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170</v>
      </c>
      <c r="AT100" s="228" t="s">
        <v>148</v>
      </c>
      <c r="AU100" s="228" t="s">
        <v>90</v>
      </c>
      <c r="AY100" s="21" t="s">
        <v>145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88</v>
      </c>
      <c r="BK100" s="229">
        <f>ROUND(I100*H100,2)</f>
        <v>0</v>
      </c>
      <c r="BL100" s="21" t="s">
        <v>170</v>
      </c>
      <c r="BM100" s="228" t="s">
        <v>1999</v>
      </c>
    </row>
    <row r="101" s="2" customFormat="1" ht="16.5" customHeight="1">
      <c r="A101" s="43"/>
      <c r="B101" s="44"/>
      <c r="C101" s="217" t="s">
        <v>164</v>
      </c>
      <c r="D101" s="217" t="s">
        <v>148</v>
      </c>
      <c r="E101" s="218" t="s">
        <v>2000</v>
      </c>
      <c r="F101" s="219" t="s">
        <v>2001</v>
      </c>
      <c r="G101" s="220" t="s">
        <v>1995</v>
      </c>
      <c r="H101" s="221">
        <v>1</v>
      </c>
      <c r="I101" s="222"/>
      <c r="J101" s="223">
        <f>ROUND(I101*H101,2)</f>
        <v>0</v>
      </c>
      <c r="K101" s="219" t="s">
        <v>78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170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170</v>
      </c>
      <c r="BM101" s="228" t="s">
        <v>2002</v>
      </c>
    </row>
    <row r="102" s="2" customFormat="1" ht="16.5" customHeight="1">
      <c r="A102" s="43"/>
      <c r="B102" s="44"/>
      <c r="C102" s="217" t="s">
        <v>170</v>
      </c>
      <c r="D102" s="217" t="s">
        <v>148</v>
      </c>
      <c r="E102" s="218" t="s">
        <v>2003</v>
      </c>
      <c r="F102" s="219" t="s">
        <v>2004</v>
      </c>
      <c r="G102" s="220" t="s">
        <v>1995</v>
      </c>
      <c r="H102" s="221">
        <v>1</v>
      </c>
      <c r="I102" s="222"/>
      <c r="J102" s="223">
        <f>ROUND(I102*H102,2)</f>
        <v>0</v>
      </c>
      <c r="K102" s="219" t="s">
        <v>78</v>
      </c>
      <c r="L102" s="49"/>
      <c r="M102" s="224" t="s">
        <v>78</v>
      </c>
      <c r="N102" s="225" t="s">
        <v>50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170</v>
      </c>
      <c r="AT102" s="228" t="s">
        <v>148</v>
      </c>
      <c r="AU102" s="228" t="s">
        <v>90</v>
      </c>
      <c r="AY102" s="21" t="s">
        <v>145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88</v>
      </c>
      <c r="BK102" s="229">
        <f>ROUND(I102*H102,2)</f>
        <v>0</v>
      </c>
      <c r="BL102" s="21" t="s">
        <v>170</v>
      </c>
      <c r="BM102" s="228" t="s">
        <v>2005</v>
      </c>
    </row>
    <row r="103" s="2" customFormat="1" ht="16.5" customHeight="1">
      <c r="A103" s="43"/>
      <c r="B103" s="44"/>
      <c r="C103" s="217" t="s">
        <v>144</v>
      </c>
      <c r="D103" s="217" t="s">
        <v>148</v>
      </c>
      <c r="E103" s="218" t="s">
        <v>2006</v>
      </c>
      <c r="F103" s="219" t="s">
        <v>2007</v>
      </c>
      <c r="G103" s="220" t="s">
        <v>1995</v>
      </c>
      <c r="H103" s="221">
        <v>1</v>
      </c>
      <c r="I103" s="222"/>
      <c r="J103" s="223">
        <f>ROUND(I103*H103,2)</f>
        <v>0</v>
      </c>
      <c r="K103" s="219" t="s">
        <v>78</v>
      </c>
      <c r="L103" s="49"/>
      <c r="M103" s="224" t="s">
        <v>78</v>
      </c>
      <c r="N103" s="225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170</v>
      </c>
      <c r="AT103" s="228" t="s">
        <v>148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2008</v>
      </c>
    </row>
    <row r="104" s="2" customFormat="1" ht="16.5" customHeight="1">
      <c r="A104" s="43"/>
      <c r="B104" s="44"/>
      <c r="C104" s="217" t="s">
        <v>184</v>
      </c>
      <c r="D104" s="217" t="s">
        <v>148</v>
      </c>
      <c r="E104" s="218" t="s">
        <v>2009</v>
      </c>
      <c r="F104" s="219" t="s">
        <v>2010</v>
      </c>
      <c r="G104" s="220" t="s">
        <v>1995</v>
      </c>
      <c r="H104" s="221">
        <v>1</v>
      </c>
      <c r="I104" s="222"/>
      <c r="J104" s="223">
        <f>ROUND(I104*H104,2)</f>
        <v>0</v>
      </c>
      <c r="K104" s="219" t="s">
        <v>78</v>
      </c>
      <c r="L104" s="49"/>
      <c r="M104" s="224" t="s">
        <v>78</v>
      </c>
      <c r="N104" s="225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170</v>
      </c>
      <c r="AT104" s="228" t="s">
        <v>148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170</v>
      </c>
      <c r="BM104" s="228" t="s">
        <v>2011</v>
      </c>
    </row>
    <row r="105" s="2" customFormat="1" ht="16.5" customHeight="1">
      <c r="A105" s="43"/>
      <c r="B105" s="44"/>
      <c r="C105" s="217" t="s">
        <v>190</v>
      </c>
      <c r="D105" s="217" t="s">
        <v>148</v>
      </c>
      <c r="E105" s="218" t="s">
        <v>2012</v>
      </c>
      <c r="F105" s="219" t="s">
        <v>2013</v>
      </c>
      <c r="G105" s="220" t="s">
        <v>1995</v>
      </c>
      <c r="H105" s="221">
        <v>2</v>
      </c>
      <c r="I105" s="222"/>
      <c r="J105" s="223">
        <f>ROUND(I105*H105,2)</f>
        <v>0</v>
      </c>
      <c r="K105" s="219" t="s">
        <v>78</v>
      </c>
      <c r="L105" s="49"/>
      <c r="M105" s="224" t="s">
        <v>78</v>
      </c>
      <c r="N105" s="225" t="s">
        <v>50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170</v>
      </c>
      <c r="AT105" s="228" t="s">
        <v>148</v>
      </c>
      <c r="AU105" s="228" t="s">
        <v>90</v>
      </c>
      <c r="AY105" s="21" t="s">
        <v>145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88</v>
      </c>
      <c r="BK105" s="229">
        <f>ROUND(I105*H105,2)</f>
        <v>0</v>
      </c>
      <c r="BL105" s="21" t="s">
        <v>170</v>
      </c>
      <c r="BM105" s="228" t="s">
        <v>2014</v>
      </c>
    </row>
    <row r="106" s="2" customFormat="1" ht="24.15" customHeight="1">
      <c r="A106" s="43"/>
      <c r="B106" s="44"/>
      <c r="C106" s="217" t="s">
        <v>196</v>
      </c>
      <c r="D106" s="217" t="s">
        <v>148</v>
      </c>
      <c r="E106" s="218" t="s">
        <v>2015</v>
      </c>
      <c r="F106" s="219" t="s">
        <v>2016</v>
      </c>
      <c r="G106" s="220" t="s">
        <v>1995</v>
      </c>
      <c r="H106" s="221">
        <v>1</v>
      </c>
      <c r="I106" s="222"/>
      <c r="J106" s="223">
        <f>ROUND(I106*H106,2)</f>
        <v>0</v>
      </c>
      <c r="K106" s="219" t="s">
        <v>78</v>
      </c>
      <c r="L106" s="49"/>
      <c r="M106" s="224" t="s">
        <v>78</v>
      </c>
      <c r="N106" s="225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170</v>
      </c>
      <c r="AT106" s="228" t="s">
        <v>148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170</v>
      </c>
      <c r="BM106" s="228" t="s">
        <v>2017</v>
      </c>
    </row>
    <row r="107" s="2" customFormat="1" ht="24.15" customHeight="1">
      <c r="A107" s="43"/>
      <c r="B107" s="44"/>
      <c r="C107" s="217" t="s">
        <v>202</v>
      </c>
      <c r="D107" s="217" t="s">
        <v>148</v>
      </c>
      <c r="E107" s="218" t="s">
        <v>2018</v>
      </c>
      <c r="F107" s="219" t="s">
        <v>2019</v>
      </c>
      <c r="G107" s="220" t="s">
        <v>1995</v>
      </c>
      <c r="H107" s="221">
        <v>1</v>
      </c>
      <c r="I107" s="222"/>
      <c r="J107" s="223">
        <f>ROUND(I107*H107,2)</f>
        <v>0</v>
      </c>
      <c r="K107" s="219" t="s">
        <v>78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170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170</v>
      </c>
      <c r="BM107" s="228" t="s">
        <v>2020</v>
      </c>
    </row>
    <row r="108" s="2" customFormat="1" ht="24.15" customHeight="1">
      <c r="A108" s="43"/>
      <c r="B108" s="44"/>
      <c r="C108" s="217" t="s">
        <v>207</v>
      </c>
      <c r="D108" s="217" t="s">
        <v>148</v>
      </c>
      <c r="E108" s="218" t="s">
        <v>2021</v>
      </c>
      <c r="F108" s="219" t="s">
        <v>2022</v>
      </c>
      <c r="G108" s="220" t="s">
        <v>1995</v>
      </c>
      <c r="H108" s="221">
        <v>1</v>
      </c>
      <c r="I108" s="222"/>
      <c r="J108" s="223">
        <f>ROUND(I108*H108,2)</f>
        <v>0</v>
      </c>
      <c r="K108" s="219" t="s">
        <v>78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170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170</v>
      </c>
      <c r="BM108" s="228" t="s">
        <v>2023</v>
      </c>
    </row>
    <row r="109" s="2" customFormat="1" ht="16.5" customHeight="1">
      <c r="A109" s="43"/>
      <c r="B109" s="44"/>
      <c r="C109" s="217" t="s">
        <v>215</v>
      </c>
      <c r="D109" s="217" t="s">
        <v>148</v>
      </c>
      <c r="E109" s="218" t="s">
        <v>2024</v>
      </c>
      <c r="F109" s="219" t="s">
        <v>2025</v>
      </c>
      <c r="G109" s="220" t="s">
        <v>1995</v>
      </c>
      <c r="H109" s="221">
        <v>2</v>
      </c>
      <c r="I109" s="222"/>
      <c r="J109" s="223">
        <f>ROUND(I109*H109,2)</f>
        <v>0</v>
      </c>
      <c r="K109" s="219" t="s">
        <v>78</v>
      </c>
      <c r="L109" s="49"/>
      <c r="M109" s="224" t="s">
        <v>78</v>
      </c>
      <c r="N109" s="225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170</v>
      </c>
      <c r="AT109" s="228" t="s">
        <v>148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170</v>
      </c>
      <c r="BM109" s="228" t="s">
        <v>2026</v>
      </c>
    </row>
    <row r="110" s="2" customFormat="1" ht="33" customHeight="1">
      <c r="A110" s="43"/>
      <c r="B110" s="44"/>
      <c r="C110" s="217" t="s">
        <v>223</v>
      </c>
      <c r="D110" s="217" t="s">
        <v>148</v>
      </c>
      <c r="E110" s="218" t="s">
        <v>2027</v>
      </c>
      <c r="F110" s="219" t="s">
        <v>2028</v>
      </c>
      <c r="G110" s="220" t="s">
        <v>1995</v>
      </c>
      <c r="H110" s="221">
        <v>1</v>
      </c>
      <c r="I110" s="222"/>
      <c r="J110" s="223">
        <f>ROUND(I110*H110,2)</f>
        <v>0</v>
      </c>
      <c r="K110" s="219" t="s">
        <v>78</v>
      </c>
      <c r="L110" s="49"/>
      <c r="M110" s="224" t="s">
        <v>78</v>
      </c>
      <c r="N110" s="225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170</v>
      </c>
      <c r="AT110" s="228" t="s">
        <v>148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170</v>
      </c>
      <c r="BM110" s="228" t="s">
        <v>2029</v>
      </c>
    </row>
    <row r="111" s="2" customFormat="1" ht="33" customHeight="1">
      <c r="A111" s="43"/>
      <c r="B111" s="44"/>
      <c r="C111" s="217" t="s">
        <v>229</v>
      </c>
      <c r="D111" s="217" t="s">
        <v>148</v>
      </c>
      <c r="E111" s="218" t="s">
        <v>2030</v>
      </c>
      <c r="F111" s="219" t="s">
        <v>2031</v>
      </c>
      <c r="G111" s="220" t="s">
        <v>1995</v>
      </c>
      <c r="H111" s="221">
        <v>1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2032</v>
      </c>
    </row>
    <row r="112" s="2" customFormat="1" ht="33" customHeight="1">
      <c r="A112" s="43"/>
      <c r="B112" s="44"/>
      <c r="C112" s="217" t="s">
        <v>235</v>
      </c>
      <c r="D112" s="217" t="s">
        <v>148</v>
      </c>
      <c r="E112" s="218" t="s">
        <v>2033</v>
      </c>
      <c r="F112" s="219" t="s">
        <v>2034</v>
      </c>
      <c r="G112" s="220" t="s">
        <v>1995</v>
      </c>
      <c r="H112" s="221">
        <v>1</v>
      </c>
      <c r="I112" s="222"/>
      <c r="J112" s="223">
        <f>ROUND(I112*H112,2)</f>
        <v>0</v>
      </c>
      <c r="K112" s="219" t="s">
        <v>78</v>
      </c>
      <c r="L112" s="49"/>
      <c r="M112" s="224" t="s">
        <v>78</v>
      </c>
      <c r="N112" s="225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170</v>
      </c>
      <c r="AT112" s="228" t="s">
        <v>148</v>
      </c>
      <c r="AU112" s="228" t="s">
        <v>90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170</v>
      </c>
      <c r="BM112" s="228" t="s">
        <v>2035</v>
      </c>
    </row>
    <row r="113" s="12" customFormat="1" ht="22.8" customHeight="1">
      <c r="A113" s="12"/>
      <c r="B113" s="201"/>
      <c r="C113" s="202"/>
      <c r="D113" s="203" t="s">
        <v>79</v>
      </c>
      <c r="E113" s="215" t="s">
        <v>2036</v>
      </c>
      <c r="F113" s="215" t="s">
        <v>2037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SUM(P114:P163)</f>
        <v>0</v>
      </c>
      <c r="Q113" s="209"/>
      <c r="R113" s="210">
        <f>SUM(R114:R163)</f>
        <v>0.25562426000000005</v>
      </c>
      <c r="S113" s="209"/>
      <c r="T113" s="211">
        <f>SUM(T114:T163)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90</v>
      </c>
      <c r="AT113" s="213" t="s">
        <v>79</v>
      </c>
      <c r="AU113" s="213" t="s">
        <v>88</v>
      </c>
      <c r="AY113" s="212" t="s">
        <v>145</v>
      </c>
      <c r="BK113" s="214">
        <f>SUM(BK114:BK163)</f>
        <v>0</v>
      </c>
    </row>
    <row r="114" s="2" customFormat="1" ht="16.5" customHeight="1">
      <c r="A114" s="43"/>
      <c r="B114" s="44"/>
      <c r="C114" s="288" t="s">
        <v>8</v>
      </c>
      <c r="D114" s="288" t="s">
        <v>664</v>
      </c>
      <c r="E114" s="289" t="s">
        <v>2038</v>
      </c>
      <c r="F114" s="290" t="s">
        <v>2039</v>
      </c>
      <c r="G114" s="291" t="s">
        <v>553</v>
      </c>
      <c r="H114" s="292">
        <v>24</v>
      </c>
      <c r="I114" s="293"/>
      <c r="J114" s="294">
        <f>ROUND(I114*H114,2)</f>
        <v>0</v>
      </c>
      <c r="K114" s="290" t="s">
        <v>152</v>
      </c>
      <c r="L114" s="295"/>
      <c r="M114" s="296" t="s">
        <v>78</v>
      </c>
      <c r="N114" s="297" t="s">
        <v>50</v>
      </c>
      <c r="O114" s="89"/>
      <c r="P114" s="226">
        <f>O114*H114</f>
        <v>0</v>
      </c>
      <c r="Q114" s="226">
        <v>0.00064999999999999997</v>
      </c>
      <c r="R114" s="226">
        <f>Q114*H114</f>
        <v>0.015599999999999999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467</v>
      </c>
      <c r="AT114" s="228" t="s">
        <v>664</v>
      </c>
      <c r="AU114" s="228" t="s">
        <v>90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364</v>
      </c>
      <c r="BM114" s="228" t="s">
        <v>2040</v>
      </c>
    </row>
    <row r="115" s="2" customFormat="1" ht="16.5" customHeight="1">
      <c r="A115" s="43"/>
      <c r="B115" s="44"/>
      <c r="C115" s="288" t="s">
        <v>364</v>
      </c>
      <c r="D115" s="288" t="s">
        <v>664</v>
      </c>
      <c r="E115" s="289" t="s">
        <v>2041</v>
      </c>
      <c r="F115" s="290" t="s">
        <v>2042</v>
      </c>
      <c r="G115" s="291" t="s">
        <v>553</v>
      </c>
      <c r="H115" s="292">
        <v>38</v>
      </c>
      <c r="I115" s="293"/>
      <c r="J115" s="294">
        <f>ROUND(I115*H115,2)</f>
        <v>0</v>
      </c>
      <c r="K115" s="290" t="s">
        <v>152</v>
      </c>
      <c r="L115" s="295"/>
      <c r="M115" s="296" t="s">
        <v>78</v>
      </c>
      <c r="N115" s="297" t="s">
        <v>50</v>
      </c>
      <c r="O115" s="89"/>
      <c r="P115" s="226">
        <f>O115*H115</f>
        <v>0</v>
      </c>
      <c r="Q115" s="226">
        <v>0.00068000000000000005</v>
      </c>
      <c r="R115" s="226">
        <f>Q115*H115</f>
        <v>0.025840000000000002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467</v>
      </c>
      <c r="AT115" s="228" t="s">
        <v>664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2043</v>
      </c>
    </row>
    <row r="116" s="2" customFormat="1" ht="24.15" customHeight="1">
      <c r="A116" s="43"/>
      <c r="B116" s="44"/>
      <c r="C116" s="217" t="s">
        <v>370</v>
      </c>
      <c r="D116" s="217" t="s">
        <v>148</v>
      </c>
      <c r="E116" s="218" t="s">
        <v>2044</v>
      </c>
      <c r="F116" s="219" t="s">
        <v>2045</v>
      </c>
      <c r="G116" s="220" t="s">
        <v>403</v>
      </c>
      <c r="H116" s="221">
        <v>50</v>
      </c>
      <c r="I116" s="222"/>
      <c r="J116" s="223">
        <f>ROUND(I116*H116,2)</f>
        <v>0</v>
      </c>
      <c r="K116" s="219" t="s">
        <v>152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0.00047080000000000001</v>
      </c>
      <c r="R116" s="226">
        <f>Q116*H116</f>
        <v>0.023540000000000002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364</v>
      </c>
      <c r="AT116" s="228" t="s">
        <v>148</v>
      </c>
      <c r="AU116" s="228" t="s">
        <v>90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364</v>
      </c>
      <c r="BM116" s="228" t="s">
        <v>2046</v>
      </c>
    </row>
    <row r="117" s="2" customFormat="1">
      <c r="A117" s="43"/>
      <c r="B117" s="44"/>
      <c r="C117" s="45"/>
      <c r="D117" s="230" t="s">
        <v>155</v>
      </c>
      <c r="E117" s="45"/>
      <c r="F117" s="231" t="s">
        <v>2047</v>
      </c>
      <c r="G117" s="45"/>
      <c r="H117" s="45"/>
      <c r="I117" s="232"/>
      <c r="J117" s="45"/>
      <c r="K117" s="45"/>
      <c r="L117" s="49"/>
      <c r="M117" s="233"/>
      <c r="N117" s="234"/>
      <c r="O117" s="89"/>
      <c r="P117" s="89"/>
      <c r="Q117" s="89"/>
      <c r="R117" s="89"/>
      <c r="S117" s="89"/>
      <c r="T117" s="90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T117" s="21" t="s">
        <v>155</v>
      </c>
      <c r="AU117" s="21" t="s">
        <v>90</v>
      </c>
    </row>
    <row r="118" s="2" customFormat="1" ht="16.5" customHeight="1">
      <c r="A118" s="43"/>
      <c r="B118" s="44"/>
      <c r="C118" s="288" t="s">
        <v>379</v>
      </c>
      <c r="D118" s="288" t="s">
        <v>664</v>
      </c>
      <c r="E118" s="289" t="s">
        <v>2048</v>
      </c>
      <c r="F118" s="290" t="s">
        <v>2049</v>
      </c>
      <c r="G118" s="291" t="s">
        <v>553</v>
      </c>
      <c r="H118" s="292">
        <v>50</v>
      </c>
      <c r="I118" s="293"/>
      <c r="J118" s="294">
        <f>ROUND(I118*H118,2)</f>
        <v>0</v>
      </c>
      <c r="K118" s="290" t="s">
        <v>152</v>
      </c>
      <c r="L118" s="295"/>
      <c r="M118" s="296" t="s">
        <v>78</v>
      </c>
      <c r="N118" s="297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467</v>
      </c>
      <c r="AT118" s="228" t="s">
        <v>664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364</v>
      </c>
      <c r="BM118" s="228" t="s">
        <v>2050</v>
      </c>
    </row>
    <row r="119" s="2" customFormat="1" ht="24.15" customHeight="1">
      <c r="A119" s="43"/>
      <c r="B119" s="44"/>
      <c r="C119" s="217" t="s">
        <v>389</v>
      </c>
      <c r="D119" s="217" t="s">
        <v>148</v>
      </c>
      <c r="E119" s="218" t="s">
        <v>2051</v>
      </c>
      <c r="F119" s="219" t="s">
        <v>2052</v>
      </c>
      <c r="G119" s="220" t="s">
        <v>403</v>
      </c>
      <c r="H119" s="221">
        <v>42</v>
      </c>
      <c r="I119" s="222"/>
      <c r="J119" s="223">
        <f>ROUND(I119*H119,2)</f>
        <v>0</v>
      </c>
      <c r="K119" s="219" t="s">
        <v>152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0.00057593499999999997</v>
      </c>
      <c r="R119" s="226">
        <f>Q119*H119</f>
        <v>0.024189269999999999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364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2053</v>
      </c>
    </row>
    <row r="120" s="2" customFormat="1">
      <c r="A120" s="43"/>
      <c r="B120" s="44"/>
      <c r="C120" s="45"/>
      <c r="D120" s="230" t="s">
        <v>155</v>
      </c>
      <c r="E120" s="45"/>
      <c r="F120" s="231" t="s">
        <v>2054</v>
      </c>
      <c r="G120" s="45"/>
      <c r="H120" s="45"/>
      <c r="I120" s="232"/>
      <c r="J120" s="45"/>
      <c r="K120" s="45"/>
      <c r="L120" s="49"/>
      <c r="M120" s="233"/>
      <c r="N120" s="234"/>
      <c r="O120" s="89"/>
      <c r="P120" s="89"/>
      <c r="Q120" s="89"/>
      <c r="R120" s="89"/>
      <c r="S120" s="89"/>
      <c r="T120" s="90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T120" s="21" t="s">
        <v>155</v>
      </c>
      <c r="AU120" s="21" t="s">
        <v>90</v>
      </c>
    </row>
    <row r="121" s="2" customFormat="1" ht="16.5" customHeight="1">
      <c r="A121" s="43"/>
      <c r="B121" s="44"/>
      <c r="C121" s="288" t="s">
        <v>395</v>
      </c>
      <c r="D121" s="288" t="s">
        <v>664</v>
      </c>
      <c r="E121" s="289" t="s">
        <v>2055</v>
      </c>
      <c r="F121" s="290" t="s">
        <v>2056</v>
      </c>
      <c r="G121" s="291" t="s">
        <v>553</v>
      </c>
      <c r="H121" s="292">
        <v>42</v>
      </c>
      <c r="I121" s="293"/>
      <c r="J121" s="294">
        <f>ROUND(I121*H121,2)</f>
        <v>0</v>
      </c>
      <c r="K121" s="290" t="s">
        <v>152</v>
      </c>
      <c r="L121" s="295"/>
      <c r="M121" s="296" t="s">
        <v>78</v>
      </c>
      <c r="N121" s="297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467</v>
      </c>
      <c r="AT121" s="228" t="s">
        <v>664</v>
      </c>
      <c r="AU121" s="228" t="s">
        <v>90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364</v>
      </c>
      <c r="BM121" s="228" t="s">
        <v>2057</v>
      </c>
    </row>
    <row r="122" s="2" customFormat="1" ht="24.15" customHeight="1">
      <c r="A122" s="43"/>
      <c r="B122" s="44"/>
      <c r="C122" s="217" t="s">
        <v>7</v>
      </c>
      <c r="D122" s="217" t="s">
        <v>148</v>
      </c>
      <c r="E122" s="218" t="s">
        <v>2058</v>
      </c>
      <c r="F122" s="219" t="s">
        <v>2059</v>
      </c>
      <c r="G122" s="220" t="s">
        <v>403</v>
      </c>
      <c r="H122" s="221">
        <v>30</v>
      </c>
      <c r="I122" s="222"/>
      <c r="J122" s="223">
        <f>ROUND(I122*H122,2)</f>
        <v>0</v>
      </c>
      <c r="K122" s="219" t="s">
        <v>152</v>
      </c>
      <c r="L122" s="49"/>
      <c r="M122" s="224" t="s">
        <v>78</v>
      </c>
      <c r="N122" s="225" t="s">
        <v>50</v>
      </c>
      <c r="O122" s="89"/>
      <c r="P122" s="226">
        <f>O122*H122</f>
        <v>0</v>
      </c>
      <c r="Q122" s="226">
        <v>0.00073233499999999997</v>
      </c>
      <c r="R122" s="226">
        <f>Q122*H122</f>
        <v>0.021970049999999998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364</v>
      </c>
      <c r="AT122" s="228" t="s">
        <v>148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2060</v>
      </c>
    </row>
    <row r="123" s="2" customFormat="1">
      <c r="A123" s="43"/>
      <c r="B123" s="44"/>
      <c r="C123" s="45"/>
      <c r="D123" s="230" t="s">
        <v>155</v>
      </c>
      <c r="E123" s="45"/>
      <c r="F123" s="231" t="s">
        <v>2061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155</v>
      </c>
      <c r="AU123" s="21" t="s">
        <v>90</v>
      </c>
    </row>
    <row r="124" s="2" customFormat="1" ht="16.5" customHeight="1">
      <c r="A124" s="43"/>
      <c r="B124" s="44"/>
      <c r="C124" s="288" t="s">
        <v>411</v>
      </c>
      <c r="D124" s="288" t="s">
        <v>664</v>
      </c>
      <c r="E124" s="289" t="s">
        <v>2062</v>
      </c>
      <c r="F124" s="290" t="s">
        <v>2063</v>
      </c>
      <c r="G124" s="291" t="s">
        <v>553</v>
      </c>
      <c r="H124" s="292">
        <v>15</v>
      </c>
      <c r="I124" s="293"/>
      <c r="J124" s="294">
        <f>ROUND(I124*H124,2)</f>
        <v>0</v>
      </c>
      <c r="K124" s="290" t="s">
        <v>152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1.0000000000000001E-05</v>
      </c>
      <c r="R124" s="226">
        <f>Q124*H124</f>
        <v>0.00015000000000000001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2064</v>
      </c>
    </row>
    <row r="125" s="2" customFormat="1" ht="16.5" customHeight="1">
      <c r="A125" s="43"/>
      <c r="B125" s="44"/>
      <c r="C125" s="288" t="s">
        <v>416</v>
      </c>
      <c r="D125" s="288" t="s">
        <v>664</v>
      </c>
      <c r="E125" s="289" t="s">
        <v>2065</v>
      </c>
      <c r="F125" s="290" t="s">
        <v>2066</v>
      </c>
      <c r="G125" s="291" t="s">
        <v>553</v>
      </c>
      <c r="H125" s="292">
        <v>15</v>
      </c>
      <c r="I125" s="293"/>
      <c r="J125" s="294">
        <f>ROUND(I125*H125,2)</f>
        <v>0</v>
      </c>
      <c r="K125" s="290" t="s">
        <v>152</v>
      </c>
      <c r="L125" s="295"/>
      <c r="M125" s="296" t="s">
        <v>78</v>
      </c>
      <c r="N125" s="297" t="s">
        <v>50</v>
      </c>
      <c r="O125" s="89"/>
      <c r="P125" s="226">
        <f>O125*H125</f>
        <v>0</v>
      </c>
      <c r="Q125" s="226">
        <v>0.00050000000000000001</v>
      </c>
      <c r="R125" s="226">
        <f>Q125*H125</f>
        <v>0.0074999999999999997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467</v>
      </c>
      <c r="AT125" s="228" t="s">
        <v>664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2067</v>
      </c>
    </row>
    <row r="126" s="2" customFormat="1" ht="24.15" customHeight="1">
      <c r="A126" s="43"/>
      <c r="B126" s="44"/>
      <c r="C126" s="217" t="s">
        <v>422</v>
      </c>
      <c r="D126" s="217" t="s">
        <v>148</v>
      </c>
      <c r="E126" s="218" t="s">
        <v>2068</v>
      </c>
      <c r="F126" s="219" t="s">
        <v>2069</v>
      </c>
      <c r="G126" s="220" t="s">
        <v>403</v>
      </c>
      <c r="H126" s="221">
        <v>30</v>
      </c>
      <c r="I126" s="222"/>
      <c r="J126" s="223">
        <f>ROUND(I126*H126,2)</f>
        <v>0</v>
      </c>
      <c r="K126" s="219" t="s">
        <v>152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0.0012694200000000001</v>
      </c>
      <c r="R126" s="226">
        <f>Q126*H126</f>
        <v>0.038082600000000001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364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364</v>
      </c>
      <c r="BM126" s="228" t="s">
        <v>2070</v>
      </c>
    </row>
    <row r="127" s="2" customFormat="1">
      <c r="A127" s="43"/>
      <c r="B127" s="44"/>
      <c r="C127" s="45"/>
      <c r="D127" s="230" t="s">
        <v>155</v>
      </c>
      <c r="E127" s="45"/>
      <c r="F127" s="231" t="s">
        <v>2071</v>
      </c>
      <c r="G127" s="45"/>
      <c r="H127" s="45"/>
      <c r="I127" s="232"/>
      <c r="J127" s="45"/>
      <c r="K127" s="45"/>
      <c r="L127" s="49"/>
      <c r="M127" s="233"/>
      <c r="N127" s="234"/>
      <c r="O127" s="89"/>
      <c r="P127" s="89"/>
      <c r="Q127" s="89"/>
      <c r="R127" s="89"/>
      <c r="S127" s="89"/>
      <c r="T127" s="90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T127" s="21" t="s">
        <v>155</v>
      </c>
      <c r="AU127" s="21" t="s">
        <v>90</v>
      </c>
    </row>
    <row r="128" s="2" customFormat="1" ht="16.5" customHeight="1">
      <c r="A128" s="43"/>
      <c r="B128" s="44"/>
      <c r="C128" s="288" t="s">
        <v>427</v>
      </c>
      <c r="D128" s="288" t="s">
        <v>664</v>
      </c>
      <c r="E128" s="289" t="s">
        <v>2072</v>
      </c>
      <c r="F128" s="290" t="s">
        <v>2073</v>
      </c>
      <c r="G128" s="291" t="s">
        <v>553</v>
      </c>
      <c r="H128" s="292">
        <v>30</v>
      </c>
      <c r="I128" s="293"/>
      <c r="J128" s="294">
        <f>ROUND(I128*H128,2)</f>
        <v>0</v>
      </c>
      <c r="K128" s="290" t="s">
        <v>152</v>
      </c>
      <c r="L128" s="295"/>
      <c r="M128" s="296" t="s">
        <v>78</v>
      </c>
      <c r="N128" s="297" t="s">
        <v>50</v>
      </c>
      <c r="O128" s="89"/>
      <c r="P128" s="226">
        <f>O128*H128</f>
        <v>0</v>
      </c>
      <c r="Q128" s="226">
        <v>6.0000000000000002E-05</v>
      </c>
      <c r="R128" s="226">
        <f>Q128*H128</f>
        <v>0.0018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467</v>
      </c>
      <c r="AT128" s="228" t="s">
        <v>664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2074</v>
      </c>
    </row>
    <row r="129" s="2" customFormat="1" ht="24.15" customHeight="1">
      <c r="A129" s="43"/>
      <c r="B129" s="44"/>
      <c r="C129" s="217" t="s">
        <v>433</v>
      </c>
      <c r="D129" s="217" t="s">
        <v>148</v>
      </c>
      <c r="E129" s="218" t="s">
        <v>2075</v>
      </c>
      <c r="F129" s="219" t="s">
        <v>2076</v>
      </c>
      <c r="G129" s="220" t="s">
        <v>403</v>
      </c>
      <c r="H129" s="221">
        <v>20</v>
      </c>
      <c r="I129" s="222"/>
      <c r="J129" s="223">
        <f>ROUND(I129*H129,2)</f>
        <v>0</v>
      </c>
      <c r="K129" s="219" t="s">
        <v>152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0.0015926149999999999</v>
      </c>
      <c r="R129" s="226">
        <f>Q129*H129</f>
        <v>0.0318523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364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364</v>
      </c>
      <c r="BM129" s="228" t="s">
        <v>2077</v>
      </c>
    </row>
    <row r="130" s="2" customFormat="1">
      <c r="A130" s="43"/>
      <c r="B130" s="44"/>
      <c r="C130" s="45"/>
      <c r="D130" s="230" t="s">
        <v>155</v>
      </c>
      <c r="E130" s="45"/>
      <c r="F130" s="231" t="s">
        <v>2078</v>
      </c>
      <c r="G130" s="45"/>
      <c r="H130" s="45"/>
      <c r="I130" s="232"/>
      <c r="J130" s="45"/>
      <c r="K130" s="45"/>
      <c r="L130" s="49"/>
      <c r="M130" s="233"/>
      <c r="N130" s="234"/>
      <c r="O130" s="89"/>
      <c r="P130" s="89"/>
      <c r="Q130" s="89"/>
      <c r="R130" s="89"/>
      <c r="S130" s="89"/>
      <c r="T130" s="90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T130" s="21" t="s">
        <v>155</v>
      </c>
      <c r="AU130" s="21" t="s">
        <v>90</v>
      </c>
    </row>
    <row r="131" s="2" customFormat="1" ht="16.5" customHeight="1">
      <c r="A131" s="43"/>
      <c r="B131" s="44"/>
      <c r="C131" s="288" t="s">
        <v>438</v>
      </c>
      <c r="D131" s="288" t="s">
        <v>664</v>
      </c>
      <c r="E131" s="289" t="s">
        <v>2079</v>
      </c>
      <c r="F131" s="290" t="s">
        <v>2080</v>
      </c>
      <c r="G131" s="291" t="s">
        <v>553</v>
      </c>
      <c r="H131" s="292">
        <v>24</v>
      </c>
      <c r="I131" s="293"/>
      <c r="J131" s="294">
        <f>ROUND(I131*H131,2)</f>
        <v>0</v>
      </c>
      <c r="K131" s="290" t="s">
        <v>152</v>
      </c>
      <c r="L131" s="295"/>
      <c r="M131" s="296" t="s">
        <v>78</v>
      </c>
      <c r="N131" s="297" t="s">
        <v>50</v>
      </c>
      <c r="O131" s="89"/>
      <c r="P131" s="226">
        <f>O131*H131</f>
        <v>0</v>
      </c>
      <c r="Q131" s="226">
        <v>2.0000000000000002E-05</v>
      </c>
      <c r="R131" s="226">
        <f>Q131*H131</f>
        <v>0.00048000000000000007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467</v>
      </c>
      <c r="AT131" s="228" t="s">
        <v>664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364</v>
      </c>
      <c r="BM131" s="228" t="s">
        <v>2081</v>
      </c>
    </row>
    <row r="132" s="2" customFormat="1" ht="24.15" customHeight="1">
      <c r="A132" s="43"/>
      <c r="B132" s="44"/>
      <c r="C132" s="217" t="s">
        <v>444</v>
      </c>
      <c r="D132" s="217" t="s">
        <v>148</v>
      </c>
      <c r="E132" s="218" t="s">
        <v>2082</v>
      </c>
      <c r="F132" s="219" t="s">
        <v>2083</v>
      </c>
      <c r="G132" s="220" t="s">
        <v>403</v>
      </c>
      <c r="H132" s="221">
        <v>22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0.0019938400000000002</v>
      </c>
      <c r="R132" s="226">
        <f>Q132*H132</f>
        <v>0.043864480000000004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2084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2085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2" customFormat="1" ht="24.15" customHeight="1">
      <c r="A134" s="43"/>
      <c r="B134" s="44"/>
      <c r="C134" s="217" t="s">
        <v>449</v>
      </c>
      <c r="D134" s="217" t="s">
        <v>148</v>
      </c>
      <c r="E134" s="218" t="s">
        <v>2086</v>
      </c>
      <c r="F134" s="219" t="s">
        <v>2087</v>
      </c>
      <c r="G134" s="220" t="s">
        <v>403</v>
      </c>
      <c r="H134" s="221">
        <v>172</v>
      </c>
      <c r="I134" s="222"/>
      <c r="J134" s="223">
        <f>ROUND(I134*H134,2)</f>
        <v>0</v>
      </c>
      <c r="K134" s="219" t="s">
        <v>152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364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364</v>
      </c>
      <c r="BM134" s="228" t="s">
        <v>2088</v>
      </c>
    </row>
    <row r="135" s="2" customFormat="1">
      <c r="A135" s="43"/>
      <c r="B135" s="44"/>
      <c r="C135" s="45"/>
      <c r="D135" s="230" t="s">
        <v>155</v>
      </c>
      <c r="E135" s="45"/>
      <c r="F135" s="231" t="s">
        <v>2089</v>
      </c>
      <c r="G135" s="45"/>
      <c r="H135" s="45"/>
      <c r="I135" s="232"/>
      <c r="J135" s="45"/>
      <c r="K135" s="45"/>
      <c r="L135" s="49"/>
      <c r="M135" s="233"/>
      <c r="N135" s="234"/>
      <c r="O135" s="89"/>
      <c r="P135" s="89"/>
      <c r="Q135" s="89"/>
      <c r="R135" s="89"/>
      <c r="S135" s="89"/>
      <c r="T135" s="90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T135" s="21" t="s">
        <v>155</v>
      </c>
      <c r="AU135" s="21" t="s">
        <v>90</v>
      </c>
    </row>
    <row r="136" s="14" customFormat="1">
      <c r="A136" s="14"/>
      <c r="B136" s="251"/>
      <c r="C136" s="252"/>
      <c r="D136" s="235" t="s">
        <v>273</v>
      </c>
      <c r="E136" s="253" t="s">
        <v>78</v>
      </c>
      <c r="F136" s="254" t="s">
        <v>2090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273</v>
      </c>
      <c r="AU136" s="261" t="s">
        <v>90</v>
      </c>
      <c r="AV136" s="14" t="s">
        <v>90</v>
      </c>
      <c r="AW136" s="14" t="s">
        <v>40</v>
      </c>
      <c r="AX136" s="14" t="s">
        <v>80</v>
      </c>
      <c r="AY136" s="261" t="s">
        <v>145</v>
      </c>
    </row>
    <row r="137" s="14" customFormat="1">
      <c r="A137" s="14"/>
      <c r="B137" s="251"/>
      <c r="C137" s="252"/>
      <c r="D137" s="235" t="s">
        <v>273</v>
      </c>
      <c r="E137" s="253" t="s">
        <v>78</v>
      </c>
      <c r="F137" s="254" t="s">
        <v>2091</v>
      </c>
      <c r="G137" s="252"/>
      <c r="H137" s="255">
        <v>30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273</v>
      </c>
      <c r="AU137" s="261" t="s">
        <v>90</v>
      </c>
      <c r="AV137" s="14" t="s">
        <v>90</v>
      </c>
      <c r="AW137" s="14" t="s">
        <v>40</v>
      </c>
      <c r="AX137" s="14" t="s">
        <v>80</v>
      </c>
      <c r="AY137" s="261" t="s">
        <v>145</v>
      </c>
    </row>
    <row r="138" s="14" customFormat="1">
      <c r="A138" s="14"/>
      <c r="B138" s="251"/>
      <c r="C138" s="252"/>
      <c r="D138" s="235" t="s">
        <v>273</v>
      </c>
      <c r="E138" s="253" t="s">
        <v>78</v>
      </c>
      <c r="F138" s="254" t="s">
        <v>2092</v>
      </c>
      <c r="G138" s="252"/>
      <c r="H138" s="255">
        <v>30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273</v>
      </c>
      <c r="AU138" s="261" t="s">
        <v>90</v>
      </c>
      <c r="AV138" s="14" t="s">
        <v>90</v>
      </c>
      <c r="AW138" s="14" t="s">
        <v>40</v>
      </c>
      <c r="AX138" s="14" t="s">
        <v>80</v>
      </c>
      <c r="AY138" s="261" t="s">
        <v>145</v>
      </c>
    </row>
    <row r="139" s="14" customFormat="1">
      <c r="A139" s="14"/>
      <c r="B139" s="251"/>
      <c r="C139" s="252"/>
      <c r="D139" s="235" t="s">
        <v>273</v>
      </c>
      <c r="E139" s="253" t="s">
        <v>78</v>
      </c>
      <c r="F139" s="254" t="s">
        <v>2093</v>
      </c>
      <c r="G139" s="252"/>
      <c r="H139" s="255">
        <v>42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1" t="s">
        <v>273</v>
      </c>
      <c r="AU139" s="261" t="s">
        <v>90</v>
      </c>
      <c r="AV139" s="14" t="s">
        <v>90</v>
      </c>
      <c r="AW139" s="14" t="s">
        <v>40</v>
      </c>
      <c r="AX139" s="14" t="s">
        <v>80</v>
      </c>
      <c r="AY139" s="261" t="s">
        <v>145</v>
      </c>
    </row>
    <row r="140" s="14" customFormat="1">
      <c r="A140" s="14"/>
      <c r="B140" s="251"/>
      <c r="C140" s="252"/>
      <c r="D140" s="235" t="s">
        <v>273</v>
      </c>
      <c r="E140" s="253" t="s">
        <v>78</v>
      </c>
      <c r="F140" s="254" t="s">
        <v>2094</v>
      </c>
      <c r="G140" s="252"/>
      <c r="H140" s="255">
        <v>50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273</v>
      </c>
      <c r="AU140" s="261" t="s">
        <v>90</v>
      </c>
      <c r="AV140" s="14" t="s">
        <v>90</v>
      </c>
      <c r="AW140" s="14" t="s">
        <v>40</v>
      </c>
      <c r="AX140" s="14" t="s">
        <v>80</v>
      </c>
      <c r="AY140" s="261" t="s">
        <v>145</v>
      </c>
    </row>
    <row r="141" s="15" customFormat="1">
      <c r="A141" s="15"/>
      <c r="B141" s="262"/>
      <c r="C141" s="263"/>
      <c r="D141" s="235" t="s">
        <v>273</v>
      </c>
      <c r="E141" s="264" t="s">
        <v>78</v>
      </c>
      <c r="F141" s="265" t="s">
        <v>277</v>
      </c>
      <c r="G141" s="263"/>
      <c r="H141" s="266">
        <v>172</v>
      </c>
      <c r="I141" s="267"/>
      <c r="J141" s="263"/>
      <c r="K141" s="263"/>
      <c r="L141" s="268"/>
      <c r="M141" s="269"/>
      <c r="N141" s="270"/>
      <c r="O141" s="270"/>
      <c r="P141" s="270"/>
      <c r="Q141" s="270"/>
      <c r="R141" s="270"/>
      <c r="S141" s="270"/>
      <c r="T141" s="27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2" t="s">
        <v>273</v>
      </c>
      <c r="AU141" s="272" t="s">
        <v>90</v>
      </c>
      <c r="AV141" s="15" t="s">
        <v>170</v>
      </c>
      <c r="AW141" s="15" t="s">
        <v>40</v>
      </c>
      <c r="AX141" s="15" t="s">
        <v>88</v>
      </c>
      <c r="AY141" s="272" t="s">
        <v>145</v>
      </c>
    </row>
    <row r="142" s="2" customFormat="1" ht="24.15" customHeight="1">
      <c r="A142" s="43"/>
      <c r="B142" s="44"/>
      <c r="C142" s="217" t="s">
        <v>455</v>
      </c>
      <c r="D142" s="217" t="s">
        <v>148</v>
      </c>
      <c r="E142" s="218" t="s">
        <v>2095</v>
      </c>
      <c r="F142" s="219" t="s">
        <v>2096</v>
      </c>
      <c r="G142" s="220" t="s">
        <v>403</v>
      </c>
      <c r="H142" s="221">
        <v>22</v>
      </c>
      <c r="I142" s="222"/>
      <c r="J142" s="223">
        <f>ROUND(I142*H142,2)</f>
        <v>0</v>
      </c>
      <c r="K142" s="219" t="s">
        <v>152</v>
      </c>
      <c r="L142" s="49"/>
      <c r="M142" s="224" t="s">
        <v>78</v>
      </c>
      <c r="N142" s="225" t="s">
        <v>50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364</v>
      </c>
      <c r="AT142" s="228" t="s">
        <v>148</v>
      </c>
      <c r="AU142" s="228" t="s">
        <v>90</v>
      </c>
      <c r="AY142" s="21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88</v>
      </c>
      <c r="BK142" s="229">
        <f>ROUND(I142*H142,2)</f>
        <v>0</v>
      </c>
      <c r="BL142" s="21" t="s">
        <v>364</v>
      </c>
      <c r="BM142" s="228" t="s">
        <v>2097</v>
      </c>
    </row>
    <row r="143" s="2" customFormat="1">
      <c r="A143" s="43"/>
      <c r="B143" s="44"/>
      <c r="C143" s="45"/>
      <c r="D143" s="230" t="s">
        <v>155</v>
      </c>
      <c r="E143" s="45"/>
      <c r="F143" s="231" t="s">
        <v>2098</v>
      </c>
      <c r="G143" s="45"/>
      <c r="H143" s="45"/>
      <c r="I143" s="232"/>
      <c r="J143" s="45"/>
      <c r="K143" s="45"/>
      <c r="L143" s="49"/>
      <c r="M143" s="233"/>
      <c r="N143" s="234"/>
      <c r="O143" s="89"/>
      <c r="P143" s="89"/>
      <c r="Q143" s="89"/>
      <c r="R143" s="89"/>
      <c r="S143" s="89"/>
      <c r="T143" s="90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T143" s="21" t="s">
        <v>155</v>
      </c>
      <c r="AU143" s="21" t="s">
        <v>90</v>
      </c>
    </row>
    <row r="144" s="14" customFormat="1">
      <c r="A144" s="14"/>
      <c r="B144" s="251"/>
      <c r="C144" s="252"/>
      <c r="D144" s="235" t="s">
        <v>273</v>
      </c>
      <c r="E144" s="253" t="s">
        <v>78</v>
      </c>
      <c r="F144" s="254" t="s">
        <v>2099</v>
      </c>
      <c r="G144" s="252"/>
      <c r="H144" s="255">
        <v>22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1" t="s">
        <v>273</v>
      </c>
      <c r="AU144" s="261" t="s">
        <v>90</v>
      </c>
      <c r="AV144" s="14" t="s">
        <v>90</v>
      </c>
      <c r="AW144" s="14" t="s">
        <v>40</v>
      </c>
      <c r="AX144" s="14" t="s">
        <v>80</v>
      </c>
      <c r="AY144" s="261" t="s">
        <v>145</v>
      </c>
    </row>
    <row r="145" s="15" customFormat="1">
      <c r="A145" s="15"/>
      <c r="B145" s="262"/>
      <c r="C145" s="263"/>
      <c r="D145" s="235" t="s">
        <v>273</v>
      </c>
      <c r="E145" s="264" t="s">
        <v>78</v>
      </c>
      <c r="F145" s="265" t="s">
        <v>277</v>
      </c>
      <c r="G145" s="263"/>
      <c r="H145" s="266">
        <v>22</v>
      </c>
      <c r="I145" s="267"/>
      <c r="J145" s="263"/>
      <c r="K145" s="263"/>
      <c r="L145" s="268"/>
      <c r="M145" s="269"/>
      <c r="N145" s="270"/>
      <c r="O145" s="270"/>
      <c r="P145" s="270"/>
      <c r="Q145" s="270"/>
      <c r="R145" s="270"/>
      <c r="S145" s="270"/>
      <c r="T145" s="27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2" t="s">
        <v>273</v>
      </c>
      <c r="AU145" s="272" t="s">
        <v>90</v>
      </c>
      <c r="AV145" s="15" t="s">
        <v>170</v>
      </c>
      <c r="AW145" s="15" t="s">
        <v>40</v>
      </c>
      <c r="AX145" s="15" t="s">
        <v>88</v>
      </c>
      <c r="AY145" s="272" t="s">
        <v>145</v>
      </c>
    </row>
    <row r="146" s="2" customFormat="1" ht="55.5" customHeight="1">
      <c r="A146" s="43"/>
      <c r="B146" s="44"/>
      <c r="C146" s="217" t="s">
        <v>461</v>
      </c>
      <c r="D146" s="217" t="s">
        <v>148</v>
      </c>
      <c r="E146" s="218" t="s">
        <v>2100</v>
      </c>
      <c r="F146" s="219" t="s">
        <v>2101</v>
      </c>
      <c r="G146" s="220" t="s">
        <v>403</v>
      </c>
      <c r="H146" s="221">
        <v>122</v>
      </c>
      <c r="I146" s="222"/>
      <c r="J146" s="223">
        <f>ROUND(I146*H146,2)</f>
        <v>0</v>
      </c>
      <c r="K146" s="219" t="s">
        <v>152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7.3860000000000001E-05</v>
      </c>
      <c r="R146" s="226">
        <f>Q146*H146</f>
        <v>0.0090109200000000004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364</v>
      </c>
      <c r="AT146" s="228" t="s">
        <v>148</v>
      </c>
      <c r="AU146" s="228" t="s">
        <v>90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364</v>
      </c>
      <c r="BM146" s="228" t="s">
        <v>2102</v>
      </c>
    </row>
    <row r="147" s="2" customFormat="1">
      <c r="A147" s="43"/>
      <c r="B147" s="44"/>
      <c r="C147" s="45"/>
      <c r="D147" s="230" t="s">
        <v>155</v>
      </c>
      <c r="E147" s="45"/>
      <c r="F147" s="231" t="s">
        <v>2103</v>
      </c>
      <c r="G147" s="45"/>
      <c r="H147" s="45"/>
      <c r="I147" s="232"/>
      <c r="J147" s="45"/>
      <c r="K147" s="45"/>
      <c r="L147" s="49"/>
      <c r="M147" s="233"/>
      <c r="N147" s="234"/>
      <c r="O147" s="89"/>
      <c r="P147" s="89"/>
      <c r="Q147" s="89"/>
      <c r="R147" s="89"/>
      <c r="S147" s="89"/>
      <c r="T147" s="90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T147" s="21" t="s">
        <v>155</v>
      </c>
      <c r="AU147" s="21" t="s">
        <v>90</v>
      </c>
    </row>
    <row r="148" s="14" customFormat="1">
      <c r="A148" s="14"/>
      <c r="B148" s="251"/>
      <c r="C148" s="252"/>
      <c r="D148" s="235" t="s">
        <v>273</v>
      </c>
      <c r="E148" s="253" t="s">
        <v>78</v>
      </c>
      <c r="F148" s="254" t="s">
        <v>2104</v>
      </c>
      <c r="G148" s="252"/>
      <c r="H148" s="255">
        <v>50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273</v>
      </c>
      <c r="AU148" s="261" t="s">
        <v>90</v>
      </c>
      <c r="AV148" s="14" t="s">
        <v>90</v>
      </c>
      <c r="AW148" s="14" t="s">
        <v>40</v>
      </c>
      <c r="AX148" s="14" t="s">
        <v>80</v>
      </c>
      <c r="AY148" s="261" t="s">
        <v>145</v>
      </c>
    </row>
    <row r="149" s="14" customFormat="1">
      <c r="A149" s="14"/>
      <c r="B149" s="251"/>
      <c r="C149" s="252"/>
      <c r="D149" s="235" t="s">
        <v>273</v>
      </c>
      <c r="E149" s="253" t="s">
        <v>78</v>
      </c>
      <c r="F149" s="254" t="s">
        <v>2105</v>
      </c>
      <c r="G149" s="252"/>
      <c r="H149" s="255">
        <v>42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273</v>
      </c>
      <c r="AU149" s="261" t="s">
        <v>90</v>
      </c>
      <c r="AV149" s="14" t="s">
        <v>90</v>
      </c>
      <c r="AW149" s="14" t="s">
        <v>40</v>
      </c>
      <c r="AX149" s="14" t="s">
        <v>80</v>
      </c>
      <c r="AY149" s="261" t="s">
        <v>145</v>
      </c>
    </row>
    <row r="150" s="14" customFormat="1">
      <c r="A150" s="14"/>
      <c r="B150" s="251"/>
      <c r="C150" s="252"/>
      <c r="D150" s="235" t="s">
        <v>273</v>
      </c>
      <c r="E150" s="253" t="s">
        <v>78</v>
      </c>
      <c r="F150" s="254" t="s">
        <v>2106</v>
      </c>
      <c r="G150" s="252"/>
      <c r="H150" s="255">
        <v>30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273</v>
      </c>
      <c r="AU150" s="261" t="s">
        <v>90</v>
      </c>
      <c r="AV150" s="14" t="s">
        <v>90</v>
      </c>
      <c r="AW150" s="14" t="s">
        <v>40</v>
      </c>
      <c r="AX150" s="14" t="s">
        <v>80</v>
      </c>
      <c r="AY150" s="261" t="s">
        <v>145</v>
      </c>
    </row>
    <row r="151" s="15" customFormat="1">
      <c r="A151" s="15"/>
      <c r="B151" s="262"/>
      <c r="C151" s="263"/>
      <c r="D151" s="235" t="s">
        <v>273</v>
      </c>
      <c r="E151" s="264" t="s">
        <v>78</v>
      </c>
      <c r="F151" s="265" t="s">
        <v>277</v>
      </c>
      <c r="G151" s="263"/>
      <c r="H151" s="266">
        <v>122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2" t="s">
        <v>273</v>
      </c>
      <c r="AU151" s="272" t="s">
        <v>90</v>
      </c>
      <c r="AV151" s="15" t="s">
        <v>170</v>
      </c>
      <c r="AW151" s="15" t="s">
        <v>40</v>
      </c>
      <c r="AX151" s="15" t="s">
        <v>88</v>
      </c>
      <c r="AY151" s="272" t="s">
        <v>145</v>
      </c>
    </row>
    <row r="152" s="2" customFormat="1" ht="55.5" customHeight="1">
      <c r="A152" s="43"/>
      <c r="B152" s="44"/>
      <c r="C152" s="217" t="s">
        <v>467</v>
      </c>
      <c r="D152" s="217" t="s">
        <v>148</v>
      </c>
      <c r="E152" s="218" t="s">
        <v>2107</v>
      </c>
      <c r="F152" s="219" t="s">
        <v>2108</v>
      </c>
      <c r="G152" s="220" t="s">
        <v>403</v>
      </c>
      <c r="H152" s="221">
        <v>72</v>
      </c>
      <c r="I152" s="222"/>
      <c r="J152" s="223">
        <f>ROUND(I152*H152,2)</f>
        <v>0</v>
      </c>
      <c r="K152" s="219" t="s">
        <v>152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0.00016312</v>
      </c>
      <c r="R152" s="226">
        <f>Q152*H152</f>
        <v>0.011744640000000001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364</v>
      </c>
      <c r="AT152" s="228" t="s">
        <v>148</v>
      </c>
      <c r="AU152" s="228" t="s">
        <v>90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364</v>
      </c>
      <c r="BM152" s="228" t="s">
        <v>2109</v>
      </c>
    </row>
    <row r="153" s="2" customFormat="1">
      <c r="A153" s="43"/>
      <c r="B153" s="44"/>
      <c r="C153" s="45"/>
      <c r="D153" s="230" t="s">
        <v>155</v>
      </c>
      <c r="E153" s="45"/>
      <c r="F153" s="231" t="s">
        <v>2110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155</v>
      </c>
      <c r="AU153" s="21" t="s">
        <v>90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2111</v>
      </c>
      <c r="G154" s="252"/>
      <c r="H154" s="255">
        <v>30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2112</v>
      </c>
      <c r="G155" s="252"/>
      <c r="H155" s="255">
        <v>20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4" customFormat="1">
      <c r="A156" s="14"/>
      <c r="B156" s="251"/>
      <c r="C156" s="252"/>
      <c r="D156" s="235" t="s">
        <v>273</v>
      </c>
      <c r="E156" s="253" t="s">
        <v>78</v>
      </c>
      <c r="F156" s="254" t="s">
        <v>2113</v>
      </c>
      <c r="G156" s="252"/>
      <c r="H156" s="255">
        <v>22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1" t="s">
        <v>273</v>
      </c>
      <c r="AU156" s="261" t="s">
        <v>90</v>
      </c>
      <c r="AV156" s="14" t="s">
        <v>90</v>
      </c>
      <c r="AW156" s="14" t="s">
        <v>40</v>
      </c>
      <c r="AX156" s="14" t="s">
        <v>80</v>
      </c>
      <c r="AY156" s="261" t="s">
        <v>145</v>
      </c>
    </row>
    <row r="157" s="15" customFormat="1">
      <c r="A157" s="15"/>
      <c r="B157" s="262"/>
      <c r="C157" s="263"/>
      <c r="D157" s="235" t="s">
        <v>273</v>
      </c>
      <c r="E157" s="264" t="s">
        <v>78</v>
      </c>
      <c r="F157" s="265" t="s">
        <v>277</v>
      </c>
      <c r="G157" s="263"/>
      <c r="H157" s="266">
        <v>72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273</v>
      </c>
      <c r="AU157" s="272" t="s">
        <v>90</v>
      </c>
      <c r="AV157" s="15" t="s">
        <v>170</v>
      </c>
      <c r="AW157" s="15" t="s">
        <v>40</v>
      </c>
      <c r="AX157" s="15" t="s">
        <v>88</v>
      </c>
      <c r="AY157" s="272" t="s">
        <v>145</v>
      </c>
    </row>
    <row r="158" s="2" customFormat="1" ht="44.25" customHeight="1">
      <c r="A158" s="43"/>
      <c r="B158" s="44"/>
      <c r="C158" s="217" t="s">
        <v>472</v>
      </c>
      <c r="D158" s="217" t="s">
        <v>148</v>
      </c>
      <c r="E158" s="218" t="s">
        <v>2114</v>
      </c>
      <c r="F158" s="219" t="s">
        <v>2115</v>
      </c>
      <c r="G158" s="220" t="s">
        <v>301</v>
      </c>
      <c r="H158" s="221">
        <v>0.25600000000000001</v>
      </c>
      <c r="I158" s="222"/>
      <c r="J158" s="223">
        <f>ROUND(I158*H158,2)</f>
        <v>0</v>
      </c>
      <c r="K158" s="219" t="s">
        <v>152</v>
      </c>
      <c r="L158" s="49"/>
      <c r="M158" s="224" t="s">
        <v>78</v>
      </c>
      <c r="N158" s="225" t="s">
        <v>50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364</v>
      </c>
      <c r="AT158" s="228" t="s">
        <v>148</v>
      </c>
      <c r="AU158" s="228" t="s">
        <v>90</v>
      </c>
      <c r="AY158" s="21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88</v>
      </c>
      <c r="BK158" s="229">
        <f>ROUND(I158*H158,2)</f>
        <v>0</v>
      </c>
      <c r="BL158" s="21" t="s">
        <v>364</v>
      </c>
      <c r="BM158" s="228" t="s">
        <v>2116</v>
      </c>
    </row>
    <row r="159" s="2" customFormat="1">
      <c r="A159" s="43"/>
      <c r="B159" s="44"/>
      <c r="C159" s="45"/>
      <c r="D159" s="230" t="s">
        <v>155</v>
      </c>
      <c r="E159" s="45"/>
      <c r="F159" s="231" t="s">
        <v>2117</v>
      </c>
      <c r="G159" s="45"/>
      <c r="H159" s="45"/>
      <c r="I159" s="232"/>
      <c r="J159" s="45"/>
      <c r="K159" s="45"/>
      <c r="L159" s="49"/>
      <c r="M159" s="233"/>
      <c r="N159" s="234"/>
      <c r="O159" s="89"/>
      <c r="P159" s="89"/>
      <c r="Q159" s="89"/>
      <c r="R159" s="89"/>
      <c r="S159" s="89"/>
      <c r="T159" s="90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T159" s="21" t="s">
        <v>155</v>
      </c>
      <c r="AU159" s="21" t="s">
        <v>90</v>
      </c>
    </row>
    <row r="160" s="2" customFormat="1" ht="49.05" customHeight="1">
      <c r="A160" s="43"/>
      <c r="B160" s="44"/>
      <c r="C160" s="217" t="s">
        <v>477</v>
      </c>
      <c r="D160" s="217" t="s">
        <v>148</v>
      </c>
      <c r="E160" s="218" t="s">
        <v>2118</v>
      </c>
      <c r="F160" s="219" t="s">
        <v>2119</v>
      </c>
      <c r="G160" s="220" t="s">
        <v>301</v>
      </c>
      <c r="H160" s="221">
        <v>0.25600000000000001</v>
      </c>
      <c r="I160" s="222"/>
      <c r="J160" s="223">
        <f>ROUND(I160*H160,2)</f>
        <v>0</v>
      </c>
      <c r="K160" s="219" t="s">
        <v>152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364</v>
      </c>
      <c r="AT160" s="228" t="s">
        <v>148</v>
      </c>
      <c r="AU160" s="228" t="s">
        <v>90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364</v>
      </c>
      <c r="BM160" s="228" t="s">
        <v>2120</v>
      </c>
    </row>
    <row r="161" s="2" customFormat="1">
      <c r="A161" s="43"/>
      <c r="B161" s="44"/>
      <c r="C161" s="45"/>
      <c r="D161" s="230" t="s">
        <v>155</v>
      </c>
      <c r="E161" s="45"/>
      <c r="F161" s="231" t="s">
        <v>2121</v>
      </c>
      <c r="G161" s="45"/>
      <c r="H161" s="45"/>
      <c r="I161" s="232"/>
      <c r="J161" s="45"/>
      <c r="K161" s="45"/>
      <c r="L161" s="49"/>
      <c r="M161" s="233"/>
      <c r="N161" s="234"/>
      <c r="O161" s="89"/>
      <c r="P161" s="89"/>
      <c r="Q161" s="89"/>
      <c r="R161" s="89"/>
      <c r="S161" s="89"/>
      <c r="T161" s="90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T161" s="21" t="s">
        <v>155</v>
      </c>
      <c r="AU161" s="21" t="s">
        <v>90</v>
      </c>
    </row>
    <row r="162" s="2" customFormat="1" ht="62.7" customHeight="1">
      <c r="A162" s="43"/>
      <c r="B162" s="44"/>
      <c r="C162" s="217" t="s">
        <v>483</v>
      </c>
      <c r="D162" s="217" t="s">
        <v>148</v>
      </c>
      <c r="E162" s="218" t="s">
        <v>2122</v>
      </c>
      <c r="F162" s="219" t="s">
        <v>2123</v>
      </c>
      <c r="G162" s="220" t="s">
        <v>301</v>
      </c>
      <c r="H162" s="221">
        <v>0.25600000000000001</v>
      </c>
      <c r="I162" s="222"/>
      <c r="J162" s="223">
        <f>ROUND(I162*H162,2)</f>
        <v>0</v>
      </c>
      <c r="K162" s="219" t="s">
        <v>152</v>
      </c>
      <c r="L162" s="49"/>
      <c r="M162" s="224" t="s">
        <v>78</v>
      </c>
      <c r="N162" s="225" t="s">
        <v>50</v>
      </c>
      <c r="O162" s="89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364</v>
      </c>
      <c r="AT162" s="228" t="s">
        <v>148</v>
      </c>
      <c r="AU162" s="228" t="s">
        <v>90</v>
      </c>
      <c r="AY162" s="21" t="s">
        <v>145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88</v>
      </c>
      <c r="BK162" s="229">
        <f>ROUND(I162*H162,2)</f>
        <v>0</v>
      </c>
      <c r="BL162" s="21" t="s">
        <v>364</v>
      </c>
      <c r="BM162" s="228" t="s">
        <v>2124</v>
      </c>
    </row>
    <row r="163" s="2" customFormat="1">
      <c r="A163" s="43"/>
      <c r="B163" s="44"/>
      <c r="C163" s="45"/>
      <c r="D163" s="230" t="s">
        <v>155</v>
      </c>
      <c r="E163" s="45"/>
      <c r="F163" s="231" t="s">
        <v>2125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155</v>
      </c>
      <c r="AU163" s="21" t="s">
        <v>90</v>
      </c>
    </row>
    <row r="164" s="12" customFormat="1" ht="22.8" customHeight="1">
      <c r="A164" s="12"/>
      <c r="B164" s="201"/>
      <c r="C164" s="202"/>
      <c r="D164" s="203" t="s">
        <v>79</v>
      </c>
      <c r="E164" s="215" t="s">
        <v>2126</v>
      </c>
      <c r="F164" s="215" t="s">
        <v>2127</v>
      </c>
      <c r="G164" s="202"/>
      <c r="H164" s="202"/>
      <c r="I164" s="205"/>
      <c r="J164" s="216">
        <f>BK164</f>
        <v>0</v>
      </c>
      <c r="K164" s="202"/>
      <c r="L164" s="207"/>
      <c r="M164" s="208"/>
      <c r="N164" s="209"/>
      <c r="O164" s="209"/>
      <c r="P164" s="210">
        <f>SUM(P165:P190)</f>
        <v>0</v>
      </c>
      <c r="Q164" s="209"/>
      <c r="R164" s="210">
        <f>SUM(R165:R190)</f>
        <v>0.0258848164</v>
      </c>
      <c r="S164" s="209"/>
      <c r="T164" s="211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2" t="s">
        <v>90</v>
      </c>
      <c r="AT164" s="213" t="s">
        <v>79</v>
      </c>
      <c r="AU164" s="213" t="s">
        <v>88</v>
      </c>
      <c r="AY164" s="212" t="s">
        <v>145</v>
      </c>
      <c r="BK164" s="214">
        <f>SUM(BK165:BK190)</f>
        <v>0</v>
      </c>
    </row>
    <row r="165" s="2" customFormat="1" ht="21.75" customHeight="1">
      <c r="A165" s="43"/>
      <c r="B165" s="44"/>
      <c r="C165" s="217" t="s">
        <v>489</v>
      </c>
      <c r="D165" s="217" t="s">
        <v>148</v>
      </c>
      <c r="E165" s="218" t="s">
        <v>2128</v>
      </c>
      <c r="F165" s="219" t="s">
        <v>2129</v>
      </c>
      <c r="G165" s="220" t="s">
        <v>553</v>
      </c>
      <c r="H165" s="221">
        <v>32</v>
      </c>
      <c r="I165" s="222"/>
      <c r="J165" s="223">
        <f>ROUND(I165*H165,2)</f>
        <v>0</v>
      </c>
      <c r="K165" s="219" t="s">
        <v>152</v>
      </c>
      <c r="L165" s="49"/>
      <c r="M165" s="224" t="s">
        <v>78</v>
      </c>
      <c r="N165" s="225" t="s">
        <v>50</v>
      </c>
      <c r="O165" s="89"/>
      <c r="P165" s="226">
        <f>O165*H165</f>
        <v>0</v>
      </c>
      <c r="Q165" s="226">
        <v>9.1387799999999999E-05</v>
      </c>
      <c r="R165" s="226">
        <f>Q165*H165</f>
        <v>0.0029244096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364</v>
      </c>
      <c r="AT165" s="228" t="s">
        <v>148</v>
      </c>
      <c r="AU165" s="228" t="s">
        <v>90</v>
      </c>
      <c r="AY165" s="21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88</v>
      </c>
      <c r="BK165" s="229">
        <f>ROUND(I165*H165,2)</f>
        <v>0</v>
      </c>
      <c r="BL165" s="21" t="s">
        <v>364</v>
      </c>
      <c r="BM165" s="228" t="s">
        <v>2130</v>
      </c>
    </row>
    <row r="166" s="2" customFormat="1">
      <c r="A166" s="43"/>
      <c r="B166" s="44"/>
      <c r="C166" s="45"/>
      <c r="D166" s="230" t="s">
        <v>155</v>
      </c>
      <c r="E166" s="45"/>
      <c r="F166" s="231" t="s">
        <v>2131</v>
      </c>
      <c r="G166" s="45"/>
      <c r="H166" s="45"/>
      <c r="I166" s="232"/>
      <c r="J166" s="45"/>
      <c r="K166" s="45"/>
      <c r="L166" s="49"/>
      <c r="M166" s="233"/>
      <c r="N166" s="234"/>
      <c r="O166" s="89"/>
      <c r="P166" s="89"/>
      <c r="Q166" s="89"/>
      <c r="R166" s="89"/>
      <c r="S166" s="89"/>
      <c r="T166" s="90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T166" s="21" t="s">
        <v>155</v>
      </c>
      <c r="AU166" s="21" t="s">
        <v>90</v>
      </c>
    </row>
    <row r="167" s="2" customFormat="1" ht="24.15" customHeight="1">
      <c r="A167" s="43"/>
      <c r="B167" s="44"/>
      <c r="C167" s="288" t="s">
        <v>498</v>
      </c>
      <c r="D167" s="288" t="s">
        <v>664</v>
      </c>
      <c r="E167" s="289" t="s">
        <v>2132</v>
      </c>
      <c r="F167" s="290" t="s">
        <v>2133</v>
      </c>
      <c r="G167" s="291" t="s">
        <v>553</v>
      </c>
      <c r="H167" s="292">
        <v>32</v>
      </c>
      <c r="I167" s="293"/>
      <c r="J167" s="294">
        <f>ROUND(I167*H167,2)</f>
        <v>0</v>
      </c>
      <c r="K167" s="290" t="s">
        <v>152</v>
      </c>
      <c r="L167" s="295"/>
      <c r="M167" s="296" t="s">
        <v>78</v>
      </c>
      <c r="N167" s="297" t="s">
        <v>50</v>
      </c>
      <c r="O167" s="89"/>
      <c r="P167" s="226">
        <f>O167*H167</f>
        <v>0</v>
      </c>
      <c r="Q167" s="226">
        <v>8.0000000000000007E-05</v>
      </c>
      <c r="R167" s="226">
        <f>Q167*H167</f>
        <v>0.0025600000000000002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467</v>
      </c>
      <c r="AT167" s="228" t="s">
        <v>664</v>
      </c>
      <c r="AU167" s="228" t="s">
        <v>90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2134</v>
      </c>
    </row>
    <row r="168" s="2" customFormat="1" ht="24.15" customHeight="1">
      <c r="A168" s="43"/>
      <c r="B168" s="44"/>
      <c r="C168" s="217" t="s">
        <v>515</v>
      </c>
      <c r="D168" s="217" t="s">
        <v>148</v>
      </c>
      <c r="E168" s="218" t="s">
        <v>2135</v>
      </c>
      <c r="F168" s="219" t="s">
        <v>2136</v>
      </c>
      <c r="G168" s="220" t="s">
        <v>553</v>
      </c>
      <c r="H168" s="221">
        <v>6</v>
      </c>
      <c r="I168" s="222"/>
      <c r="J168" s="223">
        <f>ROUND(I168*H168,2)</f>
        <v>0</v>
      </c>
      <c r="K168" s="219" t="s">
        <v>152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0.00023125399999999999</v>
      </c>
      <c r="R168" s="226">
        <f>Q168*H168</f>
        <v>0.001387524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364</v>
      </c>
      <c r="AT168" s="228" t="s">
        <v>148</v>
      </c>
      <c r="AU168" s="228" t="s">
        <v>90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364</v>
      </c>
      <c r="BM168" s="228" t="s">
        <v>2137</v>
      </c>
    </row>
    <row r="169" s="2" customFormat="1">
      <c r="A169" s="43"/>
      <c r="B169" s="44"/>
      <c r="C169" s="45"/>
      <c r="D169" s="230" t="s">
        <v>155</v>
      </c>
      <c r="E169" s="45"/>
      <c r="F169" s="231" t="s">
        <v>2138</v>
      </c>
      <c r="G169" s="45"/>
      <c r="H169" s="45"/>
      <c r="I169" s="232"/>
      <c r="J169" s="45"/>
      <c r="K169" s="45"/>
      <c r="L169" s="49"/>
      <c r="M169" s="233"/>
      <c r="N169" s="234"/>
      <c r="O169" s="89"/>
      <c r="P169" s="89"/>
      <c r="Q169" s="89"/>
      <c r="R169" s="89"/>
      <c r="S169" s="89"/>
      <c r="T169" s="90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T169" s="21" t="s">
        <v>155</v>
      </c>
      <c r="AU169" s="21" t="s">
        <v>90</v>
      </c>
    </row>
    <row r="170" s="2" customFormat="1" ht="37.8" customHeight="1">
      <c r="A170" s="43"/>
      <c r="B170" s="44"/>
      <c r="C170" s="217" t="s">
        <v>522</v>
      </c>
      <c r="D170" s="217" t="s">
        <v>148</v>
      </c>
      <c r="E170" s="218" t="s">
        <v>2139</v>
      </c>
      <c r="F170" s="219" t="s">
        <v>2140</v>
      </c>
      <c r="G170" s="220" t="s">
        <v>553</v>
      </c>
      <c r="H170" s="221">
        <v>16</v>
      </c>
      <c r="I170" s="222"/>
      <c r="J170" s="223">
        <f>ROUND(I170*H170,2)</f>
        <v>0</v>
      </c>
      <c r="K170" s="219" t="s">
        <v>152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0.00013999999999999999</v>
      </c>
      <c r="R170" s="226">
        <f>Q170*H170</f>
        <v>0.0022399999999999998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90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2141</v>
      </c>
    </row>
    <row r="171" s="2" customFormat="1">
      <c r="A171" s="43"/>
      <c r="B171" s="44"/>
      <c r="C171" s="45"/>
      <c r="D171" s="230" t="s">
        <v>155</v>
      </c>
      <c r="E171" s="45"/>
      <c r="F171" s="231" t="s">
        <v>2142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155</v>
      </c>
      <c r="AU171" s="21" t="s">
        <v>90</v>
      </c>
    </row>
    <row r="172" s="2" customFormat="1" ht="24.15" customHeight="1">
      <c r="A172" s="43"/>
      <c r="B172" s="44"/>
      <c r="C172" s="217" t="s">
        <v>537</v>
      </c>
      <c r="D172" s="217" t="s">
        <v>148</v>
      </c>
      <c r="E172" s="218" t="s">
        <v>2143</v>
      </c>
      <c r="F172" s="219" t="s">
        <v>2144</v>
      </c>
      <c r="G172" s="220" t="s">
        <v>553</v>
      </c>
      <c r="H172" s="221">
        <v>1</v>
      </c>
      <c r="I172" s="222"/>
      <c r="J172" s="223">
        <f>ROUND(I172*H172,2)</f>
        <v>0</v>
      </c>
      <c r="K172" s="219" t="s">
        <v>152</v>
      </c>
      <c r="L172" s="49"/>
      <c r="M172" s="224" t="s">
        <v>78</v>
      </c>
      <c r="N172" s="225" t="s">
        <v>50</v>
      </c>
      <c r="O172" s="89"/>
      <c r="P172" s="226">
        <f>O172*H172</f>
        <v>0</v>
      </c>
      <c r="Q172" s="226">
        <v>0.00035956999999999997</v>
      </c>
      <c r="R172" s="226">
        <f>Q172*H172</f>
        <v>0.00035956999999999997</v>
      </c>
      <c r="S172" s="226">
        <v>0</v>
      </c>
      <c r="T172" s="227">
        <f>S172*H172</f>
        <v>0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R172" s="228" t="s">
        <v>364</v>
      </c>
      <c r="AT172" s="228" t="s">
        <v>148</v>
      </c>
      <c r="AU172" s="228" t="s">
        <v>90</v>
      </c>
      <c r="AY172" s="21" t="s">
        <v>145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21" t="s">
        <v>88</v>
      </c>
      <c r="BK172" s="229">
        <f>ROUND(I172*H172,2)</f>
        <v>0</v>
      </c>
      <c r="BL172" s="21" t="s">
        <v>364</v>
      </c>
      <c r="BM172" s="228" t="s">
        <v>2145</v>
      </c>
    </row>
    <row r="173" s="2" customFormat="1">
      <c r="A173" s="43"/>
      <c r="B173" s="44"/>
      <c r="C173" s="45"/>
      <c r="D173" s="230" t="s">
        <v>155</v>
      </c>
      <c r="E173" s="45"/>
      <c r="F173" s="231" t="s">
        <v>2146</v>
      </c>
      <c r="G173" s="45"/>
      <c r="H173" s="45"/>
      <c r="I173" s="232"/>
      <c r="J173" s="45"/>
      <c r="K173" s="45"/>
      <c r="L173" s="49"/>
      <c r="M173" s="233"/>
      <c r="N173" s="234"/>
      <c r="O173" s="89"/>
      <c r="P173" s="89"/>
      <c r="Q173" s="89"/>
      <c r="R173" s="89"/>
      <c r="S173" s="89"/>
      <c r="T173" s="90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T173" s="21" t="s">
        <v>155</v>
      </c>
      <c r="AU173" s="21" t="s">
        <v>90</v>
      </c>
    </row>
    <row r="174" s="2" customFormat="1" ht="33" customHeight="1">
      <c r="A174" s="43"/>
      <c r="B174" s="44"/>
      <c r="C174" s="217" t="s">
        <v>550</v>
      </c>
      <c r="D174" s="217" t="s">
        <v>148</v>
      </c>
      <c r="E174" s="218" t="s">
        <v>2147</v>
      </c>
      <c r="F174" s="219" t="s">
        <v>2148</v>
      </c>
      <c r="G174" s="220" t="s">
        <v>553</v>
      </c>
      <c r="H174" s="221">
        <v>16</v>
      </c>
      <c r="I174" s="222"/>
      <c r="J174" s="223">
        <f>ROUND(I174*H174,2)</f>
        <v>0</v>
      </c>
      <c r="K174" s="219" t="s">
        <v>152</v>
      </c>
      <c r="L174" s="49"/>
      <c r="M174" s="224" t="s">
        <v>78</v>
      </c>
      <c r="N174" s="225" t="s">
        <v>50</v>
      </c>
      <c r="O174" s="89"/>
      <c r="P174" s="226">
        <f>O174*H174</f>
        <v>0</v>
      </c>
      <c r="Q174" s="226">
        <v>0.00069985079999999996</v>
      </c>
      <c r="R174" s="226">
        <f>Q174*H174</f>
        <v>0.011197612799999999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364</v>
      </c>
      <c r="AT174" s="228" t="s">
        <v>148</v>
      </c>
      <c r="AU174" s="228" t="s">
        <v>90</v>
      </c>
      <c r="AY174" s="21" t="s">
        <v>145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88</v>
      </c>
      <c r="BK174" s="229">
        <f>ROUND(I174*H174,2)</f>
        <v>0</v>
      </c>
      <c r="BL174" s="21" t="s">
        <v>364</v>
      </c>
      <c r="BM174" s="228" t="s">
        <v>2149</v>
      </c>
    </row>
    <row r="175" s="2" customFormat="1">
      <c r="A175" s="43"/>
      <c r="B175" s="44"/>
      <c r="C175" s="45"/>
      <c r="D175" s="230" t="s">
        <v>155</v>
      </c>
      <c r="E175" s="45"/>
      <c r="F175" s="231" t="s">
        <v>2150</v>
      </c>
      <c r="G175" s="45"/>
      <c r="H175" s="45"/>
      <c r="I175" s="232"/>
      <c r="J175" s="45"/>
      <c r="K175" s="45"/>
      <c r="L175" s="49"/>
      <c r="M175" s="233"/>
      <c r="N175" s="234"/>
      <c r="O175" s="89"/>
      <c r="P175" s="89"/>
      <c r="Q175" s="89"/>
      <c r="R175" s="89"/>
      <c r="S175" s="89"/>
      <c r="T175" s="90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T175" s="21" t="s">
        <v>155</v>
      </c>
      <c r="AU175" s="21" t="s">
        <v>90</v>
      </c>
    </row>
    <row r="176" s="2" customFormat="1" ht="24.15" customHeight="1">
      <c r="A176" s="43"/>
      <c r="B176" s="44"/>
      <c r="C176" s="217" t="s">
        <v>559</v>
      </c>
      <c r="D176" s="217" t="s">
        <v>148</v>
      </c>
      <c r="E176" s="218" t="s">
        <v>2151</v>
      </c>
      <c r="F176" s="219" t="s">
        <v>2152</v>
      </c>
      <c r="G176" s="220" t="s">
        <v>553</v>
      </c>
      <c r="H176" s="221">
        <v>4</v>
      </c>
      <c r="I176" s="222"/>
      <c r="J176" s="223">
        <f>ROUND(I176*H176,2)</f>
        <v>0</v>
      </c>
      <c r="K176" s="219" t="s">
        <v>152</v>
      </c>
      <c r="L176" s="49"/>
      <c r="M176" s="224" t="s">
        <v>78</v>
      </c>
      <c r="N176" s="225" t="s">
        <v>50</v>
      </c>
      <c r="O176" s="89"/>
      <c r="P176" s="226">
        <f>O176*H176</f>
        <v>0</v>
      </c>
      <c r="Q176" s="226">
        <v>0.00026957000000000001</v>
      </c>
      <c r="R176" s="226">
        <f>Q176*H176</f>
        <v>0.00107828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364</v>
      </c>
      <c r="AT176" s="228" t="s">
        <v>148</v>
      </c>
      <c r="AU176" s="228" t="s">
        <v>90</v>
      </c>
      <c r="AY176" s="21" t="s">
        <v>145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88</v>
      </c>
      <c r="BK176" s="229">
        <f>ROUND(I176*H176,2)</f>
        <v>0</v>
      </c>
      <c r="BL176" s="21" t="s">
        <v>364</v>
      </c>
      <c r="BM176" s="228" t="s">
        <v>2153</v>
      </c>
    </row>
    <row r="177" s="2" customFormat="1">
      <c r="A177" s="43"/>
      <c r="B177" s="44"/>
      <c r="C177" s="45"/>
      <c r="D177" s="230" t="s">
        <v>155</v>
      </c>
      <c r="E177" s="45"/>
      <c r="F177" s="231" t="s">
        <v>2154</v>
      </c>
      <c r="G177" s="45"/>
      <c r="H177" s="45"/>
      <c r="I177" s="232"/>
      <c r="J177" s="45"/>
      <c r="K177" s="45"/>
      <c r="L177" s="49"/>
      <c r="M177" s="233"/>
      <c r="N177" s="234"/>
      <c r="O177" s="89"/>
      <c r="P177" s="89"/>
      <c r="Q177" s="89"/>
      <c r="R177" s="89"/>
      <c r="S177" s="89"/>
      <c r="T177" s="90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T177" s="21" t="s">
        <v>155</v>
      </c>
      <c r="AU177" s="21" t="s">
        <v>90</v>
      </c>
    </row>
    <row r="178" s="2" customFormat="1" ht="24.15" customHeight="1">
      <c r="A178" s="43"/>
      <c r="B178" s="44"/>
      <c r="C178" s="217" t="s">
        <v>568</v>
      </c>
      <c r="D178" s="217" t="s">
        <v>148</v>
      </c>
      <c r="E178" s="218" t="s">
        <v>2155</v>
      </c>
      <c r="F178" s="219" t="s">
        <v>2156</v>
      </c>
      <c r="G178" s="220" t="s">
        <v>553</v>
      </c>
      <c r="H178" s="221">
        <v>4</v>
      </c>
      <c r="I178" s="222"/>
      <c r="J178" s="223">
        <f>ROUND(I178*H178,2)</f>
        <v>0</v>
      </c>
      <c r="K178" s="219" t="s">
        <v>152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0.00049956999999999996</v>
      </c>
      <c r="R178" s="226">
        <f>Q178*H178</f>
        <v>0.0019982799999999998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90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2157</v>
      </c>
    </row>
    <row r="179" s="2" customFormat="1">
      <c r="A179" s="43"/>
      <c r="B179" s="44"/>
      <c r="C179" s="45"/>
      <c r="D179" s="230" t="s">
        <v>155</v>
      </c>
      <c r="E179" s="45"/>
      <c r="F179" s="231" t="s">
        <v>2158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155</v>
      </c>
      <c r="AU179" s="21" t="s">
        <v>90</v>
      </c>
    </row>
    <row r="180" s="2" customFormat="1" ht="24.15" customHeight="1">
      <c r="A180" s="43"/>
      <c r="B180" s="44"/>
      <c r="C180" s="217" t="s">
        <v>576</v>
      </c>
      <c r="D180" s="217" t="s">
        <v>148</v>
      </c>
      <c r="E180" s="218" t="s">
        <v>2159</v>
      </c>
      <c r="F180" s="219" t="s">
        <v>2160</v>
      </c>
      <c r="G180" s="220" t="s">
        <v>553</v>
      </c>
      <c r="H180" s="221">
        <v>2</v>
      </c>
      <c r="I180" s="222"/>
      <c r="J180" s="223">
        <f>ROUND(I180*H180,2)</f>
        <v>0</v>
      </c>
      <c r="K180" s="219" t="s">
        <v>152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0.0010695699999999999</v>
      </c>
      <c r="R180" s="226">
        <f>Q180*H180</f>
        <v>0.0021391399999999999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364</v>
      </c>
      <c r="AT180" s="228" t="s">
        <v>148</v>
      </c>
      <c r="AU180" s="228" t="s">
        <v>90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364</v>
      </c>
      <c r="BM180" s="228" t="s">
        <v>2161</v>
      </c>
    </row>
    <row r="181" s="2" customFormat="1">
      <c r="A181" s="43"/>
      <c r="B181" s="44"/>
      <c r="C181" s="45"/>
      <c r="D181" s="230" t="s">
        <v>155</v>
      </c>
      <c r="E181" s="45"/>
      <c r="F181" s="231" t="s">
        <v>2162</v>
      </c>
      <c r="G181" s="45"/>
      <c r="H181" s="45"/>
      <c r="I181" s="232"/>
      <c r="J181" s="45"/>
      <c r="K181" s="45"/>
      <c r="L181" s="49"/>
      <c r="M181" s="233"/>
      <c r="N181" s="234"/>
      <c r="O181" s="89"/>
      <c r="P181" s="89"/>
      <c r="Q181" s="89"/>
      <c r="R181" s="89"/>
      <c r="S181" s="89"/>
      <c r="T181" s="90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T181" s="21" t="s">
        <v>155</v>
      </c>
      <c r="AU181" s="21" t="s">
        <v>90</v>
      </c>
    </row>
    <row r="182" s="2" customFormat="1" ht="16.5" customHeight="1">
      <c r="A182" s="43"/>
      <c r="B182" s="44"/>
      <c r="C182" s="217" t="s">
        <v>585</v>
      </c>
      <c r="D182" s="217" t="s">
        <v>148</v>
      </c>
      <c r="E182" s="218" t="s">
        <v>2163</v>
      </c>
      <c r="F182" s="219" t="s">
        <v>2164</v>
      </c>
      <c r="G182" s="220" t="s">
        <v>553</v>
      </c>
      <c r="H182" s="221">
        <v>2</v>
      </c>
      <c r="I182" s="222"/>
      <c r="J182" s="223">
        <f>ROUND(I182*H182,2)</f>
        <v>0</v>
      </c>
      <c r="K182" s="219" t="s">
        <v>78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170</v>
      </c>
      <c r="AT182" s="228" t="s">
        <v>148</v>
      </c>
      <c r="AU182" s="228" t="s">
        <v>90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170</v>
      </c>
      <c r="BM182" s="228" t="s">
        <v>2165</v>
      </c>
    </row>
    <row r="183" s="2" customFormat="1" ht="16.5" customHeight="1">
      <c r="A183" s="43"/>
      <c r="B183" s="44"/>
      <c r="C183" s="217" t="s">
        <v>592</v>
      </c>
      <c r="D183" s="217" t="s">
        <v>148</v>
      </c>
      <c r="E183" s="218" t="s">
        <v>2166</v>
      </c>
      <c r="F183" s="219" t="s">
        <v>2167</v>
      </c>
      <c r="G183" s="220" t="s">
        <v>553</v>
      </c>
      <c r="H183" s="221">
        <v>2</v>
      </c>
      <c r="I183" s="222"/>
      <c r="J183" s="223">
        <f>ROUND(I183*H183,2)</f>
        <v>0</v>
      </c>
      <c r="K183" s="219" t="s">
        <v>78</v>
      </c>
      <c r="L183" s="49"/>
      <c r="M183" s="224" t="s">
        <v>78</v>
      </c>
      <c r="N183" s="225" t="s">
        <v>50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170</v>
      </c>
      <c r="AT183" s="228" t="s">
        <v>148</v>
      </c>
      <c r="AU183" s="228" t="s">
        <v>90</v>
      </c>
      <c r="AY183" s="21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88</v>
      </c>
      <c r="BK183" s="229">
        <f>ROUND(I183*H183,2)</f>
        <v>0</v>
      </c>
      <c r="BL183" s="21" t="s">
        <v>170</v>
      </c>
      <c r="BM183" s="228" t="s">
        <v>2168</v>
      </c>
    </row>
    <row r="184" s="2" customFormat="1" ht="16.5" customHeight="1">
      <c r="A184" s="43"/>
      <c r="B184" s="44"/>
      <c r="C184" s="217" t="s">
        <v>599</v>
      </c>
      <c r="D184" s="217" t="s">
        <v>148</v>
      </c>
      <c r="E184" s="218" t="s">
        <v>2169</v>
      </c>
      <c r="F184" s="219" t="s">
        <v>2170</v>
      </c>
      <c r="G184" s="220" t="s">
        <v>553</v>
      </c>
      <c r="H184" s="221">
        <v>1</v>
      </c>
      <c r="I184" s="222"/>
      <c r="J184" s="223">
        <f>ROUND(I184*H184,2)</f>
        <v>0</v>
      </c>
      <c r="K184" s="219" t="s">
        <v>78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170</v>
      </c>
      <c r="AT184" s="228" t="s">
        <v>148</v>
      </c>
      <c r="AU184" s="228" t="s">
        <v>90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170</v>
      </c>
      <c r="BM184" s="228" t="s">
        <v>2171</v>
      </c>
    </row>
    <row r="185" s="2" customFormat="1" ht="44.25" customHeight="1">
      <c r="A185" s="43"/>
      <c r="B185" s="44"/>
      <c r="C185" s="217" t="s">
        <v>613</v>
      </c>
      <c r="D185" s="217" t="s">
        <v>148</v>
      </c>
      <c r="E185" s="218" t="s">
        <v>2172</v>
      </c>
      <c r="F185" s="219" t="s">
        <v>2173</v>
      </c>
      <c r="G185" s="220" t="s">
        <v>301</v>
      </c>
      <c r="H185" s="221">
        <v>0.025999999999999999</v>
      </c>
      <c r="I185" s="222"/>
      <c r="J185" s="223">
        <f>ROUND(I185*H185,2)</f>
        <v>0</v>
      </c>
      <c r="K185" s="219" t="s">
        <v>152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364</v>
      </c>
      <c r="AT185" s="228" t="s">
        <v>148</v>
      </c>
      <c r="AU185" s="228" t="s">
        <v>90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364</v>
      </c>
      <c r="BM185" s="228" t="s">
        <v>2174</v>
      </c>
    </row>
    <row r="186" s="2" customFormat="1">
      <c r="A186" s="43"/>
      <c r="B186" s="44"/>
      <c r="C186" s="45"/>
      <c r="D186" s="230" t="s">
        <v>155</v>
      </c>
      <c r="E186" s="45"/>
      <c r="F186" s="231" t="s">
        <v>2175</v>
      </c>
      <c r="G186" s="45"/>
      <c r="H186" s="45"/>
      <c r="I186" s="232"/>
      <c r="J186" s="45"/>
      <c r="K186" s="45"/>
      <c r="L186" s="49"/>
      <c r="M186" s="233"/>
      <c r="N186" s="234"/>
      <c r="O186" s="89"/>
      <c r="P186" s="89"/>
      <c r="Q186" s="89"/>
      <c r="R186" s="89"/>
      <c r="S186" s="89"/>
      <c r="T186" s="90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T186" s="21" t="s">
        <v>155</v>
      </c>
      <c r="AU186" s="21" t="s">
        <v>90</v>
      </c>
    </row>
    <row r="187" s="2" customFormat="1" ht="49.05" customHeight="1">
      <c r="A187" s="43"/>
      <c r="B187" s="44"/>
      <c r="C187" s="217" t="s">
        <v>622</v>
      </c>
      <c r="D187" s="217" t="s">
        <v>148</v>
      </c>
      <c r="E187" s="218" t="s">
        <v>2176</v>
      </c>
      <c r="F187" s="219" t="s">
        <v>2177</v>
      </c>
      <c r="G187" s="220" t="s">
        <v>301</v>
      </c>
      <c r="H187" s="221">
        <v>0.025999999999999999</v>
      </c>
      <c r="I187" s="222"/>
      <c r="J187" s="223">
        <f>ROUND(I187*H187,2)</f>
        <v>0</v>
      </c>
      <c r="K187" s="219" t="s">
        <v>152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90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2178</v>
      </c>
    </row>
    <row r="188" s="2" customFormat="1">
      <c r="A188" s="43"/>
      <c r="B188" s="44"/>
      <c r="C188" s="45"/>
      <c r="D188" s="230" t="s">
        <v>155</v>
      </c>
      <c r="E188" s="45"/>
      <c r="F188" s="231" t="s">
        <v>2179</v>
      </c>
      <c r="G188" s="45"/>
      <c r="H188" s="45"/>
      <c r="I188" s="232"/>
      <c r="J188" s="45"/>
      <c r="K188" s="45"/>
      <c r="L188" s="49"/>
      <c r="M188" s="233"/>
      <c r="N188" s="234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155</v>
      </c>
      <c r="AU188" s="21" t="s">
        <v>90</v>
      </c>
    </row>
    <row r="189" s="2" customFormat="1" ht="62.7" customHeight="1">
      <c r="A189" s="43"/>
      <c r="B189" s="44"/>
      <c r="C189" s="217" t="s">
        <v>631</v>
      </c>
      <c r="D189" s="217" t="s">
        <v>148</v>
      </c>
      <c r="E189" s="218" t="s">
        <v>2180</v>
      </c>
      <c r="F189" s="219" t="s">
        <v>2181</v>
      </c>
      <c r="G189" s="220" t="s">
        <v>301</v>
      </c>
      <c r="H189" s="221">
        <v>0.025999999999999999</v>
      </c>
      <c r="I189" s="222"/>
      <c r="J189" s="223">
        <f>ROUND(I189*H189,2)</f>
        <v>0</v>
      </c>
      <c r="K189" s="219" t="s">
        <v>152</v>
      </c>
      <c r="L189" s="49"/>
      <c r="M189" s="224" t="s">
        <v>78</v>
      </c>
      <c r="N189" s="225" t="s">
        <v>50</v>
      </c>
      <c r="O189" s="89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364</v>
      </c>
      <c r="AT189" s="228" t="s">
        <v>148</v>
      </c>
      <c r="AU189" s="228" t="s">
        <v>90</v>
      </c>
      <c r="AY189" s="21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88</v>
      </c>
      <c r="BK189" s="229">
        <f>ROUND(I189*H189,2)</f>
        <v>0</v>
      </c>
      <c r="BL189" s="21" t="s">
        <v>364</v>
      </c>
      <c r="BM189" s="228" t="s">
        <v>2182</v>
      </c>
    </row>
    <row r="190" s="2" customFormat="1">
      <c r="A190" s="43"/>
      <c r="B190" s="44"/>
      <c r="C190" s="45"/>
      <c r="D190" s="230" t="s">
        <v>155</v>
      </c>
      <c r="E190" s="45"/>
      <c r="F190" s="231" t="s">
        <v>2183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155</v>
      </c>
      <c r="AU190" s="21" t="s">
        <v>90</v>
      </c>
    </row>
    <row r="191" s="12" customFormat="1" ht="22.8" customHeight="1">
      <c r="A191" s="12"/>
      <c r="B191" s="201"/>
      <c r="C191" s="202"/>
      <c r="D191" s="203" t="s">
        <v>79</v>
      </c>
      <c r="E191" s="215" t="s">
        <v>2184</v>
      </c>
      <c r="F191" s="215" t="s">
        <v>2185</v>
      </c>
      <c r="G191" s="202"/>
      <c r="H191" s="202"/>
      <c r="I191" s="205"/>
      <c r="J191" s="216">
        <f>BK191</f>
        <v>0</v>
      </c>
      <c r="K191" s="202"/>
      <c r="L191" s="207"/>
      <c r="M191" s="208"/>
      <c r="N191" s="209"/>
      <c r="O191" s="209"/>
      <c r="P191" s="210">
        <f>SUM(P192:P209)</f>
        <v>0</v>
      </c>
      <c r="Q191" s="209"/>
      <c r="R191" s="210">
        <f>SUM(R192:R209)</f>
        <v>0.40784999999999999</v>
      </c>
      <c r="S191" s="209"/>
      <c r="T191" s="211">
        <f>SUM(T192:T209)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2" t="s">
        <v>90</v>
      </c>
      <c r="AT191" s="213" t="s">
        <v>79</v>
      </c>
      <c r="AU191" s="213" t="s">
        <v>88</v>
      </c>
      <c r="AY191" s="212" t="s">
        <v>145</v>
      </c>
      <c r="BK191" s="214">
        <f>SUM(BK192:BK209)</f>
        <v>0</v>
      </c>
    </row>
    <row r="192" s="2" customFormat="1" ht="49.05" customHeight="1">
      <c r="A192" s="43"/>
      <c r="B192" s="44"/>
      <c r="C192" s="217" t="s">
        <v>1056</v>
      </c>
      <c r="D192" s="217" t="s">
        <v>148</v>
      </c>
      <c r="E192" s="218" t="s">
        <v>2186</v>
      </c>
      <c r="F192" s="219" t="s">
        <v>2187</v>
      </c>
      <c r="G192" s="220" t="s">
        <v>553</v>
      </c>
      <c r="H192" s="221">
        <v>2</v>
      </c>
      <c r="I192" s="222"/>
      <c r="J192" s="223">
        <f>ROUND(I192*H192,2)</f>
        <v>0</v>
      </c>
      <c r="K192" s="219" t="s">
        <v>152</v>
      </c>
      <c r="L192" s="49"/>
      <c r="M192" s="224" t="s">
        <v>78</v>
      </c>
      <c r="N192" s="225" t="s">
        <v>50</v>
      </c>
      <c r="O192" s="89"/>
      <c r="P192" s="226">
        <f>O192*H192</f>
        <v>0</v>
      </c>
      <c r="Q192" s="226">
        <v>0.016549999999999999</v>
      </c>
      <c r="R192" s="226">
        <f>Q192*H192</f>
        <v>0.033099999999999997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364</v>
      </c>
      <c r="AT192" s="228" t="s">
        <v>148</v>
      </c>
      <c r="AU192" s="228" t="s">
        <v>90</v>
      </c>
      <c r="AY192" s="21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88</v>
      </c>
      <c r="BK192" s="229">
        <f>ROUND(I192*H192,2)</f>
        <v>0</v>
      </c>
      <c r="BL192" s="21" t="s">
        <v>364</v>
      </c>
      <c r="BM192" s="228" t="s">
        <v>2188</v>
      </c>
    </row>
    <row r="193" s="2" customFormat="1">
      <c r="A193" s="43"/>
      <c r="B193" s="44"/>
      <c r="C193" s="45"/>
      <c r="D193" s="230" t="s">
        <v>155</v>
      </c>
      <c r="E193" s="45"/>
      <c r="F193" s="231" t="s">
        <v>2189</v>
      </c>
      <c r="G193" s="45"/>
      <c r="H193" s="45"/>
      <c r="I193" s="232"/>
      <c r="J193" s="45"/>
      <c r="K193" s="45"/>
      <c r="L193" s="49"/>
      <c r="M193" s="233"/>
      <c r="N193" s="234"/>
      <c r="O193" s="89"/>
      <c r="P193" s="89"/>
      <c r="Q193" s="89"/>
      <c r="R193" s="89"/>
      <c r="S193" s="89"/>
      <c r="T193" s="90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T193" s="21" t="s">
        <v>155</v>
      </c>
      <c r="AU193" s="21" t="s">
        <v>90</v>
      </c>
    </row>
    <row r="194" s="2" customFormat="1" ht="49.05" customHeight="1">
      <c r="A194" s="43"/>
      <c r="B194" s="44"/>
      <c r="C194" s="217" t="s">
        <v>1064</v>
      </c>
      <c r="D194" s="217" t="s">
        <v>148</v>
      </c>
      <c r="E194" s="218" t="s">
        <v>2190</v>
      </c>
      <c r="F194" s="219" t="s">
        <v>2191</v>
      </c>
      <c r="G194" s="220" t="s">
        <v>553</v>
      </c>
      <c r="H194" s="221">
        <v>5</v>
      </c>
      <c r="I194" s="222"/>
      <c r="J194" s="223">
        <f>ROUND(I194*H194,2)</f>
        <v>0</v>
      </c>
      <c r="K194" s="219" t="s">
        <v>152</v>
      </c>
      <c r="L194" s="49"/>
      <c r="M194" s="224" t="s">
        <v>78</v>
      </c>
      <c r="N194" s="225" t="s">
        <v>50</v>
      </c>
      <c r="O194" s="89"/>
      <c r="P194" s="226">
        <f>O194*H194</f>
        <v>0</v>
      </c>
      <c r="Q194" s="226">
        <v>0.018599999999999998</v>
      </c>
      <c r="R194" s="226">
        <f>Q194*H194</f>
        <v>0.092999999999999999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364</v>
      </c>
      <c r="AT194" s="228" t="s">
        <v>148</v>
      </c>
      <c r="AU194" s="228" t="s">
        <v>90</v>
      </c>
      <c r="AY194" s="21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88</v>
      </c>
      <c r="BK194" s="229">
        <f>ROUND(I194*H194,2)</f>
        <v>0</v>
      </c>
      <c r="BL194" s="21" t="s">
        <v>364</v>
      </c>
      <c r="BM194" s="228" t="s">
        <v>2192</v>
      </c>
    </row>
    <row r="195" s="2" customFormat="1">
      <c r="A195" s="43"/>
      <c r="B195" s="44"/>
      <c r="C195" s="45"/>
      <c r="D195" s="230" t="s">
        <v>155</v>
      </c>
      <c r="E195" s="45"/>
      <c r="F195" s="231" t="s">
        <v>2193</v>
      </c>
      <c r="G195" s="45"/>
      <c r="H195" s="45"/>
      <c r="I195" s="232"/>
      <c r="J195" s="45"/>
      <c r="K195" s="45"/>
      <c r="L195" s="49"/>
      <c r="M195" s="233"/>
      <c r="N195" s="234"/>
      <c r="O195" s="89"/>
      <c r="P195" s="89"/>
      <c r="Q195" s="89"/>
      <c r="R195" s="89"/>
      <c r="S195" s="89"/>
      <c r="T195" s="90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T195" s="21" t="s">
        <v>155</v>
      </c>
      <c r="AU195" s="21" t="s">
        <v>90</v>
      </c>
    </row>
    <row r="196" s="2" customFormat="1" ht="49.05" customHeight="1">
      <c r="A196" s="43"/>
      <c r="B196" s="44"/>
      <c r="C196" s="217" t="s">
        <v>1070</v>
      </c>
      <c r="D196" s="217" t="s">
        <v>148</v>
      </c>
      <c r="E196" s="218" t="s">
        <v>2194</v>
      </c>
      <c r="F196" s="219" t="s">
        <v>2195</v>
      </c>
      <c r="G196" s="220" t="s">
        <v>553</v>
      </c>
      <c r="H196" s="221">
        <v>1</v>
      </c>
      <c r="I196" s="222"/>
      <c r="J196" s="223">
        <f>ROUND(I196*H196,2)</f>
        <v>0</v>
      </c>
      <c r="K196" s="219" t="s">
        <v>152</v>
      </c>
      <c r="L196" s="49"/>
      <c r="M196" s="224" t="s">
        <v>78</v>
      </c>
      <c r="N196" s="225" t="s">
        <v>50</v>
      </c>
      <c r="O196" s="89"/>
      <c r="P196" s="226">
        <f>O196*H196</f>
        <v>0</v>
      </c>
      <c r="Q196" s="226">
        <v>0.0304</v>
      </c>
      <c r="R196" s="226">
        <f>Q196*H196</f>
        <v>0.0304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364</v>
      </c>
      <c r="AT196" s="228" t="s">
        <v>148</v>
      </c>
      <c r="AU196" s="228" t="s">
        <v>90</v>
      </c>
      <c r="AY196" s="21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88</v>
      </c>
      <c r="BK196" s="229">
        <f>ROUND(I196*H196,2)</f>
        <v>0</v>
      </c>
      <c r="BL196" s="21" t="s">
        <v>364</v>
      </c>
      <c r="BM196" s="228" t="s">
        <v>2196</v>
      </c>
    </row>
    <row r="197" s="2" customFormat="1">
      <c r="A197" s="43"/>
      <c r="B197" s="44"/>
      <c r="C197" s="45"/>
      <c r="D197" s="230" t="s">
        <v>155</v>
      </c>
      <c r="E197" s="45"/>
      <c r="F197" s="231" t="s">
        <v>2197</v>
      </c>
      <c r="G197" s="45"/>
      <c r="H197" s="45"/>
      <c r="I197" s="232"/>
      <c r="J197" s="45"/>
      <c r="K197" s="45"/>
      <c r="L197" s="49"/>
      <c r="M197" s="233"/>
      <c r="N197" s="234"/>
      <c r="O197" s="89"/>
      <c r="P197" s="89"/>
      <c r="Q197" s="89"/>
      <c r="R197" s="89"/>
      <c r="S197" s="89"/>
      <c r="T197" s="90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T197" s="21" t="s">
        <v>155</v>
      </c>
      <c r="AU197" s="21" t="s">
        <v>90</v>
      </c>
    </row>
    <row r="198" s="2" customFormat="1" ht="49.05" customHeight="1">
      <c r="A198" s="43"/>
      <c r="B198" s="44"/>
      <c r="C198" s="217" t="s">
        <v>1074</v>
      </c>
      <c r="D198" s="217" t="s">
        <v>148</v>
      </c>
      <c r="E198" s="218" t="s">
        <v>2198</v>
      </c>
      <c r="F198" s="219" t="s">
        <v>2199</v>
      </c>
      <c r="G198" s="220" t="s">
        <v>553</v>
      </c>
      <c r="H198" s="221">
        <v>1</v>
      </c>
      <c r="I198" s="222"/>
      <c r="J198" s="223">
        <f>ROUND(I198*H198,2)</f>
        <v>0</v>
      </c>
      <c r="K198" s="219" t="s">
        <v>152</v>
      </c>
      <c r="L198" s="49"/>
      <c r="M198" s="224" t="s">
        <v>78</v>
      </c>
      <c r="N198" s="225" t="s">
        <v>50</v>
      </c>
      <c r="O198" s="89"/>
      <c r="P198" s="226">
        <f>O198*H198</f>
        <v>0</v>
      </c>
      <c r="Q198" s="226">
        <v>0.02605</v>
      </c>
      <c r="R198" s="226">
        <f>Q198*H198</f>
        <v>0.02605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364</v>
      </c>
      <c r="AT198" s="228" t="s">
        <v>148</v>
      </c>
      <c r="AU198" s="228" t="s">
        <v>90</v>
      </c>
      <c r="AY198" s="21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88</v>
      </c>
      <c r="BK198" s="229">
        <f>ROUND(I198*H198,2)</f>
        <v>0</v>
      </c>
      <c r="BL198" s="21" t="s">
        <v>364</v>
      </c>
      <c r="BM198" s="228" t="s">
        <v>2200</v>
      </c>
    </row>
    <row r="199" s="2" customFormat="1">
      <c r="A199" s="43"/>
      <c r="B199" s="44"/>
      <c r="C199" s="45"/>
      <c r="D199" s="230" t="s">
        <v>155</v>
      </c>
      <c r="E199" s="45"/>
      <c r="F199" s="231" t="s">
        <v>2201</v>
      </c>
      <c r="G199" s="45"/>
      <c r="H199" s="45"/>
      <c r="I199" s="232"/>
      <c r="J199" s="45"/>
      <c r="K199" s="45"/>
      <c r="L199" s="49"/>
      <c r="M199" s="233"/>
      <c r="N199" s="234"/>
      <c r="O199" s="89"/>
      <c r="P199" s="89"/>
      <c r="Q199" s="89"/>
      <c r="R199" s="89"/>
      <c r="S199" s="89"/>
      <c r="T199" s="90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T199" s="21" t="s">
        <v>155</v>
      </c>
      <c r="AU199" s="21" t="s">
        <v>90</v>
      </c>
    </row>
    <row r="200" s="2" customFormat="1" ht="49.05" customHeight="1">
      <c r="A200" s="43"/>
      <c r="B200" s="44"/>
      <c r="C200" s="217" t="s">
        <v>1082</v>
      </c>
      <c r="D200" s="217" t="s">
        <v>148</v>
      </c>
      <c r="E200" s="218" t="s">
        <v>2202</v>
      </c>
      <c r="F200" s="219" t="s">
        <v>2203</v>
      </c>
      <c r="G200" s="220" t="s">
        <v>553</v>
      </c>
      <c r="H200" s="221">
        <v>3</v>
      </c>
      <c r="I200" s="222"/>
      <c r="J200" s="223">
        <f>ROUND(I200*H200,2)</f>
        <v>0</v>
      </c>
      <c r="K200" s="219" t="s">
        <v>152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0.0287</v>
      </c>
      <c r="R200" s="226">
        <f>Q200*H200</f>
        <v>0.086099999999999996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90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2204</v>
      </c>
    </row>
    <row r="201" s="2" customFormat="1">
      <c r="A201" s="43"/>
      <c r="B201" s="44"/>
      <c r="C201" s="45"/>
      <c r="D201" s="230" t="s">
        <v>155</v>
      </c>
      <c r="E201" s="45"/>
      <c r="F201" s="231" t="s">
        <v>2205</v>
      </c>
      <c r="G201" s="45"/>
      <c r="H201" s="45"/>
      <c r="I201" s="232"/>
      <c r="J201" s="45"/>
      <c r="K201" s="45"/>
      <c r="L201" s="49"/>
      <c r="M201" s="233"/>
      <c r="N201" s="234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155</v>
      </c>
      <c r="AU201" s="21" t="s">
        <v>90</v>
      </c>
    </row>
    <row r="202" s="2" customFormat="1" ht="49.05" customHeight="1">
      <c r="A202" s="43"/>
      <c r="B202" s="44"/>
      <c r="C202" s="217" t="s">
        <v>1087</v>
      </c>
      <c r="D202" s="217" t="s">
        <v>148</v>
      </c>
      <c r="E202" s="218" t="s">
        <v>2206</v>
      </c>
      <c r="F202" s="219" t="s">
        <v>2207</v>
      </c>
      <c r="G202" s="220" t="s">
        <v>553</v>
      </c>
      <c r="H202" s="221">
        <v>4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0.034799999999999998</v>
      </c>
      <c r="R202" s="226">
        <f>Q202*H202</f>
        <v>0.13919999999999999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2208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2209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2" customFormat="1" ht="44.25" customHeight="1">
      <c r="A204" s="43"/>
      <c r="B204" s="44"/>
      <c r="C204" s="217" t="s">
        <v>1089</v>
      </c>
      <c r="D204" s="217" t="s">
        <v>148</v>
      </c>
      <c r="E204" s="218" t="s">
        <v>2210</v>
      </c>
      <c r="F204" s="219" t="s">
        <v>2211</v>
      </c>
      <c r="G204" s="220" t="s">
        <v>301</v>
      </c>
      <c r="H204" s="221">
        <v>0.40799999999999997</v>
      </c>
      <c r="I204" s="222"/>
      <c r="J204" s="223">
        <f>ROUND(I204*H204,2)</f>
        <v>0</v>
      </c>
      <c r="K204" s="219" t="s">
        <v>152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90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2212</v>
      </c>
    </row>
    <row r="205" s="2" customFormat="1">
      <c r="A205" s="43"/>
      <c r="B205" s="44"/>
      <c r="C205" s="45"/>
      <c r="D205" s="230" t="s">
        <v>155</v>
      </c>
      <c r="E205" s="45"/>
      <c r="F205" s="231" t="s">
        <v>2213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155</v>
      </c>
      <c r="AU205" s="21" t="s">
        <v>90</v>
      </c>
    </row>
    <row r="206" s="2" customFormat="1" ht="49.05" customHeight="1">
      <c r="A206" s="43"/>
      <c r="B206" s="44"/>
      <c r="C206" s="217" t="s">
        <v>1092</v>
      </c>
      <c r="D206" s="217" t="s">
        <v>148</v>
      </c>
      <c r="E206" s="218" t="s">
        <v>2214</v>
      </c>
      <c r="F206" s="219" t="s">
        <v>2215</v>
      </c>
      <c r="G206" s="220" t="s">
        <v>301</v>
      </c>
      <c r="H206" s="221">
        <v>0.40799999999999997</v>
      </c>
      <c r="I206" s="222"/>
      <c r="J206" s="223">
        <f>ROUND(I206*H206,2)</f>
        <v>0</v>
      </c>
      <c r="K206" s="219" t="s">
        <v>152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364</v>
      </c>
      <c r="AT206" s="228" t="s">
        <v>148</v>
      </c>
      <c r="AU206" s="228" t="s">
        <v>90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364</v>
      </c>
      <c r="BM206" s="228" t="s">
        <v>2216</v>
      </c>
    </row>
    <row r="207" s="2" customFormat="1">
      <c r="A207" s="43"/>
      <c r="B207" s="44"/>
      <c r="C207" s="45"/>
      <c r="D207" s="230" t="s">
        <v>155</v>
      </c>
      <c r="E207" s="45"/>
      <c r="F207" s="231" t="s">
        <v>2217</v>
      </c>
      <c r="G207" s="45"/>
      <c r="H207" s="45"/>
      <c r="I207" s="232"/>
      <c r="J207" s="45"/>
      <c r="K207" s="45"/>
      <c r="L207" s="49"/>
      <c r="M207" s="233"/>
      <c r="N207" s="234"/>
      <c r="O207" s="89"/>
      <c r="P207" s="89"/>
      <c r="Q207" s="89"/>
      <c r="R207" s="89"/>
      <c r="S207" s="89"/>
      <c r="T207" s="90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T207" s="21" t="s">
        <v>155</v>
      </c>
      <c r="AU207" s="21" t="s">
        <v>90</v>
      </c>
    </row>
    <row r="208" s="2" customFormat="1" ht="62.7" customHeight="1">
      <c r="A208" s="43"/>
      <c r="B208" s="44"/>
      <c r="C208" s="217" t="s">
        <v>1094</v>
      </c>
      <c r="D208" s="217" t="s">
        <v>148</v>
      </c>
      <c r="E208" s="218" t="s">
        <v>2218</v>
      </c>
      <c r="F208" s="219" t="s">
        <v>2219</v>
      </c>
      <c r="G208" s="220" t="s">
        <v>301</v>
      </c>
      <c r="H208" s="221">
        <v>0.40799999999999997</v>
      </c>
      <c r="I208" s="222"/>
      <c r="J208" s="223">
        <f>ROUND(I208*H208,2)</f>
        <v>0</v>
      </c>
      <c r="K208" s="219" t="s">
        <v>152</v>
      </c>
      <c r="L208" s="49"/>
      <c r="M208" s="224" t="s">
        <v>78</v>
      </c>
      <c r="N208" s="225" t="s">
        <v>50</v>
      </c>
      <c r="O208" s="8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R208" s="228" t="s">
        <v>364</v>
      </c>
      <c r="AT208" s="228" t="s">
        <v>148</v>
      </c>
      <c r="AU208" s="228" t="s">
        <v>90</v>
      </c>
      <c r="AY208" s="21" t="s">
        <v>145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21" t="s">
        <v>88</v>
      </c>
      <c r="BK208" s="229">
        <f>ROUND(I208*H208,2)</f>
        <v>0</v>
      </c>
      <c r="BL208" s="21" t="s">
        <v>364</v>
      </c>
      <c r="BM208" s="228" t="s">
        <v>2220</v>
      </c>
    </row>
    <row r="209" s="2" customFormat="1">
      <c r="A209" s="43"/>
      <c r="B209" s="44"/>
      <c r="C209" s="45"/>
      <c r="D209" s="230" t="s">
        <v>155</v>
      </c>
      <c r="E209" s="45"/>
      <c r="F209" s="231" t="s">
        <v>2221</v>
      </c>
      <c r="G209" s="45"/>
      <c r="H209" s="45"/>
      <c r="I209" s="232"/>
      <c r="J209" s="45"/>
      <c r="K209" s="45"/>
      <c r="L209" s="49"/>
      <c r="M209" s="233"/>
      <c r="N209" s="234"/>
      <c r="O209" s="89"/>
      <c r="P209" s="89"/>
      <c r="Q209" s="89"/>
      <c r="R209" s="89"/>
      <c r="S209" s="89"/>
      <c r="T209" s="90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T209" s="21" t="s">
        <v>155</v>
      </c>
      <c r="AU209" s="21" t="s">
        <v>90</v>
      </c>
    </row>
    <row r="210" s="12" customFormat="1" ht="25.92" customHeight="1">
      <c r="A210" s="12"/>
      <c r="B210" s="201"/>
      <c r="C210" s="202"/>
      <c r="D210" s="203" t="s">
        <v>79</v>
      </c>
      <c r="E210" s="204" t="s">
        <v>620</v>
      </c>
      <c r="F210" s="204" t="s">
        <v>621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SUM(P211:P228)</f>
        <v>0</v>
      </c>
      <c r="Q210" s="209"/>
      <c r="R210" s="210">
        <f>SUM(R211:R228)</f>
        <v>0</v>
      </c>
      <c r="S210" s="209"/>
      <c r="T210" s="211">
        <f>SUM(T211:T228)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2" t="s">
        <v>170</v>
      </c>
      <c r="AT210" s="213" t="s">
        <v>79</v>
      </c>
      <c r="AU210" s="213" t="s">
        <v>80</v>
      </c>
      <c r="AY210" s="212" t="s">
        <v>145</v>
      </c>
      <c r="BK210" s="214">
        <f>SUM(BK211:BK228)</f>
        <v>0</v>
      </c>
    </row>
    <row r="211" s="2" customFormat="1" ht="24.15" customHeight="1">
      <c r="A211" s="43"/>
      <c r="B211" s="44"/>
      <c r="C211" s="217" t="s">
        <v>1096</v>
      </c>
      <c r="D211" s="217" t="s">
        <v>148</v>
      </c>
      <c r="E211" s="218" t="s">
        <v>2222</v>
      </c>
      <c r="F211" s="219" t="s">
        <v>2223</v>
      </c>
      <c r="G211" s="220" t="s">
        <v>625</v>
      </c>
      <c r="H211" s="221">
        <v>24</v>
      </c>
      <c r="I211" s="222"/>
      <c r="J211" s="223">
        <f>ROUND(I211*H211,2)</f>
        <v>0</v>
      </c>
      <c r="K211" s="219" t="s">
        <v>152</v>
      </c>
      <c r="L211" s="49"/>
      <c r="M211" s="224" t="s">
        <v>78</v>
      </c>
      <c r="N211" s="225" t="s">
        <v>50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626</v>
      </c>
      <c r="AT211" s="228" t="s">
        <v>148</v>
      </c>
      <c r="AU211" s="228" t="s">
        <v>88</v>
      </c>
      <c r="AY211" s="21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88</v>
      </c>
      <c r="BK211" s="229">
        <f>ROUND(I211*H211,2)</f>
        <v>0</v>
      </c>
      <c r="BL211" s="21" t="s">
        <v>626</v>
      </c>
      <c r="BM211" s="228" t="s">
        <v>2224</v>
      </c>
    </row>
    <row r="212" s="2" customFormat="1">
      <c r="A212" s="43"/>
      <c r="B212" s="44"/>
      <c r="C212" s="45"/>
      <c r="D212" s="230" t="s">
        <v>155</v>
      </c>
      <c r="E212" s="45"/>
      <c r="F212" s="231" t="s">
        <v>2225</v>
      </c>
      <c r="G212" s="45"/>
      <c r="H212" s="45"/>
      <c r="I212" s="232"/>
      <c r="J212" s="45"/>
      <c r="K212" s="45"/>
      <c r="L212" s="49"/>
      <c r="M212" s="233"/>
      <c r="N212" s="234"/>
      <c r="O212" s="89"/>
      <c r="P212" s="89"/>
      <c r="Q212" s="89"/>
      <c r="R212" s="89"/>
      <c r="S212" s="89"/>
      <c r="T212" s="90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T212" s="21" t="s">
        <v>155</v>
      </c>
      <c r="AU212" s="21" t="s">
        <v>88</v>
      </c>
    </row>
    <row r="213" s="2" customFormat="1">
      <c r="A213" s="43"/>
      <c r="B213" s="44"/>
      <c r="C213" s="45"/>
      <c r="D213" s="235" t="s">
        <v>157</v>
      </c>
      <c r="E213" s="45"/>
      <c r="F213" s="236" t="s">
        <v>629</v>
      </c>
      <c r="G213" s="45"/>
      <c r="H213" s="45"/>
      <c r="I213" s="232"/>
      <c r="J213" s="45"/>
      <c r="K213" s="45"/>
      <c r="L213" s="49"/>
      <c r="M213" s="233"/>
      <c r="N213" s="234"/>
      <c r="O213" s="89"/>
      <c r="P213" s="89"/>
      <c r="Q213" s="89"/>
      <c r="R213" s="89"/>
      <c r="S213" s="89"/>
      <c r="T213" s="90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T213" s="21" t="s">
        <v>157</v>
      </c>
      <c r="AU213" s="21" t="s">
        <v>88</v>
      </c>
    </row>
    <row r="214" s="14" customFormat="1">
      <c r="A214" s="14"/>
      <c r="B214" s="251"/>
      <c r="C214" s="252"/>
      <c r="D214" s="235" t="s">
        <v>273</v>
      </c>
      <c r="E214" s="253" t="s">
        <v>78</v>
      </c>
      <c r="F214" s="254" t="s">
        <v>2226</v>
      </c>
      <c r="G214" s="252"/>
      <c r="H214" s="255">
        <v>24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273</v>
      </c>
      <c r="AU214" s="261" t="s">
        <v>88</v>
      </c>
      <c r="AV214" s="14" t="s">
        <v>90</v>
      </c>
      <c r="AW214" s="14" t="s">
        <v>40</v>
      </c>
      <c r="AX214" s="14" t="s">
        <v>88</v>
      </c>
      <c r="AY214" s="261" t="s">
        <v>145</v>
      </c>
    </row>
    <row r="215" s="2" customFormat="1" ht="24.15" customHeight="1">
      <c r="A215" s="43"/>
      <c r="B215" s="44"/>
      <c r="C215" s="217" t="s">
        <v>1098</v>
      </c>
      <c r="D215" s="217" t="s">
        <v>148</v>
      </c>
      <c r="E215" s="218" t="s">
        <v>2227</v>
      </c>
      <c r="F215" s="219" t="s">
        <v>2228</v>
      </c>
      <c r="G215" s="220" t="s">
        <v>625</v>
      </c>
      <c r="H215" s="221">
        <v>80</v>
      </c>
      <c r="I215" s="222"/>
      <c r="J215" s="223">
        <f>ROUND(I215*H215,2)</f>
        <v>0</v>
      </c>
      <c r="K215" s="219" t="s">
        <v>152</v>
      </c>
      <c r="L215" s="49"/>
      <c r="M215" s="224" t="s">
        <v>78</v>
      </c>
      <c r="N215" s="225" t="s">
        <v>50</v>
      </c>
      <c r="O215" s="89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626</v>
      </c>
      <c r="AT215" s="228" t="s">
        <v>148</v>
      </c>
      <c r="AU215" s="228" t="s">
        <v>88</v>
      </c>
      <c r="AY215" s="21" t="s">
        <v>145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88</v>
      </c>
      <c r="BK215" s="229">
        <f>ROUND(I215*H215,2)</f>
        <v>0</v>
      </c>
      <c r="BL215" s="21" t="s">
        <v>626</v>
      </c>
      <c r="BM215" s="228" t="s">
        <v>2229</v>
      </c>
    </row>
    <row r="216" s="2" customFormat="1">
      <c r="A216" s="43"/>
      <c r="B216" s="44"/>
      <c r="C216" s="45"/>
      <c r="D216" s="230" t="s">
        <v>155</v>
      </c>
      <c r="E216" s="45"/>
      <c r="F216" s="231" t="s">
        <v>2230</v>
      </c>
      <c r="G216" s="45"/>
      <c r="H216" s="45"/>
      <c r="I216" s="232"/>
      <c r="J216" s="45"/>
      <c r="K216" s="45"/>
      <c r="L216" s="49"/>
      <c r="M216" s="233"/>
      <c r="N216" s="234"/>
      <c r="O216" s="89"/>
      <c r="P216" s="89"/>
      <c r="Q216" s="89"/>
      <c r="R216" s="89"/>
      <c r="S216" s="89"/>
      <c r="T216" s="90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T216" s="21" t="s">
        <v>155</v>
      </c>
      <c r="AU216" s="21" t="s">
        <v>88</v>
      </c>
    </row>
    <row r="217" s="2" customFormat="1">
      <c r="A217" s="43"/>
      <c r="B217" s="44"/>
      <c r="C217" s="45"/>
      <c r="D217" s="235" t="s">
        <v>157</v>
      </c>
      <c r="E217" s="45"/>
      <c r="F217" s="236" t="s">
        <v>629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157</v>
      </c>
      <c r="AU217" s="21" t="s">
        <v>88</v>
      </c>
    </row>
    <row r="218" s="13" customFormat="1">
      <c r="A218" s="13"/>
      <c r="B218" s="241"/>
      <c r="C218" s="242"/>
      <c r="D218" s="235" t="s">
        <v>273</v>
      </c>
      <c r="E218" s="243" t="s">
        <v>78</v>
      </c>
      <c r="F218" s="244" t="s">
        <v>2231</v>
      </c>
      <c r="G218" s="242"/>
      <c r="H218" s="243" t="s">
        <v>78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273</v>
      </c>
      <c r="AU218" s="250" t="s">
        <v>88</v>
      </c>
      <c r="AV218" s="13" t="s">
        <v>88</v>
      </c>
      <c r="AW218" s="13" t="s">
        <v>40</v>
      </c>
      <c r="AX218" s="13" t="s">
        <v>80</v>
      </c>
      <c r="AY218" s="250" t="s">
        <v>145</v>
      </c>
    </row>
    <row r="219" s="14" customFormat="1">
      <c r="A219" s="14"/>
      <c r="B219" s="251"/>
      <c r="C219" s="252"/>
      <c r="D219" s="235" t="s">
        <v>273</v>
      </c>
      <c r="E219" s="253" t="s">
        <v>78</v>
      </c>
      <c r="F219" s="254" t="s">
        <v>2232</v>
      </c>
      <c r="G219" s="252"/>
      <c r="H219" s="255">
        <v>80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273</v>
      </c>
      <c r="AU219" s="261" t="s">
        <v>88</v>
      </c>
      <c r="AV219" s="14" t="s">
        <v>90</v>
      </c>
      <c r="AW219" s="14" t="s">
        <v>40</v>
      </c>
      <c r="AX219" s="14" t="s">
        <v>80</v>
      </c>
      <c r="AY219" s="261" t="s">
        <v>145</v>
      </c>
    </row>
    <row r="220" s="15" customFormat="1">
      <c r="A220" s="15"/>
      <c r="B220" s="262"/>
      <c r="C220" s="263"/>
      <c r="D220" s="235" t="s">
        <v>273</v>
      </c>
      <c r="E220" s="264" t="s">
        <v>78</v>
      </c>
      <c r="F220" s="265" t="s">
        <v>277</v>
      </c>
      <c r="G220" s="263"/>
      <c r="H220" s="266">
        <v>80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2" t="s">
        <v>273</v>
      </c>
      <c r="AU220" s="272" t="s">
        <v>88</v>
      </c>
      <c r="AV220" s="15" t="s">
        <v>170</v>
      </c>
      <c r="AW220" s="15" t="s">
        <v>40</v>
      </c>
      <c r="AX220" s="15" t="s">
        <v>88</v>
      </c>
      <c r="AY220" s="272" t="s">
        <v>145</v>
      </c>
    </row>
    <row r="221" s="2" customFormat="1" ht="37.8" customHeight="1">
      <c r="A221" s="43"/>
      <c r="B221" s="44"/>
      <c r="C221" s="217" t="s">
        <v>1101</v>
      </c>
      <c r="D221" s="217" t="s">
        <v>148</v>
      </c>
      <c r="E221" s="218" t="s">
        <v>2233</v>
      </c>
      <c r="F221" s="219" t="s">
        <v>2234</v>
      </c>
      <c r="G221" s="220" t="s">
        <v>625</v>
      </c>
      <c r="H221" s="221">
        <v>32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626</v>
      </c>
      <c r="AT221" s="228" t="s">
        <v>148</v>
      </c>
      <c r="AU221" s="228" t="s">
        <v>88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626</v>
      </c>
      <c r="BM221" s="228" t="s">
        <v>2235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2236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88</v>
      </c>
    </row>
    <row r="223" s="2" customFormat="1">
      <c r="A223" s="43"/>
      <c r="B223" s="44"/>
      <c r="C223" s="45"/>
      <c r="D223" s="235" t="s">
        <v>157</v>
      </c>
      <c r="E223" s="45"/>
      <c r="F223" s="236" t="s">
        <v>629</v>
      </c>
      <c r="G223" s="45"/>
      <c r="H223" s="45"/>
      <c r="I223" s="232"/>
      <c r="J223" s="45"/>
      <c r="K223" s="45"/>
      <c r="L223" s="49"/>
      <c r="M223" s="233"/>
      <c r="N223" s="234"/>
      <c r="O223" s="89"/>
      <c r="P223" s="89"/>
      <c r="Q223" s="89"/>
      <c r="R223" s="89"/>
      <c r="S223" s="89"/>
      <c r="T223" s="90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T223" s="21" t="s">
        <v>157</v>
      </c>
      <c r="AU223" s="21" t="s">
        <v>88</v>
      </c>
    </row>
    <row r="224" s="14" customFormat="1">
      <c r="A224" s="14"/>
      <c r="B224" s="251"/>
      <c r="C224" s="252"/>
      <c r="D224" s="235" t="s">
        <v>273</v>
      </c>
      <c r="E224" s="253" t="s">
        <v>78</v>
      </c>
      <c r="F224" s="254" t="s">
        <v>2237</v>
      </c>
      <c r="G224" s="252"/>
      <c r="H224" s="255">
        <v>32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1" t="s">
        <v>273</v>
      </c>
      <c r="AU224" s="261" t="s">
        <v>88</v>
      </c>
      <c r="AV224" s="14" t="s">
        <v>90</v>
      </c>
      <c r="AW224" s="14" t="s">
        <v>40</v>
      </c>
      <c r="AX224" s="14" t="s">
        <v>88</v>
      </c>
      <c r="AY224" s="261" t="s">
        <v>145</v>
      </c>
    </row>
    <row r="225" s="2" customFormat="1" ht="33" customHeight="1">
      <c r="A225" s="43"/>
      <c r="B225" s="44"/>
      <c r="C225" s="217" t="s">
        <v>1103</v>
      </c>
      <c r="D225" s="217" t="s">
        <v>148</v>
      </c>
      <c r="E225" s="218" t="s">
        <v>734</v>
      </c>
      <c r="F225" s="219" t="s">
        <v>735</v>
      </c>
      <c r="G225" s="220" t="s">
        <v>625</v>
      </c>
      <c r="H225" s="221">
        <v>16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626</v>
      </c>
      <c r="AT225" s="228" t="s">
        <v>148</v>
      </c>
      <c r="AU225" s="228" t="s">
        <v>88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626</v>
      </c>
      <c r="BM225" s="228" t="s">
        <v>2238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737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88</v>
      </c>
    </row>
    <row r="227" s="2" customFormat="1">
      <c r="A227" s="43"/>
      <c r="B227" s="44"/>
      <c r="C227" s="45"/>
      <c r="D227" s="235" t="s">
        <v>157</v>
      </c>
      <c r="E227" s="45"/>
      <c r="F227" s="236" t="s">
        <v>629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157</v>
      </c>
      <c r="AU227" s="21" t="s">
        <v>88</v>
      </c>
    </row>
    <row r="228" s="14" customFormat="1">
      <c r="A228" s="14"/>
      <c r="B228" s="251"/>
      <c r="C228" s="252"/>
      <c r="D228" s="235" t="s">
        <v>273</v>
      </c>
      <c r="E228" s="253" t="s">
        <v>78</v>
      </c>
      <c r="F228" s="254" t="s">
        <v>2239</v>
      </c>
      <c r="G228" s="252"/>
      <c r="H228" s="255">
        <v>16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1" t="s">
        <v>273</v>
      </c>
      <c r="AU228" s="261" t="s">
        <v>88</v>
      </c>
      <c r="AV228" s="14" t="s">
        <v>90</v>
      </c>
      <c r="AW228" s="14" t="s">
        <v>40</v>
      </c>
      <c r="AX228" s="14" t="s">
        <v>88</v>
      </c>
      <c r="AY228" s="261" t="s">
        <v>145</v>
      </c>
    </row>
    <row r="229" s="12" customFormat="1" ht="25.92" customHeight="1">
      <c r="A229" s="12"/>
      <c r="B229" s="201"/>
      <c r="C229" s="202"/>
      <c r="D229" s="203" t="s">
        <v>79</v>
      </c>
      <c r="E229" s="204" t="s">
        <v>1972</v>
      </c>
      <c r="F229" s="204" t="s">
        <v>1973</v>
      </c>
      <c r="G229" s="202"/>
      <c r="H229" s="202"/>
      <c r="I229" s="205"/>
      <c r="J229" s="20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</v>
      </c>
      <c r="S229" s="209"/>
      <c r="T229" s="21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170</v>
      </c>
      <c r="AT229" s="213" t="s">
        <v>79</v>
      </c>
      <c r="AU229" s="213" t="s">
        <v>80</v>
      </c>
      <c r="AY229" s="212" t="s">
        <v>145</v>
      </c>
      <c r="BK229" s="214">
        <f>BK230</f>
        <v>0</v>
      </c>
    </row>
    <row r="230" s="2" customFormat="1" ht="21.75" customHeight="1">
      <c r="A230" s="43"/>
      <c r="B230" s="44"/>
      <c r="C230" s="288" t="s">
        <v>1108</v>
      </c>
      <c r="D230" s="288" t="s">
        <v>664</v>
      </c>
      <c r="E230" s="289" t="s">
        <v>2240</v>
      </c>
      <c r="F230" s="290" t="s">
        <v>2241</v>
      </c>
      <c r="G230" s="291" t="s">
        <v>151</v>
      </c>
      <c r="H230" s="292">
        <v>1</v>
      </c>
      <c r="I230" s="293"/>
      <c r="J230" s="294">
        <f>ROUND(I230*H230,2)</f>
        <v>0</v>
      </c>
      <c r="K230" s="290" t="s">
        <v>78</v>
      </c>
      <c r="L230" s="295"/>
      <c r="M230" s="296" t="s">
        <v>78</v>
      </c>
      <c r="N230" s="297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467</v>
      </c>
      <c r="AT230" s="228" t="s">
        <v>664</v>
      </c>
      <c r="AU230" s="228" t="s">
        <v>88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364</v>
      </c>
      <c r="BM230" s="228" t="s">
        <v>2242</v>
      </c>
    </row>
    <row r="231" s="12" customFormat="1" ht="25.92" customHeight="1">
      <c r="A231" s="12"/>
      <c r="B231" s="201"/>
      <c r="C231" s="202"/>
      <c r="D231" s="203" t="s">
        <v>79</v>
      </c>
      <c r="E231" s="204" t="s">
        <v>143</v>
      </c>
      <c r="F231" s="204" t="s">
        <v>86</v>
      </c>
      <c r="G231" s="202"/>
      <c r="H231" s="202"/>
      <c r="I231" s="205"/>
      <c r="J231" s="206">
        <f>BK231</f>
        <v>0</v>
      </c>
      <c r="K231" s="202"/>
      <c r="L231" s="207"/>
      <c r="M231" s="208"/>
      <c r="N231" s="209"/>
      <c r="O231" s="209"/>
      <c r="P231" s="210">
        <f>P232+P239+P242</f>
        <v>0</v>
      </c>
      <c r="Q231" s="209"/>
      <c r="R231" s="210">
        <f>R232+R239+R242</f>
        <v>0</v>
      </c>
      <c r="S231" s="209"/>
      <c r="T231" s="211">
        <f>T232+T239+T242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2" t="s">
        <v>144</v>
      </c>
      <c r="AT231" s="213" t="s">
        <v>79</v>
      </c>
      <c r="AU231" s="213" t="s">
        <v>80</v>
      </c>
      <c r="AY231" s="212" t="s">
        <v>145</v>
      </c>
      <c r="BK231" s="214">
        <f>BK232+BK239+BK242</f>
        <v>0</v>
      </c>
    </row>
    <row r="232" s="12" customFormat="1" ht="22.8" customHeight="1">
      <c r="A232" s="12"/>
      <c r="B232" s="201"/>
      <c r="C232" s="202"/>
      <c r="D232" s="203" t="s">
        <v>79</v>
      </c>
      <c r="E232" s="215" t="s">
        <v>213</v>
      </c>
      <c r="F232" s="215" t="s">
        <v>214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SUM(P233:P238)</f>
        <v>0</v>
      </c>
      <c r="Q232" s="209"/>
      <c r="R232" s="210">
        <f>SUM(R233:R238)</f>
        <v>0</v>
      </c>
      <c r="S232" s="209"/>
      <c r="T232" s="211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144</v>
      </c>
      <c r="AT232" s="213" t="s">
        <v>79</v>
      </c>
      <c r="AU232" s="213" t="s">
        <v>88</v>
      </c>
      <c r="AY232" s="212" t="s">
        <v>145</v>
      </c>
      <c r="BK232" s="214">
        <f>SUM(BK233:BK238)</f>
        <v>0</v>
      </c>
    </row>
    <row r="233" s="2" customFormat="1" ht="16.5" customHeight="1">
      <c r="A233" s="43"/>
      <c r="B233" s="44"/>
      <c r="C233" s="217" t="s">
        <v>1129</v>
      </c>
      <c r="D233" s="217" t="s">
        <v>148</v>
      </c>
      <c r="E233" s="218" t="s">
        <v>2243</v>
      </c>
      <c r="F233" s="219" t="s">
        <v>2244</v>
      </c>
      <c r="G233" s="220" t="s">
        <v>151</v>
      </c>
      <c r="H233" s="221">
        <v>1</v>
      </c>
      <c r="I233" s="222"/>
      <c r="J233" s="223">
        <f>ROUND(I233*H233,2)</f>
        <v>0</v>
      </c>
      <c r="K233" s="219" t="s">
        <v>554</v>
      </c>
      <c r="L233" s="49"/>
      <c r="M233" s="224" t="s">
        <v>78</v>
      </c>
      <c r="N233" s="225" t="s">
        <v>50</v>
      </c>
      <c r="O233" s="8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R233" s="228" t="s">
        <v>153</v>
      </c>
      <c r="AT233" s="228" t="s">
        <v>148</v>
      </c>
      <c r="AU233" s="228" t="s">
        <v>90</v>
      </c>
      <c r="AY233" s="21" t="s">
        <v>145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21" t="s">
        <v>88</v>
      </c>
      <c r="BK233" s="229">
        <f>ROUND(I233*H233,2)</f>
        <v>0</v>
      </c>
      <c r="BL233" s="21" t="s">
        <v>153</v>
      </c>
      <c r="BM233" s="228" t="s">
        <v>2245</v>
      </c>
    </row>
    <row r="234" s="2" customFormat="1">
      <c r="A234" s="43"/>
      <c r="B234" s="44"/>
      <c r="C234" s="45"/>
      <c r="D234" s="230" t="s">
        <v>155</v>
      </c>
      <c r="E234" s="45"/>
      <c r="F234" s="231" t="s">
        <v>2246</v>
      </c>
      <c r="G234" s="45"/>
      <c r="H234" s="45"/>
      <c r="I234" s="232"/>
      <c r="J234" s="45"/>
      <c r="K234" s="45"/>
      <c r="L234" s="49"/>
      <c r="M234" s="233"/>
      <c r="N234" s="234"/>
      <c r="O234" s="89"/>
      <c r="P234" s="89"/>
      <c r="Q234" s="89"/>
      <c r="R234" s="89"/>
      <c r="S234" s="89"/>
      <c r="T234" s="90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T234" s="21" t="s">
        <v>155</v>
      </c>
      <c r="AU234" s="21" t="s">
        <v>90</v>
      </c>
    </row>
    <row r="235" s="2" customFormat="1" ht="24.15" customHeight="1">
      <c r="A235" s="43"/>
      <c r="B235" s="44"/>
      <c r="C235" s="217" t="s">
        <v>1139</v>
      </c>
      <c r="D235" s="217" t="s">
        <v>148</v>
      </c>
      <c r="E235" s="218" t="s">
        <v>2247</v>
      </c>
      <c r="F235" s="219" t="s">
        <v>2248</v>
      </c>
      <c r="G235" s="220" t="s">
        <v>1977</v>
      </c>
      <c r="H235" s="221">
        <v>1</v>
      </c>
      <c r="I235" s="222"/>
      <c r="J235" s="223">
        <f>ROUND(I235*H235,2)</f>
        <v>0</v>
      </c>
      <c r="K235" s="219" t="s">
        <v>554</v>
      </c>
      <c r="L235" s="49"/>
      <c r="M235" s="224" t="s">
        <v>78</v>
      </c>
      <c r="N235" s="225" t="s">
        <v>50</v>
      </c>
      <c r="O235" s="89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R235" s="228" t="s">
        <v>153</v>
      </c>
      <c r="AT235" s="228" t="s">
        <v>148</v>
      </c>
      <c r="AU235" s="228" t="s">
        <v>90</v>
      </c>
      <c r="AY235" s="21" t="s">
        <v>145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1" t="s">
        <v>88</v>
      </c>
      <c r="BK235" s="229">
        <f>ROUND(I235*H235,2)</f>
        <v>0</v>
      </c>
      <c r="BL235" s="21" t="s">
        <v>153</v>
      </c>
      <c r="BM235" s="228" t="s">
        <v>2249</v>
      </c>
    </row>
    <row r="236" s="2" customFormat="1">
      <c r="A236" s="43"/>
      <c r="B236" s="44"/>
      <c r="C236" s="45"/>
      <c r="D236" s="230" t="s">
        <v>155</v>
      </c>
      <c r="E236" s="45"/>
      <c r="F236" s="231" t="s">
        <v>2250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155</v>
      </c>
      <c r="AU236" s="21" t="s">
        <v>90</v>
      </c>
    </row>
    <row r="237" s="2" customFormat="1" ht="16.5" customHeight="1">
      <c r="A237" s="43"/>
      <c r="B237" s="44"/>
      <c r="C237" s="217" t="s">
        <v>1134</v>
      </c>
      <c r="D237" s="217" t="s">
        <v>148</v>
      </c>
      <c r="E237" s="218" t="s">
        <v>2251</v>
      </c>
      <c r="F237" s="219" t="s">
        <v>2252</v>
      </c>
      <c r="G237" s="220" t="s">
        <v>151</v>
      </c>
      <c r="H237" s="221">
        <v>1</v>
      </c>
      <c r="I237" s="222"/>
      <c r="J237" s="223">
        <f>ROUND(I237*H237,2)</f>
        <v>0</v>
      </c>
      <c r="K237" s="219" t="s">
        <v>554</v>
      </c>
      <c r="L237" s="49"/>
      <c r="M237" s="224" t="s">
        <v>78</v>
      </c>
      <c r="N237" s="225" t="s">
        <v>50</v>
      </c>
      <c r="O237" s="89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R237" s="228" t="s">
        <v>153</v>
      </c>
      <c r="AT237" s="228" t="s">
        <v>148</v>
      </c>
      <c r="AU237" s="228" t="s">
        <v>90</v>
      </c>
      <c r="AY237" s="21" t="s">
        <v>145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21" t="s">
        <v>88</v>
      </c>
      <c r="BK237" s="229">
        <f>ROUND(I237*H237,2)</f>
        <v>0</v>
      </c>
      <c r="BL237" s="21" t="s">
        <v>153</v>
      </c>
      <c r="BM237" s="228" t="s">
        <v>2253</v>
      </c>
    </row>
    <row r="238" s="2" customFormat="1">
      <c r="A238" s="43"/>
      <c r="B238" s="44"/>
      <c r="C238" s="45"/>
      <c r="D238" s="230" t="s">
        <v>155</v>
      </c>
      <c r="E238" s="45"/>
      <c r="F238" s="231" t="s">
        <v>2254</v>
      </c>
      <c r="G238" s="45"/>
      <c r="H238" s="45"/>
      <c r="I238" s="232"/>
      <c r="J238" s="45"/>
      <c r="K238" s="45"/>
      <c r="L238" s="49"/>
      <c r="M238" s="233"/>
      <c r="N238" s="234"/>
      <c r="O238" s="89"/>
      <c r="P238" s="89"/>
      <c r="Q238" s="89"/>
      <c r="R238" s="89"/>
      <c r="S238" s="89"/>
      <c r="T238" s="90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T238" s="21" t="s">
        <v>155</v>
      </c>
      <c r="AU238" s="21" t="s">
        <v>90</v>
      </c>
    </row>
    <row r="239" s="12" customFormat="1" ht="22.8" customHeight="1">
      <c r="A239" s="12"/>
      <c r="B239" s="201"/>
      <c r="C239" s="202"/>
      <c r="D239" s="203" t="s">
        <v>79</v>
      </c>
      <c r="E239" s="215" t="s">
        <v>241</v>
      </c>
      <c r="F239" s="215" t="s">
        <v>242</v>
      </c>
      <c r="G239" s="202"/>
      <c r="H239" s="202"/>
      <c r="I239" s="205"/>
      <c r="J239" s="216">
        <f>BK239</f>
        <v>0</v>
      </c>
      <c r="K239" s="202"/>
      <c r="L239" s="207"/>
      <c r="M239" s="208"/>
      <c r="N239" s="209"/>
      <c r="O239" s="209"/>
      <c r="P239" s="210">
        <f>SUM(P240:P241)</f>
        <v>0</v>
      </c>
      <c r="Q239" s="209"/>
      <c r="R239" s="210">
        <f>SUM(R240:R241)</f>
        <v>0</v>
      </c>
      <c r="S239" s="209"/>
      <c r="T239" s="211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2" t="s">
        <v>144</v>
      </c>
      <c r="AT239" s="213" t="s">
        <v>79</v>
      </c>
      <c r="AU239" s="213" t="s">
        <v>88</v>
      </c>
      <c r="AY239" s="212" t="s">
        <v>145</v>
      </c>
      <c r="BK239" s="214">
        <f>SUM(BK240:BK241)</f>
        <v>0</v>
      </c>
    </row>
    <row r="240" s="2" customFormat="1" ht="24.15" customHeight="1">
      <c r="A240" s="43"/>
      <c r="B240" s="44"/>
      <c r="C240" s="217" t="s">
        <v>1114</v>
      </c>
      <c r="D240" s="217" t="s">
        <v>148</v>
      </c>
      <c r="E240" s="218" t="s">
        <v>2255</v>
      </c>
      <c r="F240" s="219" t="s">
        <v>2256</v>
      </c>
      <c r="G240" s="220" t="s">
        <v>1977</v>
      </c>
      <c r="H240" s="221">
        <v>1</v>
      </c>
      <c r="I240" s="222"/>
      <c r="J240" s="223">
        <f>ROUND(I240*H240,2)</f>
        <v>0</v>
      </c>
      <c r="K240" s="219" t="s">
        <v>152</v>
      </c>
      <c r="L240" s="49"/>
      <c r="M240" s="224" t="s">
        <v>78</v>
      </c>
      <c r="N240" s="225" t="s">
        <v>50</v>
      </c>
      <c r="O240" s="89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R240" s="228" t="s">
        <v>153</v>
      </c>
      <c r="AT240" s="228" t="s">
        <v>148</v>
      </c>
      <c r="AU240" s="228" t="s">
        <v>90</v>
      </c>
      <c r="AY240" s="21" t="s">
        <v>145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21" t="s">
        <v>88</v>
      </c>
      <c r="BK240" s="229">
        <f>ROUND(I240*H240,2)</f>
        <v>0</v>
      </c>
      <c r="BL240" s="21" t="s">
        <v>153</v>
      </c>
      <c r="BM240" s="228" t="s">
        <v>2257</v>
      </c>
    </row>
    <row r="241" s="2" customFormat="1">
      <c r="A241" s="43"/>
      <c r="B241" s="44"/>
      <c r="C241" s="45"/>
      <c r="D241" s="230" t="s">
        <v>155</v>
      </c>
      <c r="E241" s="45"/>
      <c r="F241" s="231" t="s">
        <v>2258</v>
      </c>
      <c r="G241" s="45"/>
      <c r="H241" s="45"/>
      <c r="I241" s="232"/>
      <c r="J241" s="45"/>
      <c r="K241" s="45"/>
      <c r="L241" s="49"/>
      <c r="M241" s="233"/>
      <c r="N241" s="234"/>
      <c r="O241" s="89"/>
      <c r="P241" s="89"/>
      <c r="Q241" s="89"/>
      <c r="R241" s="89"/>
      <c r="S241" s="89"/>
      <c r="T241" s="90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T241" s="21" t="s">
        <v>155</v>
      </c>
      <c r="AU241" s="21" t="s">
        <v>90</v>
      </c>
    </row>
    <row r="242" s="12" customFormat="1" ht="22.8" customHeight="1">
      <c r="A242" s="12"/>
      <c r="B242" s="201"/>
      <c r="C242" s="202"/>
      <c r="D242" s="203" t="s">
        <v>79</v>
      </c>
      <c r="E242" s="215" t="s">
        <v>2259</v>
      </c>
      <c r="F242" s="215" t="s">
        <v>2260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SUM(P243:P246)</f>
        <v>0</v>
      </c>
      <c r="Q242" s="209"/>
      <c r="R242" s="210">
        <f>SUM(R243:R246)</f>
        <v>0</v>
      </c>
      <c r="S242" s="209"/>
      <c r="T242" s="21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144</v>
      </c>
      <c r="AT242" s="213" t="s">
        <v>79</v>
      </c>
      <c r="AU242" s="213" t="s">
        <v>88</v>
      </c>
      <c r="AY242" s="212" t="s">
        <v>145</v>
      </c>
      <c r="BK242" s="214">
        <f>SUM(BK243:BK246)</f>
        <v>0</v>
      </c>
    </row>
    <row r="243" s="2" customFormat="1" ht="16.5" customHeight="1">
      <c r="A243" s="43"/>
      <c r="B243" s="44"/>
      <c r="C243" s="217" t="s">
        <v>1119</v>
      </c>
      <c r="D243" s="217" t="s">
        <v>148</v>
      </c>
      <c r="E243" s="218" t="s">
        <v>2261</v>
      </c>
      <c r="F243" s="219" t="s">
        <v>2262</v>
      </c>
      <c r="G243" s="220" t="s">
        <v>151</v>
      </c>
      <c r="H243" s="221">
        <v>1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153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153</v>
      </c>
      <c r="BM243" s="228" t="s">
        <v>2263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2264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2" customFormat="1" ht="16.5" customHeight="1">
      <c r="A245" s="43"/>
      <c r="B245" s="44"/>
      <c r="C245" s="217" t="s">
        <v>1124</v>
      </c>
      <c r="D245" s="217" t="s">
        <v>148</v>
      </c>
      <c r="E245" s="218" t="s">
        <v>2265</v>
      </c>
      <c r="F245" s="219" t="s">
        <v>2266</v>
      </c>
      <c r="G245" s="220" t="s">
        <v>151</v>
      </c>
      <c r="H245" s="221">
        <v>1</v>
      </c>
      <c r="I245" s="222"/>
      <c r="J245" s="223">
        <f>ROUND(I245*H245,2)</f>
        <v>0</v>
      </c>
      <c r="K245" s="219" t="s">
        <v>152</v>
      </c>
      <c r="L245" s="49"/>
      <c r="M245" s="224" t="s">
        <v>78</v>
      </c>
      <c r="N245" s="225" t="s">
        <v>50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153</v>
      </c>
      <c r="AT245" s="228" t="s">
        <v>148</v>
      </c>
      <c r="AU245" s="228" t="s">
        <v>90</v>
      </c>
      <c r="AY245" s="21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88</v>
      </c>
      <c r="BK245" s="229">
        <f>ROUND(I245*H245,2)</f>
        <v>0</v>
      </c>
      <c r="BL245" s="21" t="s">
        <v>153</v>
      </c>
      <c r="BM245" s="228" t="s">
        <v>2267</v>
      </c>
    </row>
    <row r="246" s="2" customFormat="1">
      <c r="A246" s="43"/>
      <c r="B246" s="44"/>
      <c r="C246" s="45"/>
      <c r="D246" s="230" t="s">
        <v>155</v>
      </c>
      <c r="E246" s="45"/>
      <c r="F246" s="231" t="s">
        <v>2268</v>
      </c>
      <c r="G246" s="45"/>
      <c r="H246" s="45"/>
      <c r="I246" s="232"/>
      <c r="J246" s="45"/>
      <c r="K246" s="45"/>
      <c r="L246" s="49"/>
      <c r="M246" s="237"/>
      <c r="N246" s="238"/>
      <c r="O246" s="239"/>
      <c r="P246" s="239"/>
      <c r="Q246" s="239"/>
      <c r="R246" s="239"/>
      <c r="S246" s="239"/>
      <c r="T246" s="24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155</v>
      </c>
      <c r="AU246" s="21" t="s">
        <v>90</v>
      </c>
    </row>
    <row r="247" s="2" customFormat="1" ht="6.96" customHeight="1">
      <c r="A247" s="43"/>
      <c r="B247" s="64"/>
      <c r="C247" s="65"/>
      <c r="D247" s="65"/>
      <c r="E247" s="65"/>
      <c r="F247" s="65"/>
      <c r="G247" s="65"/>
      <c r="H247" s="65"/>
      <c r="I247" s="65"/>
      <c r="J247" s="65"/>
      <c r="K247" s="65"/>
      <c r="L247" s="49"/>
      <c r="M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</row>
  </sheetData>
  <sheetProtection sheet="1" autoFilter="0" formatColumns="0" formatRows="0" objects="1" scenarios="1" spinCount="100000" saltValue="pLDj4Qwk0KabXOswfbnBuPpRlyY6MlUw20Lvttz7OOIL6AeyMxKA/4BobBNj9ST1FG/0tKSMLQsdL+qkJ1ikCw==" hashValue="duvMRwpVThODHwrFRPUGPBHatxzQJwtGWk2Hmejm9sPS4EiNMVHnbBsKg1TYPiuO1yO6+u5NTEl0SkyepgsfNw==" algorithmName="SHA-512" password="CC35"/>
  <autoFilter ref="C95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17" r:id="rId1" display="https://podminky.urs.cz/item/CS_URS_2024_01/733223102"/>
    <hyperlink ref="F120" r:id="rId2" display="https://podminky.urs.cz/item/CS_URS_2024_01/733223103"/>
    <hyperlink ref="F123" r:id="rId3" display="https://podminky.urs.cz/item/CS_URS_2024_01/733223104"/>
    <hyperlink ref="F127" r:id="rId4" display="https://podminky.urs.cz/item/CS_URS_2024_01/733223105"/>
    <hyperlink ref="F130" r:id="rId5" display="https://podminky.urs.cz/item/CS_URS_2024_01/733223106"/>
    <hyperlink ref="F133" r:id="rId6" display="https://podminky.urs.cz/item/CS_URS_2024_01/733223107"/>
    <hyperlink ref="F135" r:id="rId7" display="https://podminky.urs.cz/item/CS_URS_2024_01/733291101"/>
    <hyperlink ref="F143" r:id="rId8" display="https://podminky.urs.cz/item/CS_URS_2024_01/733291102"/>
    <hyperlink ref="F147" r:id="rId9" display="https://podminky.urs.cz/item/CS_URS_2024_01/733811231"/>
    <hyperlink ref="F153" r:id="rId10" display="https://podminky.urs.cz/item/CS_URS_2024_01/733811242"/>
    <hyperlink ref="F159" r:id="rId11" display="https://podminky.urs.cz/item/CS_URS_2024_01/998733101"/>
    <hyperlink ref="F161" r:id="rId12" display="https://podminky.urs.cz/item/CS_URS_2024_01/998733181"/>
    <hyperlink ref="F163" r:id="rId13" display="https://podminky.urs.cz/item/CS_URS_2024_01/998733193"/>
    <hyperlink ref="F166" r:id="rId14" display="https://podminky.urs.cz/item/CS_URS_2024_01/734209104"/>
    <hyperlink ref="F169" r:id="rId15" display="https://podminky.urs.cz/item/CS_URS_2024_01/734211119"/>
    <hyperlink ref="F171" r:id="rId16" display="https://podminky.urs.cz/item/CS_URS_2024_01/734221682"/>
    <hyperlink ref="F173" r:id="rId17" display="https://podminky.urs.cz/item/CS_URS_2024_01/734251212"/>
    <hyperlink ref="F175" r:id="rId18" display="https://podminky.urs.cz/item/CS_URS_2024_01/734261403"/>
    <hyperlink ref="F177" r:id="rId19" display="https://podminky.urs.cz/item/CS_URS_2024_01/734291124"/>
    <hyperlink ref="F179" r:id="rId20" display="https://podminky.urs.cz/item/CS_URS_2024_01/734292715"/>
    <hyperlink ref="F181" r:id="rId21" display="https://podminky.urs.cz/item/CS_URS_2024_01/734292717"/>
    <hyperlink ref="F186" r:id="rId22" display="https://podminky.urs.cz/item/CS_URS_2024_01/998734101"/>
    <hyperlink ref="F188" r:id="rId23" display="https://podminky.urs.cz/item/CS_URS_2024_01/998734181"/>
    <hyperlink ref="F190" r:id="rId24" display="https://podminky.urs.cz/item/CS_URS_2024_01/998734193"/>
    <hyperlink ref="F193" r:id="rId25" display="https://podminky.urs.cz/item/CS_URS_2024_01/735152274"/>
    <hyperlink ref="F195" r:id="rId26" display="https://podminky.urs.cz/item/CS_URS_2024_01/735152275"/>
    <hyperlink ref="F197" r:id="rId27" display="https://podminky.urs.cz/item/CS_URS_2024_01/735152493"/>
    <hyperlink ref="F199" r:id="rId28" display="https://podminky.urs.cz/item/CS_URS_2024_01/735152556"/>
    <hyperlink ref="F201" r:id="rId29" display="https://podminky.urs.cz/item/CS_URS_2024_01/735152557"/>
    <hyperlink ref="F203" r:id="rId30" display="https://podminky.urs.cz/item/CS_URS_2024_01/735152577"/>
    <hyperlink ref="F205" r:id="rId31" display="https://podminky.urs.cz/item/CS_URS_2024_01/998735101"/>
    <hyperlink ref="F207" r:id="rId32" display="https://podminky.urs.cz/item/CS_URS_2024_01/998735181"/>
    <hyperlink ref="F209" r:id="rId33" display="https://podminky.urs.cz/item/CS_URS_2024_01/998735193"/>
    <hyperlink ref="F212" r:id="rId34" display="https://podminky.urs.cz/item/CS_URS_2024_01/HZS2221"/>
    <hyperlink ref="F216" r:id="rId35" display="https://podminky.urs.cz/item/CS_URS_2024_01/HZS2222"/>
    <hyperlink ref="F222" r:id="rId36" display="https://podminky.urs.cz/item/CS_URS_2024_01/HZS2491"/>
    <hyperlink ref="F226" r:id="rId37" display="https://podminky.urs.cz/item/CS_URS_2024_01/HZS2492"/>
    <hyperlink ref="F234" r:id="rId38" display="https://podminky.urs.cz/item/CS_URS_2023_02/043002000"/>
    <hyperlink ref="F236" r:id="rId39" display="https://podminky.urs.cz/item/CS_URS_2023_02/043194000"/>
    <hyperlink ref="F238" r:id="rId40" display="https://podminky.urs.cz/item/CS_URS_2023_02/044002000"/>
    <hyperlink ref="F241" r:id="rId41" display="https://podminky.urs.cz/item/CS_URS_2024_01/081103000"/>
    <hyperlink ref="F244" r:id="rId42" display="https://podminky.urs.cz/item/CS_URS_2024_01/092103001"/>
    <hyperlink ref="F246" r:id="rId43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2269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ROUND(J98,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ROUND((SUM(BE98:BE285)),  2)</f>
        <v>0</v>
      </c>
      <c r="G35" s="43"/>
      <c r="H35" s="43"/>
      <c r="I35" s="162">
        <v>0.20999999999999999</v>
      </c>
      <c r="J35" s="161">
        <f>ROUND(((SUM(BE98:BE285))*I35),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ROUND((SUM(BF98:BF285)),  2)</f>
        <v>0</v>
      </c>
      <c r="G36" s="43"/>
      <c r="H36" s="43"/>
      <c r="I36" s="162">
        <v>0.14999999999999999</v>
      </c>
      <c r="J36" s="161">
        <f>ROUND(((SUM(BF98:BF285))*I36),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ROUND((SUM(BG98:BG285)),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ROUND((SUM(BH98:BH285)),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ROUND((SUM(BI98:BI285)),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02 - Zdravotechnické instalace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J98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250</v>
      </c>
      <c r="E64" s="182"/>
      <c r="F64" s="182"/>
      <c r="G64" s="182"/>
      <c r="H64" s="182"/>
      <c r="I64" s="182"/>
      <c r="J64" s="183">
        <f>J99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252</v>
      </c>
      <c r="E65" s="187"/>
      <c r="F65" s="187"/>
      <c r="G65" s="187"/>
      <c r="H65" s="187"/>
      <c r="I65" s="187"/>
      <c r="J65" s="188">
        <f>J100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254</v>
      </c>
      <c r="E66" s="182"/>
      <c r="F66" s="182"/>
      <c r="G66" s="182"/>
      <c r="H66" s="182"/>
      <c r="I66" s="182"/>
      <c r="J66" s="183">
        <f>J105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256</v>
      </c>
      <c r="E67" s="187"/>
      <c r="F67" s="187"/>
      <c r="G67" s="187"/>
      <c r="H67" s="187"/>
      <c r="I67" s="187"/>
      <c r="J67" s="188">
        <f>J106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30"/>
      <c r="D68" s="186" t="s">
        <v>2270</v>
      </c>
      <c r="E68" s="187"/>
      <c r="F68" s="187"/>
      <c r="G68" s="187"/>
      <c r="H68" s="187"/>
      <c r="I68" s="187"/>
      <c r="J68" s="188">
        <f>J114</f>
        <v>0</v>
      </c>
      <c r="K68" s="130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30"/>
      <c r="D69" s="186" t="s">
        <v>2271</v>
      </c>
      <c r="E69" s="187"/>
      <c r="F69" s="187"/>
      <c r="G69" s="187"/>
      <c r="H69" s="187"/>
      <c r="I69" s="187"/>
      <c r="J69" s="188">
        <f>J151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30"/>
      <c r="D70" s="186" t="s">
        <v>2272</v>
      </c>
      <c r="E70" s="187"/>
      <c r="F70" s="187"/>
      <c r="G70" s="187"/>
      <c r="H70" s="187"/>
      <c r="I70" s="187"/>
      <c r="J70" s="188">
        <f>J206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30"/>
      <c r="D71" s="186" t="s">
        <v>2273</v>
      </c>
      <c r="E71" s="187"/>
      <c r="F71" s="187"/>
      <c r="G71" s="187"/>
      <c r="H71" s="187"/>
      <c r="I71" s="187"/>
      <c r="J71" s="188">
        <f>J245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264</v>
      </c>
      <c r="E72" s="182"/>
      <c r="F72" s="182"/>
      <c r="G72" s="182"/>
      <c r="H72" s="182"/>
      <c r="I72" s="182"/>
      <c r="J72" s="183">
        <f>J254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774</v>
      </c>
      <c r="E73" s="182"/>
      <c r="F73" s="182"/>
      <c r="G73" s="182"/>
      <c r="H73" s="182"/>
      <c r="I73" s="182"/>
      <c r="J73" s="183">
        <f>J272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124</v>
      </c>
      <c r="E74" s="182"/>
      <c r="F74" s="182"/>
      <c r="G74" s="182"/>
      <c r="H74" s="182"/>
      <c r="I74" s="182"/>
      <c r="J74" s="183">
        <f>J275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30"/>
      <c r="D75" s="186" t="s">
        <v>127</v>
      </c>
      <c r="E75" s="187"/>
      <c r="F75" s="187"/>
      <c r="G75" s="187"/>
      <c r="H75" s="187"/>
      <c r="I75" s="187"/>
      <c r="J75" s="188">
        <f>J276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30"/>
      <c r="D76" s="186" t="s">
        <v>2274</v>
      </c>
      <c r="E76" s="187"/>
      <c r="F76" s="187"/>
      <c r="G76" s="187"/>
      <c r="H76" s="187"/>
      <c r="I76" s="187"/>
      <c r="J76" s="188">
        <f>J283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6.96" customHeight="1">
      <c r="A78" s="43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82" s="2" customFormat="1" ht="6.96" customHeight="1">
      <c r="A82" s="43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24.96" customHeight="1">
      <c r="A83" s="43"/>
      <c r="B83" s="44"/>
      <c r="C83" s="27" t="s">
        <v>130</v>
      </c>
      <c r="D83" s="45"/>
      <c r="E83" s="45"/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16</v>
      </c>
      <c r="D85" s="45"/>
      <c r="E85" s="45"/>
      <c r="F85" s="45"/>
      <c r="G85" s="45"/>
      <c r="H85" s="45"/>
      <c r="I85" s="45"/>
      <c r="J85" s="45"/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26.25" customHeight="1">
      <c r="A86" s="43"/>
      <c r="B86" s="44"/>
      <c r="C86" s="45"/>
      <c r="D86" s="45"/>
      <c r="E86" s="174" t="str">
        <f>E7</f>
        <v xml:space="preserve">Modernizace a rozšíření prostor  SOU a PrŠ  Kladno –  Švermov</v>
      </c>
      <c r="F86" s="36"/>
      <c r="G86" s="36"/>
      <c r="H86" s="36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1" customFormat="1" ht="12" customHeight="1">
      <c r="B87" s="25"/>
      <c r="C87" s="36" t="s">
        <v>117</v>
      </c>
      <c r="D87" s="26"/>
      <c r="E87" s="26"/>
      <c r="F87" s="26"/>
      <c r="G87" s="26"/>
      <c r="H87" s="26"/>
      <c r="I87" s="26"/>
      <c r="J87" s="26"/>
      <c r="K87" s="26"/>
      <c r="L87" s="24"/>
    </row>
    <row r="88" s="2" customFormat="1" ht="16.5" customHeight="1">
      <c r="A88" s="43"/>
      <c r="B88" s="44"/>
      <c r="C88" s="45"/>
      <c r="D88" s="45"/>
      <c r="E88" s="174" t="s">
        <v>247</v>
      </c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2" customHeight="1">
      <c r="A89" s="43"/>
      <c r="B89" s="44"/>
      <c r="C89" s="36" t="s">
        <v>248</v>
      </c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2" customFormat="1" ht="16.5" customHeight="1">
      <c r="A90" s="43"/>
      <c r="B90" s="44"/>
      <c r="C90" s="45"/>
      <c r="D90" s="45"/>
      <c r="E90" s="74" t="str">
        <f>E11</f>
        <v>TI 02 - Zdravotechnické instalace</v>
      </c>
      <c r="F90" s="45"/>
      <c r="G90" s="45"/>
      <c r="H90" s="45"/>
      <c r="I90" s="45"/>
      <c r="J90" s="45"/>
      <c r="K90" s="45"/>
      <c r="L90" s="149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="2" customFormat="1" ht="6.96" customHeight="1">
      <c r="A91" s="43"/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149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</row>
    <row r="92" s="2" customFormat="1" ht="12" customHeight="1">
      <c r="A92" s="43"/>
      <c r="B92" s="44"/>
      <c r="C92" s="36" t="s">
        <v>22</v>
      </c>
      <c r="D92" s="45"/>
      <c r="E92" s="45"/>
      <c r="F92" s="31" t="str">
        <f>F14</f>
        <v>Vrapice</v>
      </c>
      <c r="G92" s="45"/>
      <c r="H92" s="45"/>
      <c r="I92" s="36" t="s">
        <v>24</v>
      </c>
      <c r="J92" s="77" t="str">
        <f>IF(J14="","",J14)</f>
        <v>1. 2. 2025</v>
      </c>
      <c r="K92" s="45"/>
      <c r="L92" s="149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="2" customFormat="1" ht="6.96" customHeight="1">
      <c r="A93" s="43"/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15.15" customHeight="1">
      <c r="A94" s="43"/>
      <c r="B94" s="44"/>
      <c r="C94" s="36" t="s">
        <v>28</v>
      </c>
      <c r="D94" s="45"/>
      <c r="E94" s="45"/>
      <c r="F94" s="31" t="str">
        <f>E17</f>
        <v>SOU a PrŠ Kladno – Vrapice</v>
      </c>
      <c r="G94" s="45"/>
      <c r="H94" s="45"/>
      <c r="I94" s="36" t="s">
        <v>36</v>
      </c>
      <c r="J94" s="41" t="str">
        <f>E23</f>
        <v>archiw studio s.r.o</v>
      </c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25.65" customHeight="1">
      <c r="A95" s="43"/>
      <c r="B95" s="44"/>
      <c r="C95" s="36" t="s">
        <v>34</v>
      </c>
      <c r="D95" s="45"/>
      <c r="E95" s="45"/>
      <c r="F95" s="31" t="str">
        <f>IF(E20="","",E20)</f>
        <v>Vyplň údaj</v>
      </c>
      <c r="G95" s="45"/>
      <c r="H95" s="45"/>
      <c r="I95" s="36" t="s">
        <v>41</v>
      </c>
      <c r="J95" s="41" t="str">
        <f>E26</f>
        <v>archiw studio s.r.o. - Pavol Vígh</v>
      </c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0.32" customHeight="1">
      <c r="A96" s="43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11" customFormat="1" ht="29.28" customHeight="1">
      <c r="A97" s="190"/>
      <c r="B97" s="191"/>
      <c r="C97" s="192" t="s">
        <v>131</v>
      </c>
      <c r="D97" s="193" t="s">
        <v>64</v>
      </c>
      <c r="E97" s="193" t="s">
        <v>60</v>
      </c>
      <c r="F97" s="193" t="s">
        <v>61</v>
      </c>
      <c r="G97" s="193" t="s">
        <v>132</v>
      </c>
      <c r="H97" s="193" t="s">
        <v>133</v>
      </c>
      <c r="I97" s="193" t="s">
        <v>134</v>
      </c>
      <c r="J97" s="193" t="s">
        <v>122</v>
      </c>
      <c r="K97" s="194" t="s">
        <v>135</v>
      </c>
      <c r="L97" s="195"/>
      <c r="M97" s="97" t="s">
        <v>78</v>
      </c>
      <c r="N97" s="98" t="s">
        <v>49</v>
      </c>
      <c r="O97" s="98" t="s">
        <v>136</v>
      </c>
      <c r="P97" s="98" t="s">
        <v>137</v>
      </c>
      <c r="Q97" s="98" t="s">
        <v>138</v>
      </c>
      <c r="R97" s="98" t="s">
        <v>139</v>
      </c>
      <c r="S97" s="98" t="s">
        <v>140</v>
      </c>
      <c r="T97" s="99" t="s">
        <v>141</v>
      </c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</row>
    <row r="98" s="2" customFormat="1" ht="22.8" customHeight="1">
      <c r="A98" s="43"/>
      <c r="B98" s="44"/>
      <c r="C98" s="104" t="s">
        <v>142</v>
      </c>
      <c r="D98" s="45"/>
      <c r="E98" s="45"/>
      <c r="F98" s="45"/>
      <c r="G98" s="45"/>
      <c r="H98" s="45"/>
      <c r="I98" s="45"/>
      <c r="J98" s="196">
        <f>BK98</f>
        <v>0</v>
      </c>
      <c r="K98" s="45"/>
      <c r="L98" s="49"/>
      <c r="M98" s="100"/>
      <c r="N98" s="197"/>
      <c r="O98" s="101"/>
      <c r="P98" s="198">
        <f>P99+P105+P254+P272+P275</f>
        <v>0</v>
      </c>
      <c r="Q98" s="101"/>
      <c r="R98" s="198">
        <f>R99+R105+R254+R272+R275</f>
        <v>0.4648243158</v>
      </c>
      <c r="S98" s="101"/>
      <c r="T98" s="199">
        <f>T99+T105+T254+T272+T275</f>
        <v>0.029999999999999999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T98" s="21" t="s">
        <v>79</v>
      </c>
      <c r="AU98" s="21" t="s">
        <v>123</v>
      </c>
      <c r="BK98" s="200">
        <f>BK99+BK105+BK254+BK272+BK275</f>
        <v>0</v>
      </c>
    </row>
    <row r="99" s="12" customFormat="1" ht="25.92" customHeight="1">
      <c r="A99" s="12"/>
      <c r="B99" s="201"/>
      <c r="C99" s="202"/>
      <c r="D99" s="203" t="s">
        <v>79</v>
      </c>
      <c r="E99" s="204" t="s">
        <v>265</v>
      </c>
      <c r="F99" s="204" t="s">
        <v>266</v>
      </c>
      <c r="G99" s="202"/>
      <c r="H99" s="202"/>
      <c r="I99" s="205"/>
      <c r="J99" s="20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0.00059999999999999995</v>
      </c>
      <c r="S99" s="209"/>
      <c r="T99" s="211">
        <f>T100</f>
        <v>0.029999999999999999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88</v>
      </c>
      <c r="AT99" s="213" t="s">
        <v>79</v>
      </c>
      <c r="AU99" s="213" t="s">
        <v>80</v>
      </c>
      <c r="AY99" s="212" t="s">
        <v>145</v>
      </c>
      <c r="BK99" s="214">
        <f>BK100</f>
        <v>0</v>
      </c>
    </row>
    <row r="100" s="12" customFormat="1" ht="22.8" customHeight="1">
      <c r="A100" s="12"/>
      <c r="B100" s="201"/>
      <c r="C100" s="202"/>
      <c r="D100" s="203" t="s">
        <v>79</v>
      </c>
      <c r="E100" s="215" t="s">
        <v>202</v>
      </c>
      <c r="F100" s="215" t="s">
        <v>309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SUM(P101:P104)</f>
        <v>0</v>
      </c>
      <c r="Q100" s="209"/>
      <c r="R100" s="210">
        <f>SUM(R101:R104)</f>
        <v>0.00059999999999999995</v>
      </c>
      <c r="S100" s="209"/>
      <c r="T100" s="211">
        <f>SUM(T101:T104)</f>
        <v>0.029999999999999999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88</v>
      </c>
      <c r="AT100" s="213" t="s">
        <v>79</v>
      </c>
      <c r="AU100" s="213" t="s">
        <v>88</v>
      </c>
      <c r="AY100" s="212" t="s">
        <v>145</v>
      </c>
      <c r="BK100" s="214">
        <f>SUM(BK101:BK104)</f>
        <v>0</v>
      </c>
    </row>
    <row r="101" s="2" customFormat="1" ht="37.8" customHeight="1">
      <c r="A101" s="43"/>
      <c r="B101" s="44"/>
      <c r="C101" s="217" t="s">
        <v>88</v>
      </c>
      <c r="D101" s="217" t="s">
        <v>148</v>
      </c>
      <c r="E101" s="218" t="s">
        <v>2275</v>
      </c>
      <c r="F101" s="219" t="s">
        <v>2276</v>
      </c>
      <c r="G101" s="220" t="s">
        <v>553</v>
      </c>
      <c r="H101" s="221">
        <v>2</v>
      </c>
      <c r="I101" s="222"/>
      <c r="J101" s="223">
        <f>ROUND(I101*H101,2)</f>
        <v>0</v>
      </c>
      <c r="K101" s="219" t="s">
        <v>152</v>
      </c>
      <c r="L101" s="49"/>
      <c r="M101" s="224" t="s">
        <v>78</v>
      </c>
      <c r="N101" s="225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0.014999999999999999</v>
      </c>
      <c r="T101" s="227">
        <f>S101*H101</f>
        <v>0.029999999999999999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170</v>
      </c>
      <c r="AT101" s="228" t="s">
        <v>148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170</v>
      </c>
      <c r="BM101" s="228" t="s">
        <v>2277</v>
      </c>
    </row>
    <row r="102" s="2" customFormat="1">
      <c r="A102" s="43"/>
      <c r="B102" s="44"/>
      <c r="C102" s="45"/>
      <c r="D102" s="230" t="s">
        <v>155</v>
      </c>
      <c r="E102" s="45"/>
      <c r="F102" s="231" t="s">
        <v>2278</v>
      </c>
      <c r="G102" s="45"/>
      <c r="H102" s="45"/>
      <c r="I102" s="232"/>
      <c r="J102" s="45"/>
      <c r="K102" s="45"/>
      <c r="L102" s="49"/>
      <c r="M102" s="233"/>
      <c r="N102" s="234"/>
      <c r="O102" s="89"/>
      <c r="P102" s="89"/>
      <c r="Q102" s="89"/>
      <c r="R102" s="89"/>
      <c r="S102" s="89"/>
      <c r="T102" s="90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T102" s="21" t="s">
        <v>155</v>
      </c>
      <c r="AU102" s="21" t="s">
        <v>90</v>
      </c>
    </row>
    <row r="103" s="2" customFormat="1" ht="24.15" customHeight="1">
      <c r="A103" s="43"/>
      <c r="B103" s="44"/>
      <c r="C103" s="288" t="s">
        <v>90</v>
      </c>
      <c r="D103" s="288" t="s">
        <v>664</v>
      </c>
      <c r="E103" s="289" t="s">
        <v>2279</v>
      </c>
      <c r="F103" s="290" t="s">
        <v>2280</v>
      </c>
      <c r="G103" s="291" t="s">
        <v>553</v>
      </c>
      <c r="H103" s="292">
        <v>1</v>
      </c>
      <c r="I103" s="293"/>
      <c r="J103" s="294">
        <f>ROUND(I103*H103,2)</f>
        <v>0</v>
      </c>
      <c r="K103" s="290" t="s">
        <v>152</v>
      </c>
      <c r="L103" s="295"/>
      <c r="M103" s="296" t="s">
        <v>78</v>
      </c>
      <c r="N103" s="297" t="s">
        <v>50</v>
      </c>
      <c r="O103" s="89"/>
      <c r="P103" s="226">
        <f>O103*H103</f>
        <v>0</v>
      </c>
      <c r="Q103" s="226">
        <v>0.00029999999999999997</v>
      </c>
      <c r="R103" s="226">
        <f>Q103*H103</f>
        <v>0.00029999999999999997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196</v>
      </c>
      <c r="AT103" s="228" t="s">
        <v>664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170</v>
      </c>
      <c r="BM103" s="228" t="s">
        <v>2281</v>
      </c>
    </row>
    <row r="104" s="2" customFormat="1" ht="24.15" customHeight="1">
      <c r="A104" s="43"/>
      <c r="B104" s="44"/>
      <c r="C104" s="288" t="s">
        <v>164</v>
      </c>
      <c r="D104" s="288" t="s">
        <v>664</v>
      </c>
      <c r="E104" s="289" t="s">
        <v>2282</v>
      </c>
      <c r="F104" s="290" t="s">
        <v>2283</v>
      </c>
      <c r="G104" s="291" t="s">
        <v>553</v>
      </c>
      <c r="H104" s="292">
        <v>1</v>
      </c>
      <c r="I104" s="293"/>
      <c r="J104" s="294">
        <f>ROUND(I104*H104,2)</f>
        <v>0</v>
      </c>
      <c r="K104" s="290" t="s">
        <v>152</v>
      </c>
      <c r="L104" s="295"/>
      <c r="M104" s="296" t="s">
        <v>78</v>
      </c>
      <c r="N104" s="297" t="s">
        <v>50</v>
      </c>
      <c r="O104" s="89"/>
      <c r="P104" s="226">
        <f>O104*H104</f>
        <v>0</v>
      </c>
      <c r="Q104" s="226">
        <v>0.00029999999999999997</v>
      </c>
      <c r="R104" s="226">
        <f>Q104*H104</f>
        <v>0.00029999999999999997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196</v>
      </c>
      <c r="AT104" s="228" t="s">
        <v>664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170</v>
      </c>
      <c r="BM104" s="228" t="s">
        <v>2284</v>
      </c>
    </row>
    <row r="105" s="12" customFormat="1" ht="25.92" customHeight="1">
      <c r="A105" s="12"/>
      <c r="B105" s="201"/>
      <c r="C105" s="202"/>
      <c r="D105" s="203" t="s">
        <v>79</v>
      </c>
      <c r="E105" s="204" t="s">
        <v>494</v>
      </c>
      <c r="F105" s="204" t="s">
        <v>495</v>
      </c>
      <c r="G105" s="202"/>
      <c r="H105" s="202"/>
      <c r="I105" s="205"/>
      <c r="J105" s="206">
        <f>BK105</f>
        <v>0</v>
      </c>
      <c r="K105" s="202"/>
      <c r="L105" s="207"/>
      <c r="M105" s="208"/>
      <c r="N105" s="209"/>
      <c r="O105" s="209"/>
      <c r="P105" s="210">
        <f>P106+P114+P151+P206+P245</f>
        <v>0</v>
      </c>
      <c r="Q105" s="209"/>
      <c r="R105" s="210">
        <f>R106+R114+R151+R206+R245</f>
        <v>0.46422431580000001</v>
      </c>
      <c r="S105" s="209"/>
      <c r="T105" s="211">
        <f>T106+T114+T151+T206+T245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2" t="s">
        <v>90</v>
      </c>
      <c r="AT105" s="213" t="s">
        <v>79</v>
      </c>
      <c r="AU105" s="213" t="s">
        <v>80</v>
      </c>
      <c r="AY105" s="212" t="s">
        <v>145</v>
      </c>
      <c r="BK105" s="214">
        <f>BK106+BK114+BK151+BK206+BK245</f>
        <v>0</v>
      </c>
    </row>
    <row r="106" s="12" customFormat="1" ht="22.8" customHeight="1">
      <c r="A106" s="12"/>
      <c r="B106" s="201"/>
      <c r="C106" s="202"/>
      <c r="D106" s="203" t="s">
        <v>79</v>
      </c>
      <c r="E106" s="215" t="s">
        <v>513</v>
      </c>
      <c r="F106" s="215" t="s">
        <v>514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SUM(P107:P113)</f>
        <v>0</v>
      </c>
      <c r="Q106" s="209"/>
      <c r="R106" s="210">
        <f>SUM(R107:R113)</f>
        <v>0.00015000000000000001</v>
      </c>
      <c r="S106" s="209"/>
      <c r="T106" s="211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2" t="s">
        <v>90</v>
      </c>
      <c r="AT106" s="213" t="s">
        <v>79</v>
      </c>
      <c r="AU106" s="213" t="s">
        <v>88</v>
      </c>
      <c r="AY106" s="212" t="s">
        <v>145</v>
      </c>
      <c r="BK106" s="214">
        <f>SUM(BK107:BK113)</f>
        <v>0</v>
      </c>
    </row>
    <row r="107" s="2" customFormat="1" ht="49.05" customHeight="1">
      <c r="A107" s="43"/>
      <c r="B107" s="44"/>
      <c r="C107" s="217" t="s">
        <v>170</v>
      </c>
      <c r="D107" s="217" t="s">
        <v>148</v>
      </c>
      <c r="E107" s="218" t="s">
        <v>2285</v>
      </c>
      <c r="F107" s="219" t="s">
        <v>2286</v>
      </c>
      <c r="G107" s="220" t="s">
        <v>319</v>
      </c>
      <c r="H107" s="221">
        <v>1.5</v>
      </c>
      <c r="I107" s="222"/>
      <c r="J107" s="223">
        <f>ROUND(I107*H107,2)</f>
        <v>0</v>
      </c>
      <c r="K107" s="219" t="s">
        <v>152</v>
      </c>
      <c r="L107" s="49"/>
      <c r="M107" s="224" t="s">
        <v>78</v>
      </c>
      <c r="N107" s="225" t="s">
        <v>50</v>
      </c>
      <c r="O107" s="89"/>
      <c r="P107" s="226">
        <f>O107*H107</f>
        <v>0</v>
      </c>
      <c r="Q107" s="226">
        <v>0.00010000000000000001</v>
      </c>
      <c r="R107" s="226">
        <f>Q107*H107</f>
        <v>0.00015000000000000001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364</v>
      </c>
      <c r="AT107" s="228" t="s">
        <v>148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364</v>
      </c>
      <c r="BM107" s="228" t="s">
        <v>2287</v>
      </c>
    </row>
    <row r="108" s="2" customFormat="1">
      <c r="A108" s="43"/>
      <c r="B108" s="44"/>
      <c r="C108" s="45"/>
      <c r="D108" s="230" t="s">
        <v>155</v>
      </c>
      <c r="E108" s="45"/>
      <c r="F108" s="231" t="s">
        <v>2288</v>
      </c>
      <c r="G108" s="45"/>
      <c r="H108" s="45"/>
      <c r="I108" s="232"/>
      <c r="J108" s="45"/>
      <c r="K108" s="45"/>
      <c r="L108" s="49"/>
      <c r="M108" s="233"/>
      <c r="N108" s="234"/>
      <c r="O108" s="89"/>
      <c r="P108" s="89"/>
      <c r="Q108" s="89"/>
      <c r="R108" s="89"/>
      <c r="S108" s="89"/>
      <c r="T108" s="90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T108" s="21" t="s">
        <v>155</v>
      </c>
      <c r="AU108" s="21" t="s">
        <v>90</v>
      </c>
    </row>
    <row r="109" s="14" customFormat="1">
      <c r="A109" s="14"/>
      <c r="B109" s="251"/>
      <c r="C109" s="252"/>
      <c r="D109" s="235" t="s">
        <v>273</v>
      </c>
      <c r="E109" s="253" t="s">
        <v>78</v>
      </c>
      <c r="F109" s="254" t="s">
        <v>2289</v>
      </c>
      <c r="G109" s="252"/>
      <c r="H109" s="255">
        <v>1.5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61" t="s">
        <v>273</v>
      </c>
      <c r="AU109" s="261" t="s">
        <v>90</v>
      </c>
      <c r="AV109" s="14" t="s">
        <v>90</v>
      </c>
      <c r="AW109" s="14" t="s">
        <v>40</v>
      </c>
      <c r="AX109" s="14" t="s">
        <v>80</v>
      </c>
      <c r="AY109" s="261" t="s">
        <v>145</v>
      </c>
    </row>
    <row r="110" s="15" customFormat="1">
      <c r="A110" s="15"/>
      <c r="B110" s="262"/>
      <c r="C110" s="263"/>
      <c r="D110" s="235" t="s">
        <v>273</v>
      </c>
      <c r="E110" s="264" t="s">
        <v>78</v>
      </c>
      <c r="F110" s="265" t="s">
        <v>277</v>
      </c>
      <c r="G110" s="263"/>
      <c r="H110" s="266">
        <v>1.5</v>
      </c>
      <c r="I110" s="267"/>
      <c r="J110" s="263"/>
      <c r="K110" s="263"/>
      <c r="L110" s="268"/>
      <c r="M110" s="269"/>
      <c r="N110" s="270"/>
      <c r="O110" s="270"/>
      <c r="P110" s="270"/>
      <c r="Q110" s="270"/>
      <c r="R110" s="270"/>
      <c r="S110" s="270"/>
      <c r="T110" s="27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2" t="s">
        <v>273</v>
      </c>
      <c r="AU110" s="272" t="s">
        <v>90</v>
      </c>
      <c r="AV110" s="15" t="s">
        <v>170</v>
      </c>
      <c r="AW110" s="15" t="s">
        <v>40</v>
      </c>
      <c r="AX110" s="15" t="s">
        <v>88</v>
      </c>
      <c r="AY110" s="272" t="s">
        <v>145</v>
      </c>
    </row>
    <row r="111" s="2" customFormat="1" ht="24.15" customHeight="1">
      <c r="A111" s="43"/>
      <c r="B111" s="44"/>
      <c r="C111" s="288" t="s">
        <v>144</v>
      </c>
      <c r="D111" s="288" t="s">
        <v>664</v>
      </c>
      <c r="E111" s="289" t="s">
        <v>2290</v>
      </c>
      <c r="F111" s="290" t="s">
        <v>2291</v>
      </c>
      <c r="G111" s="291" t="s">
        <v>403</v>
      </c>
      <c r="H111" s="292">
        <v>11.5</v>
      </c>
      <c r="I111" s="293"/>
      <c r="J111" s="294">
        <f>ROUND(I111*H111,2)</f>
        <v>0</v>
      </c>
      <c r="K111" s="290" t="s">
        <v>78</v>
      </c>
      <c r="L111" s="295"/>
      <c r="M111" s="296" t="s">
        <v>78</v>
      </c>
      <c r="N111" s="297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467</v>
      </c>
      <c r="AT111" s="228" t="s">
        <v>664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364</v>
      </c>
      <c r="BM111" s="228" t="s">
        <v>2292</v>
      </c>
    </row>
    <row r="112" s="2" customFormat="1">
      <c r="A112" s="43"/>
      <c r="B112" s="44"/>
      <c r="C112" s="45"/>
      <c r="D112" s="235" t="s">
        <v>157</v>
      </c>
      <c r="E112" s="45"/>
      <c r="F112" s="236" t="s">
        <v>2293</v>
      </c>
      <c r="G112" s="45"/>
      <c r="H112" s="45"/>
      <c r="I112" s="232"/>
      <c r="J112" s="45"/>
      <c r="K112" s="45"/>
      <c r="L112" s="49"/>
      <c r="M112" s="233"/>
      <c r="N112" s="234"/>
      <c r="O112" s="89"/>
      <c r="P112" s="89"/>
      <c r="Q112" s="89"/>
      <c r="R112" s="89"/>
      <c r="S112" s="89"/>
      <c r="T112" s="90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T112" s="21" t="s">
        <v>157</v>
      </c>
      <c r="AU112" s="21" t="s">
        <v>90</v>
      </c>
    </row>
    <row r="113" s="14" customFormat="1">
      <c r="A113" s="14"/>
      <c r="B113" s="251"/>
      <c r="C113" s="252"/>
      <c r="D113" s="235" t="s">
        <v>273</v>
      </c>
      <c r="E113" s="252"/>
      <c r="F113" s="254" t="s">
        <v>2294</v>
      </c>
      <c r="G113" s="252"/>
      <c r="H113" s="255">
        <v>11.5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1" t="s">
        <v>273</v>
      </c>
      <c r="AU113" s="261" t="s">
        <v>90</v>
      </c>
      <c r="AV113" s="14" t="s">
        <v>90</v>
      </c>
      <c r="AW113" s="14" t="s">
        <v>4</v>
      </c>
      <c r="AX113" s="14" t="s">
        <v>88</v>
      </c>
      <c r="AY113" s="261" t="s">
        <v>145</v>
      </c>
    </row>
    <row r="114" s="12" customFormat="1" ht="22.8" customHeight="1">
      <c r="A114" s="12"/>
      <c r="B114" s="201"/>
      <c r="C114" s="202"/>
      <c r="D114" s="203" t="s">
        <v>79</v>
      </c>
      <c r="E114" s="215" t="s">
        <v>2295</v>
      </c>
      <c r="F114" s="215" t="s">
        <v>2296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SUM(P115:P150)</f>
        <v>0</v>
      </c>
      <c r="Q114" s="209"/>
      <c r="R114" s="210">
        <f>SUM(R115:R150)</f>
        <v>0.1617922</v>
      </c>
      <c r="S114" s="209"/>
      <c r="T114" s="211">
        <f>SUM(T115:T150)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90</v>
      </c>
      <c r="AT114" s="213" t="s">
        <v>79</v>
      </c>
      <c r="AU114" s="213" t="s">
        <v>88</v>
      </c>
      <c r="AY114" s="212" t="s">
        <v>145</v>
      </c>
      <c r="BK114" s="214">
        <f>SUM(BK115:BK150)</f>
        <v>0</v>
      </c>
    </row>
    <row r="115" s="2" customFormat="1" ht="21.75" customHeight="1">
      <c r="A115" s="43"/>
      <c r="B115" s="44"/>
      <c r="C115" s="217" t="s">
        <v>184</v>
      </c>
      <c r="D115" s="217" t="s">
        <v>148</v>
      </c>
      <c r="E115" s="218" t="s">
        <v>2297</v>
      </c>
      <c r="F115" s="219" t="s">
        <v>2298</v>
      </c>
      <c r="G115" s="220" t="s">
        <v>403</v>
      </c>
      <c r="H115" s="221">
        <v>38</v>
      </c>
      <c r="I115" s="222"/>
      <c r="J115" s="223">
        <f>ROUND(I115*H115,2)</f>
        <v>0</v>
      </c>
      <c r="K115" s="219" t="s">
        <v>152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0.0014215499999999999</v>
      </c>
      <c r="R115" s="226">
        <f>Q115*H115</f>
        <v>0.054018899999999995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364</v>
      </c>
      <c r="AT115" s="228" t="s">
        <v>148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2299</v>
      </c>
    </row>
    <row r="116" s="2" customFormat="1">
      <c r="A116" s="43"/>
      <c r="B116" s="44"/>
      <c r="C116" s="45"/>
      <c r="D116" s="230" t="s">
        <v>155</v>
      </c>
      <c r="E116" s="45"/>
      <c r="F116" s="231" t="s">
        <v>2300</v>
      </c>
      <c r="G116" s="45"/>
      <c r="H116" s="45"/>
      <c r="I116" s="232"/>
      <c r="J116" s="45"/>
      <c r="K116" s="45"/>
      <c r="L116" s="49"/>
      <c r="M116" s="233"/>
      <c r="N116" s="234"/>
      <c r="O116" s="89"/>
      <c r="P116" s="89"/>
      <c r="Q116" s="89"/>
      <c r="R116" s="89"/>
      <c r="S116" s="89"/>
      <c r="T116" s="90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T116" s="21" t="s">
        <v>155</v>
      </c>
      <c r="AU116" s="21" t="s">
        <v>90</v>
      </c>
    </row>
    <row r="117" s="2" customFormat="1" ht="21.75" customHeight="1">
      <c r="A117" s="43"/>
      <c r="B117" s="44"/>
      <c r="C117" s="217" t="s">
        <v>190</v>
      </c>
      <c r="D117" s="217" t="s">
        <v>148</v>
      </c>
      <c r="E117" s="218" t="s">
        <v>2301</v>
      </c>
      <c r="F117" s="219" t="s">
        <v>2302</v>
      </c>
      <c r="G117" s="220" t="s">
        <v>403</v>
      </c>
      <c r="H117" s="221">
        <v>30</v>
      </c>
      <c r="I117" s="222"/>
      <c r="J117" s="223">
        <f>ROUND(I117*H117,2)</f>
        <v>0</v>
      </c>
      <c r="K117" s="219" t="s">
        <v>152</v>
      </c>
      <c r="L117" s="49"/>
      <c r="M117" s="224" t="s">
        <v>78</v>
      </c>
      <c r="N117" s="225" t="s">
        <v>50</v>
      </c>
      <c r="O117" s="89"/>
      <c r="P117" s="226">
        <f>O117*H117</f>
        <v>0</v>
      </c>
      <c r="Q117" s="226">
        <v>0.0019729999999999999</v>
      </c>
      <c r="R117" s="226">
        <f>Q117*H117</f>
        <v>0.05919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364</v>
      </c>
      <c r="AT117" s="228" t="s">
        <v>148</v>
      </c>
      <c r="AU117" s="228" t="s">
        <v>90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364</v>
      </c>
      <c r="BM117" s="228" t="s">
        <v>2303</v>
      </c>
    </row>
    <row r="118" s="2" customFormat="1">
      <c r="A118" s="43"/>
      <c r="B118" s="44"/>
      <c r="C118" s="45"/>
      <c r="D118" s="230" t="s">
        <v>155</v>
      </c>
      <c r="E118" s="45"/>
      <c r="F118" s="231" t="s">
        <v>2304</v>
      </c>
      <c r="G118" s="45"/>
      <c r="H118" s="45"/>
      <c r="I118" s="232"/>
      <c r="J118" s="45"/>
      <c r="K118" s="45"/>
      <c r="L118" s="49"/>
      <c r="M118" s="233"/>
      <c r="N118" s="234"/>
      <c r="O118" s="89"/>
      <c r="P118" s="89"/>
      <c r="Q118" s="89"/>
      <c r="R118" s="89"/>
      <c r="S118" s="89"/>
      <c r="T118" s="90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T118" s="21" t="s">
        <v>155</v>
      </c>
      <c r="AU118" s="21" t="s">
        <v>90</v>
      </c>
    </row>
    <row r="119" s="2" customFormat="1" ht="16.5" customHeight="1">
      <c r="A119" s="43"/>
      <c r="B119" s="44"/>
      <c r="C119" s="288" t="s">
        <v>196</v>
      </c>
      <c r="D119" s="288" t="s">
        <v>664</v>
      </c>
      <c r="E119" s="289" t="s">
        <v>2305</v>
      </c>
      <c r="F119" s="290" t="s">
        <v>2306</v>
      </c>
      <c r="G119" s="291" t="s">
        <v>553</v>
      </c>
      <c r="H119" s="292">
        <v>1</v>
      </c>
      <c r="I119" s="293"/>
      <c r="J119" s="294">
        <f>ROUND(I119*H119,2)</f>
        <v>0</v>
      </c>
      <c r="K119" s="290" t="s">
        <v>152</v>
      </c>
      <c r="L119" s="295"/>
      <c r="M119" s="296" t="s">
        <v>78</v>
      </c>
      <c r="N119" s="297" t="s">
        <v>50</v>
      </c>
      <c r="O119" s="89"/>
      <c r="P119" s="226">
        <f>O119*H119</f>
        <v>0</v>
      </c>
      <c r="Q119" s="226">
        <v>0.00097000000000000005</v>
      </c>
      <c r="R119" s="226">
        <f>Q119*H119</f>
        <v>0.00097000000000000005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467</v>
      </c>
      <c r="AT119" s="228" t="s">
        <v>664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2307</v>
      </c>
    </row>
    <row r="120" s="2" customFormat="1" ht="21.75" customHeight="1">
      <c r="A120" s="43"/>
      <c r="B120" s="44"/>
      <c r="C120" s="217" t="s">
        <v>202</v>
      </c>
      <c r="D120" s="217" t="s">
        <v>148</v>
      </c>
      <c r="E120" s="218" t="s">
        <v>2308</v>
      </c>
      <c r="F120" s="219" t="s">
        <v>2309</v>
      </c>
      <c r="G120" s="220" t="s">
        <v>403</v>
      </c>
      <c r="H120" s="221">
        <v>6</v>
      </c>
      <c r="I120" s="222"/>
      <c r="J120" s="223">
        <f>ROUND(I120*H120,2)</f>
        <v>0</v>
      </c>
      <c r="K120" s="219" t="s">
        <v>152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0.0030422499999999998</v>
      </c>
      <c r="R120" s="226">
        <f>Q120*H120</f>
        <v>0.018253499999999999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364</v>
      </c>
      <c r="AT120" s="228" t="s">
        <v>148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364</v>
      </c>
      <c r="BM120" s="228" t="s">
        <v>2310</v>
      </c>
    </row>
    <row r="121" s="2" customFormat="1">
      <c r="A121" s="43"/>
      <c r="B121" s="44"/>
      <c r="C121" s="45"/>
      <c r="D121" s="230" t="s">
        <v>155</v>
      </c>
      <c r="E121" s="45"/>
      <c r="F121" s="231" t="s">
        <v>2311</v>
      </c>
      <c r="G121" s="45"/>
      <c r="H121" s="45"/>
      <c r="I121" s="232"/>
      <c r="J121" s="45"/>
      <c r="K121" s="45"/>
      <c r="L121" s="49"/>
      <c r="M121" s="233"/>
      <c r="N121" s="234"/>
      <c r="O121" s="89"/>
      <c r="P121" s="89"/>
      <c r="Q121" s="89"/>
      <c r="R121" s="89"/>
      <c r="S121" s="89"/>
      <c r="T121" s="90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T121" s="21" t="s">
        <v>155</v>
      </c>
      <c r="AU121" s="21" t="s">
        <v>90</v>
      </c>
    </row>
    <row r="122" s="2" customFormat="1" ht="24.15" customHeight="1">
      <c r="A122" s="43"/>
      <c r="B122" s="44"/>
      <c r="C122" s="217" t="s">
        <v>207</v>
      </c>
      <c r="D122" s="217" t="s">
        <v>148</v>
      </c>
      <c r="E122" s="218" t="s">
        <v>2312</v>
      </c>
      <c r="F122" s="219" t="s">
        <v>2313</v>
      </c>
      <c r="G122" s="220" t="s">
        <v>403</v>
      </c>
      <c r="H122" s="221">
        <v>6</v>
      </c>
      <c r="I122" s="222"/>
      <c r="J122" s="223">
        <f>ROUND(I122*H122,2)</f>
        <v>0</v>
      </c>
      <c r="K122" s="219" t="s">
        <v>152</v>
      </c>
      <c r="L122" s="49"/>
      <c r="M122" s="224" t="s">
        <v>78</v>
      </c>
      <c r="N122" s="225" t="s">
        <v>50</v>
      </c>
      <c r="O122" s="89"/>
      <c r="P122" s="226">
        <f>O122*H122</f>
        <v>0</v>
      </c>
      <c r="Q122" s="226">
        <v>0.00058679999999999995</v>
      </c>
      <c r="R122" s="226">
        <f>Q122*H122</f>
        <v>0.0035207999999999997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364</v>
      </c>
      <c r="AT122" s="228" t="s">
        <v>148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2314</v>
      </c>
    </row>
    <row r="123" s="2" customFormat="1">
      <c r="A123" s="43"/>
      <c r="B123" s="44"/>
      <c r="C123" s="45"/>
      <c r="D123" s="230" t="s">
        <v>155</v>
      </c>
      <c r="E123" s="45"/>
      <c r="F123" s="231" t="s">
        <v>2315</v>
      </c>
      <c r="G123" s="45"/>
      <c r="H123" s="45"/>
      <c r="I123" s="232"/>
      <c r="J123" s="45"/>
      <c r="K123" s="45"/>
      <c r="L123" s="49"/>
      <c r="M123" s="233"/>
      <c r="N123" s="234"/>
      <c r="O123" s="89"/>
      <c r="P123" s="89"/>
      <c r="Q123" s="89"/>
      <c r="R123" s="89"/>
      <c r="S123" s="89"/>
      <c r="T123" s="90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T123" s="21" t="s">
        <v>155</v>
      </c>
      <c r="AU123" s="21" t="s">
        <v>90</v>
      </c>
    </row>
    <row r="124" s="2" customFormat="1" ht="21.75" customHeight="1">
      <c r="A124" s="43"/>
      <c r="B124" s="44"/>
      <c r="C124" s="288" t="s">
        <v>215</v>
      </c>
      <c r="D124" s="288" t="s">
        <v>664</v>
      </c>
      <c r="E124" s="289" t="s">
        <v>2316</v>
      </c>
      <c r="F124" s="290" t="s">
        <v>2317</v>
      </c>
      <c r="G124" s="291" t="s">
        <v>553</v>
      </c>
      <c r="H124" s="292">
        <v>3</v>
      </c>
      <c r="I124" s="293"/>
      <c r="J124" s="294">
        <f>ROUND(I124*H124,2)</f>
        <v>0</v>
      </c>
      <c r="K124" s="290" t="s">
        <v>152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0.00013999999999999999</v>
      </c>
      <c r="R124" s="226">
        <f>Q124*H124</f>
        <v>0.00041999999999999996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2318</v>
      </c>
    </row>
    <row r="125" s="2" customFormat="1" ht="24.15" customHeight="1">
      <c r="A125" s="43"/>
      <c r="B125" s="44"/>
      <c r="C125" s="217" t="s">
        <v>223</v>
      </c>
      <c r="D125" s="217" t="s">
        <v>148</v>
      </c>
      <c r="E125" s="218" t="s">
        <v>2319</v>
      </c>
      <c r="F125" s="219" t="s">
        <v>2320</v>
      </c>
      <c r="G125" s="220" t="s">
        <v>403</v>
      </c>
      <c r="H125" s="221">
        <v>5</v>
      </c>
      <c r="I125" s="222"/>
      <c r="J125" s="223">
        <f>ROUND(I125*H125,2)</f>
        <v>0</v>
      </c>
      <c r="K125" s="219" t="s">
        <v>152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0.0020098999999999998</v>
      </c>
      <c r="R125" s="226">
        <f>Q125*H125</f>
        <v>0.010049499999999999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364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2321</v>
      </c>
    </row>
    <row r="126" s="2" customFormat="1">
      <c r="A126" s="43"/>
      <c r="B126" s="44"/>
      <c r="C126" s="45"/>
      <c r="D126" s="230" t="s">
        <v>155</v>
      </c>
      <c r="E126" s="45"/>
      <c r="F126" s="231" t="s">
        <v>2322</v>
      </c>
      <c r="G126" s="45"/>
      <c r="H126" s="45"/>
      <c r="I126" s="232"/>
      <c r="J126" s="45"/>
      <c r="K126" s="45"/>
      <c r="L126" s="49"/>
      <c r="M126" s="233"/>
      <c r="N126" s="234"/>
      <c r="O126" s="89"/>
      <c r="P126" s="89"/>
      <c r="Q126" s="89"/>
      <c r="R126" s="89"/>
      <c r="S126" s="89"/>
      <c r="T126" s="90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T126" s="21" t="s">
        <v>155</v>
      </c>
      <c r="AU126" s="21" t="s">
        <v>90</v>
      </c>
    </row>
    <row r="127" s="2" customFormat="1" ht="24.15" customHeight="1">
      <c r="A127" s="43"/>
      <c r="B127" s="44"/>
      <c r="C127" s="288" t="s">
        <v>229</v>
      </c>
      <c r="D127" s="288" t="s">
        <v>664</v>
      </c>
      <c r="E127" s="289" t="s">
        <v>2323</v>
      </c>
      <c r="F127" s="290" t="s">
        <v>2324</v>
      </c>
      <c r="G127" s="291" t="s">
        <v>553</v>
      </c>
      <c r="H127" s="292">
        <v>1</v>
      </c>
      <c r="I127" s="293"/>
      <c r="J127" s="294">
        <f>ROUND(I127*H127,2)</f>
        <v>0</v>
      </c>
      <c r="K127" s="290" t="s">
        <v>554</v>
      </c>
      <c r="L127" s="295"/>
      <c r="M127" s="296" t="s">
        <v>78</v>
      </c>
      <c r="N127" s="297" t="s">
        <v>50</v>
      </c>
      <c r="O127" s="89"/>
      <c r="P127" s="226">
        <f>O127*H127</f>
        <v>0</v>
      </c>
      <c r="Q127" s="226">
        <v>0.00033</v>
      </c>
      <c r="R127" s="226">
        <f>Q127*H127</f>
        <v>0.00033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467</v>
      </c>
      <c r="AT127" s="228" t="s">
        <v>664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364</v>
      </c>
      <c r="BM127" s="228" t="s">
        <v>2325</v>
      </c>
    </row>
    <row r="128" s="2" customFormat="1" ht="21.75" customHeight="1">
      <c r="A128" s="43"/>
      <c r="B128" s="44"/>
      <c r="C128" s="217" t="s">
        <v>235</v>
      </c>
      <c r="D128" s="217" t="s">
        <v>148</v>
      </c>
      <c r="E128" s="218" t="s">
        <v>2326</v>
      </c>
      <c r="F128" s="219" t="s">
        <v>2327</v>
      </c>
      <c r="G128" s="220" t="s">
        <v>403</v>
      </c>
      <c r="H128" s="221">
        <v>5</v>
      </c>
      <c r="I128" s="222"/>
      <c r="J128" s="223">
        <f>ROUND(I128*H128,2)</f>
        <v>0</v>
      </c>
      <c r="K128" s="219" t="s">
        <v>152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0.00041189999999999998</v>
      </c>
      <c r="R128" s="226">
        <f>Q128*H128</f>
        <v>0.0020594999999999997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364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2328</v>
      </c>
    </row>
    <row r="129" s="2" customFormat="1">
      <c r="A129" s="43"/>
      <c r="B129" s="44"/>
      <c r="C129" s="45"/>
      <c r="D129" s="230" t="s">
        <v>155</v>
      </c>
      <c r="E129" s="45"/>
      <c r="F129" s="231" t="s">
        <v>2329</v>
      </c>
      <c r="G129" s="45"/>
      <c r="H129" s="45"/>
      <c r="I129" s="232"/>
      <c r="J129" s="45"/>
      <c r="K129" s="45"/>
      <c r="L129" s="49"/>
      <c r="M129" s="233"/>
      <c r="N129" s="234"/>
      <c r="O129" s="89"/>
      <c r="P129" s="89"/>
      <c r="Q129" s="89"/>
      <c r="R129" s="89"/>
      <c r="S129" s="89"/>
      <c r="T129" s="90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T129" s="21" t="s">
        <v>155</v>
      </c>
      <c r="AU129" s="21" t="s">
        <v>90</v>
      </c>
    </row>
    <row r="130" s="2" customFormat="1" ht="21.75" customHeight="1">
      <c r="A130" s="43"/>
      <c r="B130" s="44"/>
      <c r="C130" s="217" t="s">
        <v>8</v>
      </c>
      <c r="D130" s="217" t="s">
        <v>148</v>
      </c>
      <c r="E130" s="218" t="s">
        <v>2330</v>
      </c>
      <c r="F130" s="219" t="s">
        <v>2331</v>
      </c>
      <c r="G130" s="220" t="s">
        <v>403</v>
      </c>
      <c r="H130" s="221">
        <v>25</v>
      </c>
      <c r="I130" s="222"/>
      <c r="J130" s="223">
        <f>ROUND(I130*H130,2)</f>
        <v>0</v>
      </c>
      <c r="K130" s="219" t="s">
        <v>152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0.00047649999999999998</v>
      </c>
      <c r="R130" s="226">
        <f>Q130*H130</f>
        <v>0.0119125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364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364</v>
      </c>
      <c r="BM130" s="228" t="s">
        <v>2332</v>
      </c>
    </row>
    <row r="131" s="2" customFormat="1">
      <c r="A131" s="43"/>
      <c r="B131" s="44"/>
      <c r="C131" s="45"/>
      <c r="D131" s="230" t="s">
        <v>155</v>
      </c>
      <c r="E131" s="45"/>
      <c r="F131" s="231" t="s">
        <v>2333</v>
      </c>
      <c r="G131" s="45"/>
      <c r="H131" s="45"/>
      <c r="I131" s="232"/>
      <c r="J131" s="45"/>
      <c r="K131" s="45"/>
      <c r="L131" s="49"/>
      <c r="M131" s="233"/>
      <c r="N131" s="234"/>
      <c r="O131" s="89"/>
      <c r="P131" s="89"/>
      <c r="Q131" s="89"/>
      <c r="R131" s="89"/>
      <c r="S131" s="89"/>
      <c r="T131" s="90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T131" s="21" t="s">
        <v>155</v>
      </c>
      <c r="AU131" s="21" t="s">
        <v>90</v>
      </c>
    </row>
    <row r="132" s="2" customFormat="1" ht="33" customHeight="1">
      <c r="A132" s="43"/>
      <c r="B132" s="44"/>
      <c r="C132" s="217" t="s">
        <v>364</v>
      </c>
      <c r="D132" s="217" t="s">
        <v>148</v>
      </c>
      <c r="E132" s="218" t="s">
        <v>2334</v>
      </c>
      <c r="F132" s="219" t="s">
        <v>2335</v>
      </c>
      <c r="G132" s="220" t="s">
        <v>553</v>
      </c>
      <c r="H132" s="221">
        <v>5</v>
      </c>
      <c r="I132" s="222"/>
      <c r="J132" s="223">
        <f>ROUND(I132*H132,2)</f>
        <v>0</v>
      </c>
      <c r="K132" s="219" t="s">
        <v>152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0.0001515</v>
      </c>
      <c r="R132" s="226">
        <f>Q132*H132</f>
        <v>0.00075749999999999993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2336</v>
      </c>
    </row>
    <row r="133" s="2" customFormat="1">
      <c r="A133" s="43"/>
      <c r="B133" s="44"/>
      <c r="C133" s="45"/>
      <c r="D133" s="230" t="s">
        <v>155</v>
      </c>
      <c r="E133" s="45"/>
      <c r="F133" s="231" t="s">
        <v>2337</v>
      </c>
      <c r="G133" s="45"/>
      <c r="H133" s="45"/>
      <c r="I133" s="232"/>
      <c r="J133" s="45"/>
      <c r="K133" s="45"/>
      <c r="L133" s="49"/>
      <c r="M133" s="233"/>
      <c r="N133" s="234"/>
      <c r="O133" s="89"/>
      <c r="P133" s="89"/>
      <c r="Q133" s="89"/>
      <c r="R133" s="89"/>
      <c r="S133" s="89"/>
      <c r="T133" s="90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T133" s="21" t="s">
        <v>155</v>
      </c>
      <c r="AU133" s="21" t="s">
        <v>90</v>
      </c>
    </row>
    <row r="134" s="2" customFormat="1">
      <c r="A134" s="43"/>
      <c r="B134" s="44"/>
      <c r="C134" s="45"/>
      <c r="D134" s="235" t="s">
        <v>157</v>
      </c>
      <c r="E134" s="45"/>
      <c r="F134" s="236" t="s">
        <v>2338</v>
      </c>
      <c r="G134" s="45"/>
      <c r="H134" s="45"/>
      <c r="I134" s="232"/>
      <c r="J134" s="45"/>
      <c r="K134" s="45"/>
      <c r="L134" s="49"/>
      <c r="M134" s="233"/>
      <c r="N134" s="234"/>
      <c r="O134" s="89"/>
      <c r="P134" s="89"/>
      <c r="Q134" s="89"/>
      <c r="R134" s="89"/>
      <c r="S134" s="89"/>
      <c r="T134" s="90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T134" s="21" t="s">
        <v>157</v>
      </c>
      <c r="AU134" s="21" t="s">
        <v>90</v>
      </c>
    </row>
    <row r="135" s="14" customFormat="1">
      <c r="A135" s="14"/>
      <c r="B135" s="251"/>
      <c r="C135" s="252"/>
      <c r="D135" s="235" t="s">
        <v>273</v>
      </c>
      <c r="E135" s="253" t="s">
        <v>78</v>
      </c>
      <c r="F135" s="254" t="s">
        <v>2339</v>
      </c>
      <c r="G135" s="252"/>
      <c r="H135" s="255">
        <v>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273</v>
      </c>
      <c r="AU135" s="261" t="s">
        <v>90</v>
      </c>
      <c r="AV135" s="14" t="s">
        <v>90</v>
      </c>
      <c r="AW135" s="14" t="s">
        <v>40</v>
      </c>
      <c r="AX135" s="14" t="s">
        <v>88</v>
      </c>
      <c r="AY135" s="261" t="s">
        <v>145</v>
      </c>
    </row>
    <row r="136" s="2" customFormat="1" ht="21.75" customHeight="1">
      <c r="A136" s="43"/>
      <c r="B136" s="44"/>
      <c r="C136" s="217" t="s">
        <v>370</v>
      </c>
      <c r="D136" s="217" t="s">
        <v>148</v>
      </c>
      <c r="E136" s="218" t="s">
        <v>2340</v>
      </c>
      <c r="F136" s="219" t="s">
        <v>2341</v>
      </c>
      <c r="G136" s="220" t="s">
        <v>553</v>
      </c>
      <c r="H136" s="221">
        <v>2</v>
      </c>
      <c r="I136" s="222"/>
      <c r="J136" s="223">
        <f>ROUND(I136*H136,2)</f>
        <v>0</v>
      </c>
      <c r="K136" s="219" t="s">
        <v>152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8.0000000000000007E-05</v>
      </c>
      <c r="R136" s="226">
        <f>Q136*H136</f>
        <v>0.00016000000000000001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364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364</v>
      </c>
      <c r="BM136" s="228" t="s">
        <v>2342</v>
      </c>
    </row>
    <row r="137" s="2" customFormat="1">
      <c r="A137" s="43"/>
      <c r="B137" s="44"/>
      <c r="C137" s="45"/>
      <c r="D137" s="230" t="s">
        <v>155</v>
      </c>
      <c r="E137" s="45"/>
      <c r="F137" s="231" t="s">
        <v>2343</v>
      </c>
      <c r="G137" s="45"/>
      <c r="H137" s="45"/>
      <c r="I137" s="232"/>
      <c r="J137" s="45"/>
      <c r="K137" s="45"/>
      <c r="L137" s="49"/>
      <c r="M137" s="233"/>
      <c r="N137" s="234"/>
      <c r="O137" s="89"/>
      <c r="P137" s="89"/>
      <c r="Q137" s="89"/>
      <c r="R137" s="89"/>
      <c r="S137" s="89"/>
      <c r="T137" s="90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T137" s="21" t="s">
        <v>155</v>
      </c>
      <c r="AU137" s="21" t="s">
        <v>90</v>
      </c>
    </row>
    <row r="138" s="2" customFormat="1" ht="21.75" customHeight="1">
      <c r="A138" s="43"/>
      <c r="B138" s="44"/>
      <c r="C138" s="217" t="s">
        <v>379</v>
      </c>
      <c r="D138" s="217" t="s">
        <v>148</v>
      </c>
      <c r="E138" s="218" t="s">
        <v>2344</v>
      </c>
      <c r="F138" s="219" t="s">
        <v>2345</v>
      </c>
      <c r="G138" s="220" t="s">
        <v>553</v>
      </c>
      <c r="H138" s="221">
        <v>1</v>
      </c>
      <c r="I138" s="222"/>
      <c r="J138" s="223">
        <f>ROUND(I138*H138,2)</f>
        <v>0</v>
      </c>
      <c r="K138" s="219" t="s">
        <v>152</v>
      </c>
      <c r="L138" s="49"/>
      <c r="M138" s="224" t="s">
        <v>78</v>
      </c>
      <c r="N138" s="225" t="s">
        <v>50</v>
      </c>
      <c r="O138" s="89"/>
      <c r="P138" s="226">
        <f>O138*H138</f>
        <v>0</v>
      </c>
      <c r="Q138" s="226">
        <v>0.00014999999999999999</v>
      </c>
      <c r="R138" s="226">
        <f>Q138*H138</f>
        <v>0.00014999999999999999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364</v>
      </c>
      <c r="AT138" s="228" t="s">
        <v>148</v>
      </c>
      <c r="AU138" s="228" t="s">
        <v>90</v>
      </c>
      <c r="AY138" s="21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88</v>
      </c>
      <c r="BK138" s="229">
        <f>ROUND(I138*H138,2)</f>
        <v>0</v>
      </c>
      <c r="BL138" s="21" t="s">
        <v>364</v>
      </c>
      <c r="BM138" s="228" t="s">
        <v>2346</v>
      </c>
    </row>
    <row r="139" s="2" customFormat="1">
      <c r="A139" s="43"/>
      <c r="B139" s="44"/>
      <c r="C139" s="45"/>
      <c r="D139" s="230" t="s">
        <v>155</v>
      </c>
      <c r="E139" s="45"/>
      <c r="F139" s="231" t="s">
        <v>2347</v>
      </c>
      <c r="G139" s="45"/>
      <c r="H139" s="45"/>
      <c r="I139" s="232"/>
      <c r="J139" s="45"/>
      <c r="K139" s="45"/>
      <c r="L139" s="49"/>
      <c r="M139" s="233"/>
      <c r="N139" s="234"/>
      <c r="O139" s="89"/>
      <c r="P139" s="89"/>
      <c r="Q139" s="89"/>
      <c r="R139" s="89"/>
      <c r="S139" s="89"/>
      <c r="T139" s="90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T139" s="21" t="s">
        <v>155</v>
      </c>
      <c r="AU139" s="21" t="s">
        <v>90</v>
      </c>
    </row>
    <row r="140" s="2" customFormat="1" ht="24.15" customHeight="1">
      <c r="A140" s="43"/>
      <c r="B140" s="44"/>
      <c r="C140" s="217" t="s">
        <v>389</v>
      </c>
      <c r="D140" s="217" t="s">
        <v>148</v>
      </c>
      <c r="E140" s="218" t="s">
        <v>2348</v>
      </c>
      <c r="F140" s="219" t="s">
        <v>2349</v>
      </c>
      <c r="G140" s="220" t="s">
        <v>403</v>
      </c>
      <c r="H140" s="221">
        <v>109</v>
      </c>
      <c r="I140" s="222"/>
      <c r="J140" s="223">
        <f>ROUND(I140*H140,2)</f>
        <v>0</v>
      </c>
      <c r="K140" s="219" t="s">
        <v>152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364</v>
      </c>
      <c r="AT140" s="228" t="s">
        <v>148</v>
      </c>
      <c r="AU140" s="228" t="s">
        <v>90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364</v>
      </c>
      <c r="BM140" s="228" t="s">
        <v>2350</v>
      </c>
    </row>
    <row r="141" s="2" customFormat="1">
      <c r="A141" s="43"/>
      <c r="B141" s="44"/>
      <c r="C141" s="45"/>
      <c r="D141" s="230" t="s">
        <v>155</v>
      </c>
      <c r="E141" s="45"/>
      <c r="F141" s="231" t="s">
        <v>2351</v>
      </c>
      <c r="G141" s="45"/>
      <c r="H141" s="45"/>
      <c r="I141" s="232"/>
      <c r="J141" s="45"/>
      <c r="K141" s="45"/>
      <c r="L141" s="49"/>
      <c r="M141" s="233"/>
      <c r="N141" s="234"/>
      <c r="O141" s="89"/>
      <c r="P141" s="89"/>
      <c r="Q141" s="89"/>
      <c r="R141" s="89"/>
      <c r="S141" s="89"/>
      <c r="T141" s="90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T141" s="21" t="s">
        <v>155</v>
      </c>
      <c r="AU141" s="21" t="s">
        <v>90</v>
      </c>
    </row>
    <row r="142" s="14" customFormat="1">
      <c r="A142" s="14"/>
      <c r="B142" s="251"/>
      <c r="C142" s="252"/>
      <c r="D142" s="235" t="s">
        <v>273</v>
      </c>
      <c r="E142" s="253" t="s">
        <v>78</v>
      </c>
      <c r="F142" s="254" t="s">
        <v>2352</v>
      </c>
      <c r="G142" s="252"/>
      <c r="H142" s="255">
        <v>109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1" t="s">
        <v>273</v>
      </c>
      <c r="AU142" s="261" t="s">
        <v>90</v>
      </c>
      <c r="AV142" s="14" t="s">
        <v>90</v>
      </c>
      <c r="AW142" s="14" t="s">
        <v>40</v>
      </c>
      <c r="AX142" s="14" t="s">
        <v>88</v>
      </c>
      <c r="AY142" s="261" t="s">
        <v>145</v>
      </c>
    </row>
    <row r="143" s="2" customFormat="1" ht="24.15" customHeight="1">
      <c r="A143" s="43"/>
      <c r="B143" s="44"/>
      <c r="C143" s="217" t="s">
        <v>395</v>
      </c>
      <c r="D143" s="217" t="s">
        <v>148</v>
      </c>
      <c r="E143" s="218" t="s">
        <v>2353</v>
      </c>
      <c r="F143" s="219" t="s">
        <v>2354</v>
      </c>
      <c r="G143" s="220" t="s">
        <v>403</v>
      </c>
      <c r="H143" s="221">
        <v>6</v>
      </c>
      <c r="I143" s="222"/>
      <c r="J143" s="223">
        <f>ROUND(I143*H143,2)</f>
        <v>0</v>
      </c>
      <c r="K143" s="219" t="s">
        <v>152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364</v>
      </c>
      <c r="AT143" s="228" t="s">
        <v>148</v>
      </c>
      <c r="AU143" s="228" t="s">
        <v>90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364</v>
      </c>
      <c r="BM143" s="228" t="s">
        <v>2355</v>
      </c>
    </row>
    <row r="144" s="2" customFormat="1">
      <c r="A144" s="43"/>
      <c r="B144" s="44"/>
      <c r="C144" s="45"/>
      <c r="D144" s="230" t="s">
        <v>155</v>
      </c>
      <c r="E144" s="45"/>
      <c r="F144" s="231" t="s">
        <v>2356</v>
      </c>
      <c r="G144" s="45"/>
      <c r="H144" s="45"/>
      <c r="I144" s="232"/>
      <c r="J144" s="45"/>
      <c r="K144" s="45"/>
      <c r="L144" s="49"/>
      <c r="M144" s="233"/>
      <c r="N144" s="234"/>
      <c r="O144" s="89"/>
      <c r="P144" s="89"/>
      <c r="Q144" s="89"/>
      <c r="R144" s="89"/>
      <c r="S144" s="89"/>
      <c r="T144" s="90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T144" s="21" t="s">
        <v>155</v>
      </c>
      <c r="AU144" s="21" t="s">
        <v>90</v>
      </c>
    </row>
    <row r="145" s="2" customFormat="1" ht="49.05" customHeight="1">
      <c r="A145" s="43"/>
      <c r="B145" s="44"/>
      <c r="C145" s="217" t="s">
        <v>7</v>
      </c>
      <c r="D145" s="217" t="s">
        <v>148</v>
      </c>
      <c r="E145" s="218" t="s">
        <v>2357</v>
      </c>
      <c r="F145" s="219" t="s">
        <v>2358</v>
      </c>
      <c r="G145" s="220" t="s">
        <v>301</v>
      </c>
      <c r="H145" s="221">
        <v>0.16200000000000001</v>
      </c>
      <c r="I145" s="222"/>
      <c r="J145" s="223">
        <f>ROUND(I145*H145,2)</f>
        <v>0</v>
      </c>
      <c r="K145" s="219" t="s">
        <v>152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90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2359</v>
      </c>
    </row>
    <row r="146" s="2" customFormat="1">
      <c r="A146" s="43"/>
      <c r="B146" s="44"/>
      <c r="C146" s="45"/>
      <c r="D146" s="230" t="s">
        <v>155</v>
      </c>
      <c r="E146" s="45"/>
      <c r="F146" s="231" t="s">
        <v>2360</v>
      </c>
      <c r="G146" s="45"/>
      <c r="H146" s="45"/>
      <c r="I146" s="232"/>
      <c r="J146" s="45"/>
      <c r="K146" s="45"/>
      <c r="L146" s="49"/>
      <c r="M146" s="233"/>
      <c r="N146" s="234"/>
      <c r="O146" s="89"/>
      <c r="P146" s="89"/>
      <c r="Q146" s="89"/>
      <c r="R146" s="89"/>
      <c r="S146" s="89"/>
      <c r="T146" s="90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T146" s="21" t="s">
        <v>155</v>
      </c>
      <c r="AU146" s="21" t="s">
        <v>90</v>
      </c>
    </row>
    <row r="147" s="2" customFormat="1" ht="49.05" customHeight="1">
      <c r="A147" s="43"/>
      <c r="B147" s="44"/>
      <c r="C147" s="217" t="s">
        <v>411</v>
      </c>
      <c r="D147" s="217" t="s">
        <v>148</v>
      </c>
      <c r="E147" s="218" t="s">
        <v>2361</v>
      </c>
      <c r="F147" s="219" t="s">
        <v>2362</v>
      </c>
      <c r="G147" s="220" t="s">
        <v>301</v>
      </c>
      <c r="H147" s="221">
        <v>0.16200000000000001</v>
      </c>
      <c r="I147" s="222"/>
      <c r="J147" s="223">
        <f>ROUND(I147*H147,2)</f>
        <v>0</v>
      </c>
      <c r="K147" s="219" t="s">
        <v>152</v>
      </c>
      <c r="L147" s="49"/>
      <c r="M147" s="224" t="s">
        <v>78</v>
      </c>
      <c r="N147" s="225" t="s">
        <v>50</v>
      </c>
      <c r="O147" s="89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R147" s="228" t="s">
        <v>364</v>
      </c>
      <c r="AT147" s="228" t="s">
        <v>148</v>
      </c>
      <c r="AU147" s="228" t="s">
        <v>90</v>
      </c>
      <c r="AY147" s="21" t="s">
        <v>145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21" t="s">
        <v>88</v>
      </c>
      <c r="BK147" s="229">
        <f>ROUND(I147*H147,2)</f>
        <v>0</v>
      </c>
      <c r="BL147" s="21" t="s">
        <v>364</v>
      </c>
      <c r="BM147" s="228" t="s">
        <v>2363</v>
      </c>
    </row>
    <row r="148" s="2" customFormat="1">
      <c r="A148" s="43"/>
      <c r="B148" s="44"/>
      <c r="C148" s="45"/>
      <c r="D148" s="230" t="s">
        <v>155</v>
      </c>
      <c r="E148" s="45"/>
      <c r="F148" s="231" t="s">
        <v>2364</v>
      </c>
      <c r="G148" s="45"/>
      <c r="H148" s="45"/>
      <c r="I148" s="232"/>
      <c r="J148" s="45"/>
      <c r="K148" s="45"/>
      <c r="L148" s="49"/>
      <c r="M148" s="233"/>
      <c r="N148" s="234"/>
      <c r="O148" s="89"/>
      <c r="P148" s="89"/>
      <c r="Q148" s="89"/>
      <c r="R148" s="89"/>
      <c r="S148" s="89"/>
      <c r="T148" s="90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T148" s="21" t="s">
        <v>155</v>
      </c>
      <c r="AU148" s="21" t="s">
        <v>90</v>
      </c>
    </row>
    <row r="149" s="2" customFormat="1" ht="62.7" customHeight="1">
      <c r="A149" s="43"/>
      <c r="B149" s="44"/>
      <c r="C149" s="217" t="s">
        <v>416</v>
      </c>
      <c r="D149" s="217" t="s">
        <v>148</v>
      </c>
      <c r="E149" s="218" t="s">
        <v>2365</v>
      </c>
      <c r="F149" s="219" t="s">
        <v>2366</v>
      </c>
      <c r="G149" s="220" t="s">
        <v>301</v>
      </c>
      <c r="H149" s="221">
        <v>0.16200000000000001</v>
      </c>
      <c r="I149" s="222"/>
      <c r="J149" s="223">
        <f>ROUND(I149*H149,2)</f>
        <v>0</v>
      </c>
      <c r="K149" s="219" t="s">
        <v>152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364</v>
      </c>
      <c r="AT149" s="228" t="s">
        <v>148</v>
      </c>
      <c r="AU149" s="228" t="s">
        <v>90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364</v>
      </c>
      <c r="BM149" s="228" t="s">
        <v>2367</v>
      </c>
    </row>
    <row r="150" s="2" customFormat="1">
      <c r="A150" s="43"/>
      <c r="B150" s="44"/>
      <c r="C150" s="45"/>
      <c r="D150" s="230" t="s">
        <v>155</v>
      </c>
      <c r="E150" s="45"/>
      <c r="F150" s="231" t="s">
        <v>2368</v>
      </c>
      <c r="G150" s="45"/>
      <c r="H150" s="45"/>
      <c r="I150" s="232"/>
      <c r="J150" s="45"/>
      <c r="K150" s="45"/>
      <c r="L150" s="49"/>
      <c r="M150" s="233"/>
      <c r="N150" s="234"/>
      <c r="O150" s="89"/>
      <c r="P150" s="89"/>
      <c r="Q150" s="89"/>
      <c r="R150" s="89"/>
      <c r="S150" s="89"/>
      <c r="T150" s="90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T150" s="21" t="s">
        <v>155</v>
      </c>
      <c r="AU150" s="21" t="s">
        <v>90</v>
      </c>
    </row>
    <row r="151" s="12" customFormat="1" ht="22.8" customHeight="1">
      <c r="A151" s="12"/>
      <c r="B151" s="201"/>
      <c r="C151" s="202"/>
      <c r="D151" s="203" t="s">
        <v>79</v>
      </c>
      <c r="E151" s="215" t="s">
        <v>2369</v>
      </c>
      <c r="F151" s="215" t="s">
        <v>2370</v>
      </c>
      <c r="G151" s="202"/>
      <c r="H151" s="202"/>
      <c r="I151" s="205"/>
      <c r="J151" s="216">
        <f>BK151</f>
        <v>0</v>
      </c>
      <c r="K151" s="202"/>
      <c r="L151" s="207"/>
      <c r="M151" s="208"/>
      <c r="N151" s="209"/>
      <c r="O151" s="209"/>
      <c r="P151" s="210">
        <f>SUM(P152:P205)</f>
        <v>0</v>
      </c>
      <c r="Q151" s="209"/>
      <c r="R151" s="210">
        <f>SUM(R152:R205)</f>
        <v>0.18051967359999999</v>
      </c>
      <c r="S151" s="209"/>
      <c r="T151" s="211">
        <f>SUM(T152:T205)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2" t="s">
        <v>90</v>
      </c>
      <c r="AT151" s="213" t="s">
        <v>79</v>
      </c>
      <c r="AU151" s="213" t="s">
        <v>88</v>
      </c>
      <c r="AY151" s="212" t="s">
        <v>145</v>
      </c>
      <c r="BK151" s="214">
        <f>SUM(BK152:BK205)</f>
        <v>0</v>
      </c>
    </row>
    <row r="152" s="2" customFormat="1" ht="24.15" customHeight="1">
      <c r="A152" s="43"/>
      <c r="B152" s="44"/>
      <c r="C152" s="217" t="s">
        <v>422</v>
      </c>
      <c r="D152" s="217" t="s">
        <v>148</v>
      </c>
      <c r="E152" s="218" t="s">
        <v>2371</v>
      </c>
      <c r="F152" s="219" t="s">
        <v>2372</v>
      </c>
      <c r="G152" s="220" t="s">
        <v>403</v>
      </c>
      <c r="H152" s="221">
        <v>68</v>
      </c>
      <c r="I152" s="222"/>
      <c r="J152" s="223">
        <f>ROUND(I152*H152,2)</f>
        <v>0</v>
      </c>
      <c r="K152" s="219" t="s">
        <v>152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0.00072900000000000005</v>
      </c>
      <c r="R152" s="226">
        <f>Q152*H152</f>
        <v>0.049572000000000005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170</v>
      </c>
      <c r="AT152" s="228" t="s">
        <v>148</v>
      </c>
      <c r="AU152" s="228" t="s">
        <v>90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170</v>
      </c>
      <c r="BM152" s="228" t="s">
        <v>2373</v>
      </c>
    </row>
    <row r="153" s="2" customFormat="1">
      <c r="A153" s="43"/>
      <c r="B153" s="44"/>
      <c r="C153" s="45"/>
      <c r="D153" s="230" t="s">
        <v>155</v>
      </c>
      <c r="E153" s="45"/>
      <c r="F153" s="231" t="s">
        <v>2374</v>
      </c>
      <c r="G153" s="45"/>
      <c r="H153" s="45"/>
      <c r="I153" s="232"/>
      <c r="J153" s="45"/>
      <c r="K153" s="45"/>
      <c r="L153" s="49"/>
      <c r="M153" s="233"/>
      <c r="N153" s="234"/>
      <c r="O153" s="89"/>
      <c r="P153" s="89"/>
      <c r="Q153" s="89"/>
      <c r="R153" s="89"/>
      <c r="S153" s="89"/>
      <c r="T153" s="90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T153" s="21" t="s">
        <v>155</v>
      </c>
      <c r="AU153" s="21" t="s">
        <v>90</v>
      </c>
    </row>
    <row r="154" s="14" customFormat="1">
      <c r="A154" s="14"/>
      <c r="B154" s="251"/>
      <c r="C154" s="252"/>
      <c r="D154" s="235" t="s">
        <v>273</v>
      </c>
      <c r="E154" s="253" t="s">
        <v>78</v>
      </c>
      <c r="F154" s="254" t="s">
        <v>2375</v>
      </c>
      <c r="G154" s="252"/>
      <c r="H154" s="255">
        <v>44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273</v>
      </c>
      <c r="AU154" s="261" t="s">
        <v>90</v>
      </c>
      <c r="AV154" s="14" t="s">
        <v>90</v>
      </c>
      <c r="AW154" s="14" t="s">
        <v>40</v>
      </c>
      <c r="AX154" s="14" t="s">
        <v>80</v>
      </c>
      <c r="AY154" s="261" t="s">
        <v>145</v>
      </c>
    </row>
    <row r="155" s="14" customFormat="1">
      <c r="A155" s="14"/>
      <c r="B155" s="251"/>
      <c r="C155" s="252"/>
      <c r="D155" s="235" t="s">
        <v>273</v>
      </c>
      <c r="E155" s="253" t="s">
        <v>78</v>
      </c>
      <c r="F155" s="254" t="s">
        <v>2376</v>
      </c>
      <c r="G155" s="252"/>
      <c r="H155" s="255">
        <v>24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273</v>
      </c>
      <c r="AU155" s="261" t="s">
        <v>90</v>
      </c>
      <c r="AV155" s="14" t="s">
        <v>90</v>
      </c>
      <c r="AW155" s="14" t="s">
        <v>40</v>
      </c>
      <c r="AX155" s="14" t="s">
        <v>80</v>
      </c>
      <c r="AY155" s="261" t="s">
        <v>145</v>
      </c>
    </row>
    <row r="156" s="15" customFormat="1">
      <c r="A156" s="15"/>
      <c r="B156" s="262"/>
      <c r="C156" s="263"/>
      <c r="D156" s="235" t="s">
        <v>273</v>
      </c>
      <c r="E156" s="264" t="s">
        <v>78</v>
      </c>
      <c r="F156" s="265" t="s">
        <v>277</v>
      </c>
      <c r="G156" s="263"/>
      <c r="H156" s="266">
        <v>68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2" t="s">
        <v>273</v>
      </c>
      <c r="AU156" s="272" t="s">
        <v>90</v>
      </c>
      <c r="AV156" s="15" t="s">
        <v>170</v>
      </c>
      <c r="AW156" s="15" t="s">
        <v>40</v>
      </c>
      <c r="AX156" s="15" t="s">
        <v>88</v>
      </c>
      <c r="AY156" s="272" t="s">
        <v>145</v>
      </c>
    </row>
    <row r="157" s="2" customFormat="1" ht="24.15" customHeight="1">
      <c r="A157" s="43"/>
      <c r="B157" s="44"/>
      <c r="C157" s="217" t="s">
        <v>427</v>
      </c>
      <c r="D157" s="217" t="s">
        <v>148</v>
      </c>
      <c r="E157" s="218" t="s">
        <v>2377</v>
      </c>
      <c r="F157" s="219" t="s">
        <v>2378</v>
      </c>
      <c r="G157" s="220" t="s">
        <v>403</v>
      </c>
      <c r="H157" s="221">
        <v>54</v>
      </c>
      <c r="I157" s="222"/>
      <c r="J157" s="223">
        <f>ROUND(I157*H157,2)</f>
        <v>0</v>
      </c>
      <c r="K157" s="219" t="s">
        <v>152</v>
      </c>
      <c r="L157" s="49"/>
      <c r="M157" s="224" t="s">
        <v>78</v>
      </c>
      <c r="N157" s="225" t="s">
        <v>50</v>
      </c>
      <c r="O157" s="89"/>
      <c r="P157" s="226">
        <f>O157*H157</f>
        <v>0</v>
      </c>
      <c r="Q157" s="226">
        <v>0.00098400000000000007</v>
      </c>
      <c r="R157" s="226">
        <f>Q157*H157</f>
        <v>0.053136000000000003</v>
      </c>
      <c r="S157" s="226">
        <v>0</v>
      </c>
      <c r="T157" s="227">
        <f>S157*H157</f>
        <v>0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R157" s="228" t="s">
        <v>364</v>
      </c>
      <c r="AT157" s="228" t="s">
        <v>148</v>
      </c>
      <c r="AU157" s="228" t="s">
        <v>90</v>
      </c>
      <c r="AY157" s="21" t="s">
        <v>145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21" t="s">
        <v>88</v>
      </c>
      <c r="BK157" s="229">
        <f>ROUND(I157*H157,2)</f>
        <v>0</v>
      </c>
      <c r="BL157" s="21" t="s">
        <v>364</v>
      </c>
      <c r="BM157" s="228" t="s">
        <v>2379</v>
      </c>
    </row>
    <row r="158" s="2" customFormat="1">
      <c r="A158" s="43"/>
      <c r="B158" s="44"/>
      <c r="C158" s="45"/>
      <c r="D158" s="230" t="s">
        <v>155</v>
      </c>
      <c r="E158" s="45"/>
      <c r="F158" s="231" t="s">
        <v>2380</v>
      </c>
      <c r="G158" s="45"/>
      <c r="H158" s="45"/>
      <c r="I158" s="232"/>
      <c r="J158" s="45"/>
      <c r="K158" s="45"/>
      <c r="L158" s="49"/>
      <c r="M158" s="233"/>
      <c r="N158" s="234"/>
      <c r="O158" s="89"/>
      <c r="P158" s="89"/>
      <c r="Q158" s="89"/>
      <c r="R158" s="89"/>
      <c r="S158" s="89"/>
      <c r="T158" s="90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T158" s="21" t="s">
        <v>155</v>
      </c>
      <c r="AU158" s="21" t="s">
        <v>90</v>
      </c>
    </row>
    <row r="159" s="14" customFormat="1">
      <c r="A159" s="14"/>
      <c r="B159" s="251"/>
      <c r="C159" s="252"/>
      <c r="D159" s="235" t="s">
        <v>273</v>
      </c>
      <c r="E159" s="253" t="s">
        <v>78</v>
      </c>
      <c r="F159" s="254" t="s">
        <v>2381</v>
      </c>
      <c r="G159" s="252"/>
      <c r="H159" s="255">
        <v>29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273</v>
      </c>
      <c r="AU159" s="261" t="s">
        <v>90</v>
      </c>
      <c r="AV159" s="14" t="s">
        <v>90</v>
      </c>
      <c r="AW159" s="14" t="s">
        <v>40</v>
      </c>
      <c r="AX159" s="14" t="s">
        <v>80</v>
      </c>
      <c r="AY159" s="261" t="s">
        <v>145</v>
      </c>
    </row>
    <row r="160" s="14" customFormat="1">
      <c r="A160" s="14"/>
      <c r="B160" s="251"/>
      <c r="C160" s="252"/>
      <c r="D160" s="235" t="s">
        <v>273</v>
      </c>
      <c r="E160" s="253" t="s">
        <v>78</v>
      </c>
      <c r="F160" s="254" t="s">
        <v>2382</v>
      </c>
      <c r="G160" s="252"/>
      <c r="H160" s="255">
        <v>25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1" t="s">
        <v>273</v>
      </c>
      <c r="AU160" s="261" t="s">
        <v>90</v>
      </c>
      <c r="AV160" s="14" t="s">
        <v>90</v>
      </c>
      <c r="AW160" s="14" t="s">
        <v>40</v>
      </c>
      <c r="AX160" s="14" t="s">
        <v>80</v>
      </c>
      <c r="AY160" s="261" t="s">
        <v>145</v>
      </c>
    </row>
    <row r="161" s="15" customFormat="1">
      <c r="A161" s="15"/>
      <c r="B161" s="262"/>
      <c r="C161" s="263"/>
      <c r="D161" s="235" t="s">
        <v>273</v>
      </c>
      <c r="E161" s="264" t="s">
        <v>78</v>
      </c>
      <c r="F161" s="265" t="s">
        <v>277</v>
      </c>
      <c r="G161" s="263"/>
      <c r="H161" s="266">
        <v>54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2" t="s">
        <v>273</v>
      </c>
      <c r="AU161" s="272" t="s">
        <v>90</v>
      </c>
      <c r="AV161" s="15" t="s">
        <v>170</v>
      </c>
      <c r="AW161" s="15" t="s">
        <v>40</v>
      </c>
      <c r="AX161" s="15" t="s">
        <v>88</v>
      </c>
      <c r="AY161" s="272" t="s">
        <v>145</v>
      </c>
    </row>
    <row r="162" s="2" customFormat="1" ht="24.15" customHeight="1">
      <c r="A162" s="43"/>
      <c r="B162" s="44"/>
      <c r="C162" s="217" t="s">
        <v>433</v>
      </c>
      <c r="D162" s="217" t="s">
        <v>148</v>
      </c>
      <c r="E162" s="218" t="s">
        <v>2383</v>
      </c>
      <c r="F162" s="219" t="s">
        <v>2384</v>
      </c>
      <c r="G162" s="220" t="s">
        <v>403</v>
      </c>
      <c r="H162" s="221">
        <v>21</v>
      </c>
      <c r="I162" s="222"/>
      <c r="J162" s="223">
        <f>ROUND(I162*H162,2)</f>
        <v>0</v>
      </c>
      <c r="K162" s="219" t="s">
        <v>152</v>
      </c>
      <c r="L162" s="49"/>
      <c r="M162" s="224" t="s">
        <v>78</v>
      </c>
      <c r="N162" s="225" t="s">
        <v>50</v>
      </c>
      <c r="O162" s="89"/>
      <c r="P162" s="226">
        <f>O162*H162</f>
        <v>0</v>
      </c>
      <c r="Q162" s="226">
        <v>0.001297</v>
      </c>
      <c r="R162" s="226">
        <f>Q162*H162</f>
        <v>0.027237000000000001</v>
      </c>
      <c r="S162" s="226">
        <v>0</v>
      </c>
      <c r="T162" s="227">
        <f>S162*H162</f>
        <v>0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R162" s="228" t="s">
        <v>364</v>
      </c>
      <c r="AT162" s="228" t="s">
        <v>148</v>
      </c>
      <c r="AU162" s="228" t="s">
        <v>90</v>
      </c>
      <c r="AY162" s="21" t="s">
        <v>145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21" t="s">
        <v>88</v>
      </c>
      <c r="BK162" s="229">
        <f>ROUND(I162*H162,2)</f>
        <v>0</v>
      </c>
      <c r="BL162" s="21" t="s">
        <v>364</v>
      </c>
      <c r="BM162" s="228" t="s">
        <v>2385</v>
      </c>
    </row>
    <row r="163" s="2" customFormat="1">
      <c r="A163" s="43"/>
      <c r="B163" s="44"/>
      <c r="C163" s="45"/>
      <c r="D163" s="230" t="s">
        <v>155</v>
      </c>
      <c r="E163" s="45"/>
      <c r="F163" s="231" t="s">
        <v>2386</v>
      </c>
      <c r="G163" s="45"/>
      <c r="H163" s="45"/>
      <c r="I163" s="232"/>
      <c r="J163" s="45"/>
      <c r="K163" s="45"/>
      <c r="L163" s="49"/>
      <c r="M163" s="233"/>
      <c r="N163" s="234"/>
      <c r="O163" s="89"/>
      <c r="P163" s="89"/>
      <c r="Q163" s="89"/>
      <c r="R163" s="89"/>
      <c r="S163" s="89"/>
      <c r="T163" s="90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T163" s="21" t="s">
        <v>155</v>
      </c>
      <c r="AU163" s="21" t="s">
        <v>90</v>
      </c>
    </row>
    <row r="164" s="14" customFormat="1">
      <c r="A164" s="14"/>
      <c r="B164" s="251"/>
      <c r="C164" s="252"/>
      <c r="D164" s="235" t="s">
        <v>273</v>
      </c>
      <c r="E164" s="253" t="s">
        <v>78</v>
      </c>
      <c r="F164" s="254" t="s">
        <v>2387</v>
      </c>
      <c r="G164" s="252"/>
      <c r="H164" s="255">
        <v>10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273</v>
      </c>
      <c r="AU164" s="261" t="s">
        <v>90</v>
      </c>
      <c r="AV164" s="14" t="s">
        <v>90</v>
      </c>
      <c r="AW164" s="14" t="s">
        <v>40</v>
      </c>
      <c r="AX164" s="14" t="s">
        <v>80</v>
      </c>
      <c r="AY164" s="261" t="s">
        <v>145</v>
      </c>
    </row>
    <row r="165" s="14" customFormat="1">
      <c r="A165" s="14"/>
      <c r="B165" s="251"/>
      <c r="C165" s="252"/>
      <c r="D165" s="235" t="s">
        <v>273</v>
      </c>
      <c r="E165" s="253" t="s">
        <v>78</v>
      </c>
      <c r="F165" s="254" t="s">
        <v>2388</v>
      </c>
      <c r="G165" s="252"/>
      <c r="H165" s="255">
        <v>11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1" t="s">
        <v>273</v>
      </c>
      <c r="AU165" s="261" t="s">
        <v>90</v>
      </c>
      <c r="AV165" s="14" t="s">
        <v>90</v>
      </c>
      <c r="AW165" s="14" t="s">
        <v>40</v>
      </c>
      <c r="AX165" s="14" t="s">
        <v>80</v>
      </c>
      <c r="AY165" s="261" t="s">
        <v>145</v>
      </c>
    </row>
    <row r="166" s="15" customFormat="1">
      <c r="A166" s="15"/>
      <c r="B166" s="262"/>
      <c r="C166" s="263"/>
      <c r="D166" s="235" t="s">
        <v>273</v>
      </c>
      <c r="E166" s="264" t="s">
        <v>78</v>
      </c>
      <c r="F166" s="265" t="s">
        <v>277</v>
      </c>
      <c r="G166" s="263"/>
      <c r="H166" s="266">
        <v>21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2" t="s">
        <v>273</v>
      </c>
      <c r="AU166" s="272" t="s">
        <v>90</v>
      </c>
      <c r="AV166" s="15" t="s">
        <v>170</v>
      </c>
      <c r="AW166" s="15" t="s">
        <v>40</v>
      </c>
      <c r="AX166" s="15" t="s">
        <v>88</v>
      </c>
      <c r="AY166" s="272" t="s">
        <v>145</v>
      </c>
    </row>
    <row r="167" s="2" customFormat="1" ht="24.15" customHeight="1">
      <c r="A167" s="43"/>
      <c r="B167" s="44"/>
      <c r="C167" s="217" t="s">
        <v>438</v>
      </c>
      <c r="D167" s="217" t="s">
        <v>148</v>
      </c>
      <c r="E167" s="218" t="s">
        <v>2389</v>
      </c>
      <c r="F167" s="219" t="s">
        <v>2390</v>
      </c>
      <c r="G167" s="220" t="s">
        <v>403</v>
      </c>
      <c r="H167" s="221">
        <v>10</v>
      </c>
      <c r="I167" s="222"/>
      <c r="J167" s="223">
        <f>ROUND(I167*H167,2)</f>
        <v>0</v>
      </c>
      <c r="K167" s="219" t="s">
        <v>152</v>
      </c>
      <c r="L167" s="49"/>
      <c r="M167" s="224" t="s">
        <v>78</v>
      </c>
      <c r="N167" s="225" t="s">
        <v>50</v>
      </c>
      <c r="O167" s="89"/>
      <c r="P167" s="226">
        <f>O167*H167</f>
        <v>0</v>
      </c>
      <c r="Q167" s="226">
        <v>0.00263094</v>
      </c>
      <c r="R167" s="226">
        <f>Q167*H167</f>
        <v>0.0263094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364</v>
      </c>
      <c r="AT167" s="228" t="s">
        <v>148</v>
      </c>
      <c r="AU167" s="228" t="s">
        <v>90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2391</v>
      </c>
    </row>
    <row r="168" s="2" customFormat="1">
      <c r="A168" s="43"/>
      <c r="B168" s="44"/>
      <c r="C168" s="45"/>
      <c r="D168" s="230" t="s">
        <v>155</v>
      </c>
      <c r="E168" s="45"/>
      <c r="F168" s="231" t="s">
        <v>2392</v>
      </c>
      <c r="G168" s="45"/>
      <c r="H168" s="45"/>
      <c r="I168" s="232"/>
      <c r="J168" s="45"/>
      <c r="K168" s="45"/>
      <c r="L168" s="49"/>
      <c r="M168" s="233"/>
      <c r="N168" s="234"/>
      <c r="O168" s="89"/>
      <c r="P168" s="89"/>
      <c r="Q168" s="89"/>
      <c r="R168" s="89"/>
      <c r="S168" s="89"/>
      <c r="T168" s="90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T168" s="21" t="s">
        <v>155</v>
      </c>
      <c r="AU168" s="21" t="s">
        <v>90</v>
      </c>
    </row>
    <row r="169" s="14" customFormat="1">
      <c r="A169" s="14"/>
      <c r="B169" s="251"/>
      <c r="C169" s="252"/>
      <c r="D169" s="235" t="s">
        <v>273</v>
      </c>
      <c r="E169" s="253" t="s">
        <v>78</v>
      </c>
      <c r="F169" s="254" t="s">
        <v>2393</v>
      </c>
      <c r="G169" s="252"/>
      <c r="H169" s="255">
        <v>10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273</v>
      </c>
      <c r="AU169" s="261" t="s">
        <v>90</v>
      </c>
      <c r="AV169" s="14" t="s">
        <v>90</v>
      </c>
      <c r="AW169" s="14" t="s">
        <v>40</v>
      </c>
      <c r="AX169" s="14" t="s">
        <v>88</v>
      </c>
      <c r="AY169" s="261" t="s">
        <v>145</v>
      </c>
    </row>
    <row r="170" s="2" customFormat="1" ht="55.5" customHeight="1">
      <c r="A170" s="43"/>
      <c r="B170" s="44"/>
      <c r="C170" s="217" t="s">
        <v>444</v>
      </c>
      <c r="D170" s="217" t="s">
        <v>148</v>
      </c>
      <c r="E170" s="218" t="s">
        <v>2394</v>
      </c>
      <c r="F170" s="219" t="s">
        <v>2395</v>
      </c>
      <c r="G170" s="220" t="s">
        <v>403</v>
      </c>
      <c r="H170" s="221">
        <v>24</v>
      </c>
      <c r="I170" s="222"/>
      <c r="J170" s="223">
        <f>ROUND(I170*H170,2)</f>
        <v>0</v>
      </c>
      <c r="K170" s="219" t="s">
        <v>152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4.6619999999999997E-05</v>
      </c>
      <c r="R170" s="226">
        <f>Q170*H170</f>
        <v>0.0011188800000000001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90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2396</v>
      </c>
    </row>
    <row r="171" s="2" customFormat="1">
      <c r="A171" s="43"/>
      <c r="B171" s="44"/>
      <c r="C171" s="45"/>
      <c r="D171" s="230" t="s">
        <v>155</v>
      </c>
      <c r="E171" s="45"/>
      <c r="F171" s="231" t="s">
        <v>2397</v>
      </c>
      <c r="G171" s="45"/>
      <c r="H171" s="45"/>
      <c r="I171" s="232"/>
      <c r="J171" s="45"/>
      <c r="K171" s="45"/>
      <c r="L171" s="49"/>
      <c r="M171" s="233"/>
      <c r="N171" s="234"/>
      <c r="O171" s="89"/>
      <c r="P171" s="89"/>
      <c r="Q171" s="89"/>
      <c r="R171" s="89"/>
      <c r="S171" s="89"/>
      <c r="T171" s="90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T171" s="21" t="s">
        <v>155</v>
      </c>
      <c r="AU171" s="21" t="s">
        <v>90</v>
      </c>
    </row>
    <row r="172" s="14" customFormat="1">
      <c r="A172" s="14"/>
      <c r="B172" s="251"/>
      <c r="C172" s="252"/>
      <c r="D172" s="235" t="s">
        <v>273</v>
      </c>
      <c r="E172" s="253" t="s">
        <v>78</v>
      </c>
      <c r="F172" s="254" t="s">
        <v>2398</v>
      </c>
      <c r="G172" s="252"/>
      <c r="H172" s="255">
        <v>24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1" t="s">
        <v>273</v>
      </c>
      <c r="AU172" s="261" t="s">
        <v>90</v>
      </c>
      <c r="AV172" s="14" t="s">
        <v>90</v>
      </c>
      <c r="AW172" s="14" t="s">
        <v>40</v>
      </c>
      <c r="AX172" s="14" t="s">
        <v>88</v>
      </c>
      <c r="AY172" s="261" t="s">
        <v>145</v>
      </c>
    </row>
    <row r="173" s="2" customFormat="1" ht="55.5" customHeight="1">
      <c r="A173" s="43"/>
      <c r="B173" s="44"/>
      <c r="C173" s="217" t="s">
        <v>449</v>
      </c>
      <c r="D173" s="217" t="s">
        <v>148</v>
      </c>
      <c r="E173" s="218" t="s">
        <v>2399</v>
      </c>
      <c r="F173" s="219" t="s">
        <v>2400</v>
      </c>
      <c r="G173" s="220" t="s">
        <v>403</v>
      </c>
      <c r="H173" s="221">
        <v>36</v>
      </c>
      <c r="I173" s="222"/>
      <c r="J173" s="223">
        <f>ROUND(I173*H173,2)</f>
        <v>0</v>
      </c>
      <c r="K173" s="219" t="s">
        <v>152</v>
      </c>
      <c r="L173" s="49"/>
      <c r="M173" s="224" t="s">
        <v>78</v>
      </c>
      <c r="N173" s="225" t="s">
        <v>50</v>
      </c>
      <c r="O173" s="89"/>
      <c r="P173" s="226">
        <f>O173*H173</f>
        <v>0</v>
      </c>
      <c r="Q173" s="226">
        <v>6.7399999999999998E-05</v>
      </c>
      <c r="R173" s="226">
        <f>Q173*H173</f>
        <v>0.0024264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364</v>
      </c>
      <c r="AT173" s="228" t="s">
        <v>148</v>
      </c>
      <c r="AU173" s="228" t="s">
        <v>90</v>
      </c>
      <c r="AY173" s="21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88</v>
      </c>
      <c r="BK173" s="229">
        <f>ROUND(I173*H173,2)</f>
        <v>0</v>
      </c>
      <c r="BL173" s="21" t="s">
        <v>364</v>
      </c>
      <c r="BM173" s="228" t="s">
        <v>2401</v>
      </c>
    </row>
    <row r="174" s="2" customFormat="1">
      <c r="A174" s="43"/>
      <c r="B174" s="44"/>
      <c r="C174" s="45"/>
      <c r="D174" s="230" t="s">
        <v>155</v>
      </c>
      <c r="E174" s="45"/>
      <c r="F174" s="231" t="s">
        <v>2402</v>
      </c>
      <c r="G174" s="45"/>
      <c r="H174" s="45"/>
      <c r="I174" s="232"/>
      <c r="J174" s="45"/>
      <c r="K174" s="45"/>
      <c r="L174" s="49"/>
      <c r="M174" s="233"/>
      <c r="N174" s="234"/>
      <c r="O174" s="89"/>
      <c r="P174" s="89"/>
      <c r="Q174" s="89"/>
      <c r="R174" s="89"/>
      <c r="S174" s="89"/>
      <c r="T174" s="90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T174" s="21" t="s">
        <v>155</v>
      </c>
      <c r="AU174" s="21" t="s">
        <v>90</v>
      </c>
    </row>
    <row r="175" s="14" customFormat="1">
      <c r="A175" s="14"/>
      <c r="B175" s="251"/>
      <c r="C175" s="252"/>
      <c r="D175" s="235" t="s">
        <v>273</v>
      </c>
      <c r="E175" s="253" t="s">
        <v>78</v>
      </c>
      <c r="F175" s="254" t="s">
        <v>2403</v>
      </c>
      <c r="G175" s="252"/>
      <c r="H175" s="255">
        <v>25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1" t="s">
        <v>273</v>
      </c>
      <c r="AU175" s="261" t="s">
        <v>90</v>
      </c>
      <c r="AV175" s="14" t="s">
        <v>90</v>
      </c>
      <c r="AW175" s="14" t="s">
        <v>40</v>
      </c>
      <c r="AX175" s="14" t="s">
        <v>80</v>
      </c>
      <c r="AY175" s="261" t="s">
        <v>145</v>
      </c>
    </row>
    <row r="176" s="14" customFormat="1">
      <c r="A176" s="14"/>
      <c r="B176" s="251"/>
      <c r="C176" s="252"/>
      <c r="D176" s="235" t="s">
        <v>273</v>
      </c>
      <c r="E176" s="253" t="s">
        <v>78</v>
      </c>
      <c r="F176" s="254" t="s">
        <v>2404</v>
      </c>
      <c r="G176" s="252"/>
      <c r="H176" s="255">
        <v>11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273</v>
      </c>
      <c r="AU176" s="261" t="s">
        <v>90</v>
      </c>
      <c r="AV176" s="14" t="s">
        <v>90</v>
      </c>
      <c r="AW176" s="14" t="s">
        <v>40</v>
      </c>
      <c r="AX176" s="14" t="s">
        <v>80</v>
      </c>
      <c r="AY176" s="261" t="s">
        <v>145</v>
      </c>
    </row>
    <row r="177" s="15" customFormat="1">
      <c r="A177" s="15"/>
      <c r="B177" s="262"/>
      <c r="C177" s="263"/>
      <c r="D177" s="235" t="s">
        <v>273</v>
      </c>
      <c r="E177" s="264" t="s">
        <v>78</v>
      </c>
      <c r="F177" s="265" t="s">
        <v>277</v>
      </c>
      <c r="G177" s="263"/>
      <c r="H177" s="266">
        <v>36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2" t="s">
        <v>273</v>
      </c>
      <c r="AU177" s="272" t="s">
        <v>90</v>
      </c>
      <c r="AV177" s="15" t="s">
        <v>170</v>
      </c>
      <c r="AW177" s="15" t="s">
        <v>40</v>
      </c>
      <c r="AX177" s="15" t="s">
        <v>88</v>
      </c>
      <c r="AY177" s="272" t="s">
        <v>145</v>
      </c>
    </row>
    <row r="178" s="2" customFormat="1" ht="55.5" customHeight="1">
      <c r="A178" s="43"/>
      <c r="B178" s="44"/>
      <c r="C178" s="217" t="s">
        <v>455</v>
      </c>
      <c r="D178" s="217" t="s">
        <v>148</v>
      </c>
      <c r="E178" s="218" t="s">
        <v>2405</v>
      </c>
      <c r="F178" s="219" t="s">
        <v>2406</v>
      </c>
      <c r="G178" s="220" t="s">
        <v>403</v>
      </c>
      <c r="H178" s="221">
        <v>10</v>
      </c>
      <c r="I178" s="222"/>
      <c r="J178" s="223">
        <f>ROUND(I178*H178,2)</f>
        <v>0</v>
      </c>
      <c r="K178" s="219" t="s">
        <v>152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9.4640000000000002E-05</v>
      </c>
      <c r="R178" s="226">
        <f>Q178*H178</f>
        <v>0.00094640000000000002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90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2407</v>
      </c>
    </row>
    <row r="179" s="2" customFormat="1">
      <c r="A179" s="43"/>
      <c r="B179" s="44"/>
      <c r="C179" s="45"/>
      <c r="D179" s="230" t="s">
        <v>155</v>
      </c>
      <c r="E179" s="45"/>
      <c r="F179" s="231" t="s">
        <v>2408</v>
      </c>
      <c r="G179" s="45"/>
      <c r="H179" s="45"/>
      <c r="I179" s="232"/>
      <c r="J179" s="45"/>
      <c r="K179" s="45"/>
      <c r="L179" s="49"/>
      <c r="M179" s="233"/>
      <c r="N179" s="234"/>
      <c r="O179" s="89"/>
      <c r="P179" s="89"/>
      <c r="Q179" s="89"/>
      <c r="R179" s="89"/>
      <c r="S179" s="89"/>
      <c r="T179" s="90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T179" s="21" t="s">
        <v>155</v>
      </c>
      <c r="AU179" s="21" t="s">
        <v>90</v>
      </c>
    </row>
    <row r="180" s="14" customFormat="1">
      <c r="A180" s="14"/>
      <c r="B180" s="251"/>
      <c r="C180" s="252"/>
      <c r="D180" s="235" t="s">
        <v>273</v>
      </c>
      <c r="E180" s="253" t="s">
        <v>78</v>
      </c>
      <c r="F180" s="254" t="s">
        <v>2409</v>
      </c>
      <c r="G180" s="252"/>
      <c r="H180" s="255">
        <v>10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1" t="s">
        <v>273</v>
      </c>
      <c r="AU180" s="261" t="s">
        <v>90</v>
      </c>
      <c r="AV180" s="14" t="s">
        <v>90</v>
      </c>
      <c r="AW180" s="14" t="s">
        <v>40</v>
      </c>
      <c r="AX180" s="14" t="s">
        <v>88</v>
      </c>
      <c r="AY180" s="261" t="s">
        <v>145</v>
      </c>
    </row>
    <row r="181" s="2" customFormat="1" ht="55.5" customHeight="1">
      <c r="A181" s="43"/>
      <c r="B181" s="44"/>
      <c r="C181" s="217" t="s">
        <v>461</v>
      </c>
      <c r="D181" s="217" t="s">
        <v>148</v>
      </c>
      <c r="E181" s="218" t="s">
        <v>2410</v>
      </c>
      <c r="F181" s="219" t="s">
        <v>2411</v>
      </c>
      <c r="G181" s="220" t="s">
        <v>403</v>
      </c>
      <c r="H181" s="221">
        <v>44</v>
      </c>
      <c r="I181" s="222"/>
      <c r="J181" s="223">
        <f>ROUND(I181*H181,2)</f>
        <v>0</v>
      </c>
      <c r="K181" s="219" t="s">
        <v>152</v>
      </c>
      <c r="L181" s="49"/>
      <c r="M181" s="224" t="s">
        <v>78</v>
      </c>
      <c r="N181" s="225" t="s">
        <v>50</v>
      </c>
      <c r="O181" s="89"/>
      <c r="P181" s="226">
        <f>O181*H181</f>
        <v>0</v>
      </c>
      <c r="Q181" s="226">
        <v>0.00012156</v>
      </c>
      <c r="R181" s="226">
        <f>Q181*H181</f>
        <v>0.00534864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364</v>
      </c>
      <c r="AT181" s="228" t="s">
        <v>148</v>
      </c>
      <c r="AU181" s="228" t="s">
        <v>90</v>
      </c>
      <c r="AY181" s="21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88</v>
      </c>
      <c r="BK181" s="229">
        <f>ROUND(I181*H181,2)</f>
        <v>0</v>
      </c>
      <c r="BL181" s="21" t="s">
        <v>364</v>
      </c>
      <c r="BM181" s="228" t="s">
        <v>2412</v>
      </c>
    </row>
    <row r="182" s="2" customFormat="1">
      <c r="A182" s="43"/>
      <c r="B182" s="44"/>
      <c r="C182" s="45"/>
      <c r="D182" s="230" t="s">
        <v>155</v>
      </c>
      <c r="E182" s="45"/>
      <c r="F182" s="231" t="s">
        <v>2413</v>
      </c>
      <c r="G182" s="45"/>
      <c r="H182" s="45"/>
      <c r="I182" s="232"/>
      <c r="J182" s="45"/>
      <c r="K182" s="45"/>
      <c r="L182" s="49"/>
      <c r="M182" s="233"/>
      <c r="N182" s="234"/>
      <c r="O182" s="89"/>
      <c r="P182" s="89"/>
      <c r="Q182" s="89"/>
      <c r="R182" s="89"/>
      <c r="S182" s="89"/>
      <c r="T182" s="90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T182" s="21" t="s">
        <v>155</v>
      </c>
      <c r="AU182" s="21" t="s">
        <v>90</v>
      </c>
    </row>
    <row r="183" s="14" customFormat="1">
      <c r="A183" s="14"/>
      <c r="B183" s="251"/>
      <c r="C183" s="252"/>
      <c r="D183" s="235" t="s">
        <v>273</v>
      </c>
      <c r="E183" s="253" t="s">
        <v>78</v>
      </c>
      <c r="F183" s="254" t="s">
        <v>2414</v>
      </c>
      <c r="G183" s="252"/>
      <c r="H183" s="255">
        <v>44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273</v>
      </c>
      <c r="AU183" s="261" t="s">
        <v>90</v>
      </c>
      <c r="AV183" s="14" t="s">
        <v>90</v>
      </c>
      <c r="AW183" s="14" t="s">
        <v>40</v>
      </c>
      <c r="AX183" s="14" t="s">
        <v>88</v>
      </c>
      <c r="AY183" s="261" t="s">
        <v>145</v>
      </c>
    </row>
    <row r="184" s="2" customFormat="1" ht="55.5" customHeight="1">
      <c r="A184" s="43"/>
      <c r="B184" s="44"/>
      <c r="C184" s="217" t="s">
        <v>467</v>
      </c>
      <c r="D184" s="217" t="s">
        <v>148</v>
      </c>
      <c r="E184" s="218" t="s">
        <v>2415</v>
      </c>
      <c r="F184" s="219" t="s">
        <v>2108</v>
      </c>
      <c r="G184" s="220" t="s">
        <v>403</v>
      </c>
      <c r="H184" s="221">
        <v>29</v>
      </c>
      <c r="I184" s="222"/>
      <c r="J184" s="223">
        <f>ROUND(I184*H184,2)</f>
        <v>0</v>
      </c>
      <c r="K184" s="219" t="s">
        <v>152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0.00016312</v>
      </c>
      <c r="R184" s="226">
        <f>Q184*H184</f>
        <v>0.0047304799999999996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364</v>
      </c>
      <c r="AT184" s="228" t="s">
        <v>148</v>
      </c>
      <c r="AU184" s="228" t="s">
        <v>90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364</v>
      </c>
      <c r="BM184" s="228" t="s">
        <v>2416</v>
      </c>
    </row>
    <row r="185" s="2" customFormat="1">
      <c r="A185" s="43"/>
      <c r="B185" s="44"/>
      <c r="C185" s="45"/>
      <c r="D185" s="230" t="s">
        <v>155</v>
      </c>
      <c r="E185" s="45"/>
      <c r="F185" s="231" t="s">
        <v>2417</v>
      </c>
      <c r="G185" s="45"/>
      <c r="H185" s="45"/>
      <c r="I185" s="232"/>
      <c r="J185" s="45"/>
      <c r="K185" s="45"/>
      <c r="L185" s="49"/>
      <c r="M185" s="233"/>
      <c r="N185" s="234"/>
      <c r="O185" s="89"/>
      <c r="P185" s="89"/>
      <c r="Q185" s="89"/>
      <c r="R185" s="89"/>
      <c r="S185" s="89"/>
      <c r="T185" s="90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T185" s="21" t="s">
        <v>155</v>
      </c>
      <c r="AU185" s="21" t="s">
        <v>90</v>
      </c>
    </row>
    <row r="186" s="14" customFormat="1">
      <c r="A186" s="14"/>
      <c r="B186" s="251"/>
      <c r="C186" s="252"/>
      <c r="D186" s="235" t="s">
        <v>273</v>
      </c>
      <c r="E186" s="253" t="s">
        <v>78</v>
      </c>
      <c r="F186" s="254" t="s">
        <v>2418</v>
      </c>
      <c r="G186" s="252"/>
      <c r="H186" s="255">
        <v>29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273</v>
      </c>
      <c r="AU186" s="261" t="s">
        <v>90</v>
      </c>
      <c r="AV186" s="14" t="s">
        <v>90</v>
      </c>
      <c r="AW186" s="14" t="s">
        <v>40</v>
      </c>
      <c r="AX186" s="14" t="s">
        <v>88</v>
      </c>
      <c r="AY186" s="261" t="s">
        <v>145</v>
      </c>
    </row>
    <row r="187" s="2" customFormat="1" ht="21.75" customHeight="1">
      <c r="A187" s="43"/>
      <c r="B187" s="44"/>
      <c r="C187" s="217" t="s">
        <v>472</v>
      </c>
      <c r="D187" s="217" t="s">
        <v>148</v>
      </c>
      <c r="E187" s="218" t="s">
        <v>2419</v>
      </c>
      <c r="F187" s="219" t="s">
        <v>2420</v>
      </c>
      <c r="G187" s="220" t="s">
        <v>553</v>
      </c>
      <c r="H187" s="221">
        <v>22</v>
      </c>
      <c r="I187" s="222"/>
      <c r="J187" s="223">
        <f>ROUND(I187*H187,2)</f>
        <v>0</v>
      </c>
      <c r="K187" s="219" t="s">
        <v>152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0.00028626880000000001</v>
      </c>
      <c r="R187" s="226">
        <f>Q187*H187</f>
        <v>0.0062979135999999998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90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2421</v>
      </c>
    </row>
    <row r="188" s="2" customFormat="1">
      <c r="A188" s="43"/>
      <c r="B188" s="44"/>
      <c r="C188" s="45"/>
      <c r="D188" s="230" t="s">
        <v>155</v>
      </c>
      <c r="E188" s="45"/>
      <c r="F188" s="231" t="s">
        <v>2422</v>
      </c>
      <c r="G188" s="45"/>
      <c r="H188" s="45"/>
      <c r="I188" s="232"/>
      <c r="J188" s="45"/>
      <c r="K188" s="45"/>
      <c r="L188" s="49"/>
      <c r="M188" s="233"/>
      <c r="N188" s="234"/>
      <c r="O188" s="89"/>
      <c r="P188" s="89"/>
      <c r="Q188" s="89"/>
      <c r="R188" s="89"/>
      <c r="S188" s="89"/>
      <c r="T188" s="90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T188" s="21" t="s">
        <v>155</v>
      </c>
      <c r="AU188" s="21" t="s">
        <v>90</v>
      </c>
    </row>
    <row r="189" s="2" customFormat="1" ht="24.15" customHeight="1">
      <c r="A189" s="43"/>
      <c r="B189" s="44"/>
      <c r="C189" s="217" t="s">
        <v>477</v>
      </c>
      <c r="D189" s="217" t="s">
        <v>148</v>
      </c>
      <c r="E189" s="218" t="s">
        <v>2423</v>
      </c>
      <c r="F189" s="219" t="s">
        <v>2424</v>
      </c>
      <c r="G189" s="220" t="s">
        <v>553</v>
      </c>
      <c r="H189" s="221">
        <v>2</v>
      </c>
      <c r="I189" s="222"/>
      <c r="J189" s="223">
        <f>ROUND(I189*H189,2)</f>
        <v>0</v>
      </c>
      <c r="K189" s="219" t="s">
        <v>152</v>
      </c>
      <c r="L189" s="49"/>
      <c r="M189" s="224" t="s">
        <v>78</v>
      </c>
      <c r="N189" s="225" t="s">
        <v>50</v>
      </c>
      <c r="O189" s="89"/>
      <c r="P189" s="226">
        <f>O189*H189</f>
        <v>0</v>
      </c>
      <c r="Q189" s="226">
        <v>0.00020956999999999999</v>
      </c>
      <c r="R189" s="226">
        <f>Q189*H189</f>
        <v>0.00041913999999999997</v>
      </c>
      <c r="S189" s="226">
        <v>0</v>
      </c>
      <c r="T189" s="227">
        <f>S189*H189</f>
        <v>0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R189" s="228" t="s">
        <v>364</v>
      </c>
      <c r="AT189" s="228" t="s">
        <v>148</v>
      </c>
      <c r="AU189" s="228" t="s">
        <v>90</v>
      </c>
      <c r="AY189" s="21" t="s">
        <v>145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1" t="s">
        <v>88</v>
      </c>
      <c r="BK189" s="229">
        <f>ROUND(I189*H189,2)</f>
        <v>0</v>
      </c>
      <c r="BL189" s="21" t="s">
        <v>364</v>
      </c>
      <c r="BM189" s="228" t="s">
        <v>2425</v>
      </c>
    </row>
    <row r="190" s="2" customFormat="1">
      <c r="A190" s="43"/>
      <c r="B190" s="44"/>
      <c r="C190" s="45"/>
      <c r="D190" s="230" t="s">
        <v>155</v>
      </c>
      <c r="E190" s="45"/>
      <c r="F190" s="231" t="s">
        <v>2426</v>
      </c>
      <c r="G190" s="45"/>
      <c r="H190" s="45"/>
      <c r="I190" s="232"/>
      <c r="J190" s="45"/>
      <c r="K190" s="45"/>
      <c r="L190" s="49"/>
      <c r="M190" s="233"/>
      <c r="N190" s="234"/>
      <c r="O190" s="89"/>
      <c r="P190" s="89"/>
      <c r="Q190" s="89"/>
      <c r="R190" s="89"/>
      <c r="S190" s="89"/>
      <c r="T190" s="90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T190" s="21" t="s">
        <v>155</v>
      </c>
      <c r="AU190" s="21" t="s">
        <v>90</v>
      </c>
    </row>
    <row r="191" s="2" customFormat="1" ht="24.15" customHeight="1">
      <c r="A191" s="43"/>
      <c r="B191" s="44"/>
      <c r="C191" s="217" t="s">
        <v>483</v>
      </c>
      <c r="D191" s="217" t="s">
        <v>148</v>
      </c>
      <c r="E191" s="218" t="s">
        <v>2427</v>
      </c>
      <c r="F191" s="219" t="s">
        <v>2428</v>
      </c>
      <c r="G191" s="220" t="s">
        <v>553</v>
      </c>
      <c r="H191" s="221">
        <v>2</v>
      </c>
      <c r="I191" s="222"/>
      <c r="J191" s="223">
        <f>ROUND(I191*H191,2)</f>
        <v>0</v>
      </c>
      <c r="K191" s="219" t="s">
        <v>152</v>
      </c>
      <c r="L191" s="49"/>
      <c r="M191" s="224" t="s">
        <v>78</v>
      </c>
      <c r="N191" s="225" t="s">
        <v>50</v>
      </c>
      <c r="O191" s="89"/>
      <c r="P191" s="226">
        <f>O191*H191</f>
        <v>0</v>
      </c>
      <c r="Q191" s="226">
        <v>0.00033956999999999998</v>
      </c>
      <c r="R191" s="226">
        <f>Q191*H191</f>
        <v>0.00067913999999999995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364</v>
      </c>
      <c r="AT191" s="228" t="s">
        <v>148</v>
      </c>
      <c r="AU191" s="228" t="s">
        <v>90</v>
      </c>
      <c r="AY191" s="21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88</v>
      </c>
      <c r="BK191" s="229">
        <f>ROUND(I191*H191,2)</f>
        <v>0</v>
      </c>
      <c r="BL191" s="21" t="s">
        <v>364</v>
      </c>
      <c r="BM191" s="228" t="s">
        <v>2429</v>
      </c>
    </row>
    <row r="192" s="2" customFormat="1">
      <c r="A192" s="43"/>
      <c r="B192" s="44"/>
      <c r="C192" s="45"/>
      <c r="D192" s="230" t="s">
        <v>155</v>
      </c>
      <c r="E192" s="45"/>
      <c r="F192" s="231" t="s">
        <v>2430</v>
      </c>
      <c r="G192" s="45"/>
      <c r="H192" s="45"/>
      <c r="I192" s="232"/>
      <c r="J192" s="45"/>
      <c r="K192" s="45"/>
      <c r="L192" s="49"/>
      <c r="M192" s="233"/>
      <c r="N192" s="234"/>
      <c r="O192" s="89"/>
      <c r="P192" s="89"/>
      <c r="Q192" s="89"/>
      <c r="R192" s="89"/>
      <c r="S192" s="89"/>
      <c r="T192" s="90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T192" s="21" t="s">
        <v>155</v>
      </c>
      <c r="AU192" s="21" t="s">
        <v>90</v>
      </c>
    </row>
    <row r="193" s="2" customFormat="1" ht="24.15" customHeight="1">
      <c r="A193" s="43"/>
      <c r="B193" s="44"/>
      <c r="C193" s="217" t="s">
        <v>489</v>
      </c>
      <c r="D193" s="217" t="s">
        <v>148</v>
      </c>
      <c r="E193" s="218" t="s">
        <v>2431</v>
      </c>
      <c r="F193" s="219" t="s">
        <v>2432</v>
      </c>
      <c r="G193" s="220" t="s">
        <v>553</v>
      </c>
      <c r="H193" s="221">
        <v>1</v>
      </c>
      <c r="I193" s="222"/>
      <c r="J193" s="223">
        <f>ROUND(I193*H193,2)</f>
        <v>0</v>
      </c>
      <c r="K193" s="219" t="s">
        <v>152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0.00049956999999999996</v>
      </c>
      <c r="R193" s="226">
        <f>Q193*H193</f>
        <v>0.00049956999999999996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364</v>
      </c>
      <c r="AT193" s="228" t="s">
        <v>148</v>
      </c>
      <c r="AU193" s="228" t="s">
        <v>90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364</v>
      </c>
      <c r="BM193" s="228" t="s">
        <v>2433</v>
      </c>
    </row>
    <row r="194" s="2" customFormat="1">
      <c r="A194" s="43"/>
      <c r="B194" s="44"/>
      <c r="C194" s="45"/>
      <c r="D194" s="230" t="s">
        <v>155</v>
      </c>
      <c r="E194" s="45"/>
      <c r="F194" s="231" t="s">
        <v>2434</v>
      </c>
      <c r="G194" s="45"/>
      <c r="H194" s="45"/>
      <c r="I194" s="232"/>
      <c r="J194" s="45"/>
      <c r="K194" s="45"/>
      <c r="L194" s="49"/>
      <c r="M194" s="233"/>
      <c r="N194" s="234"/>
      <c r="O194" s="89"/>
      <c r="P194" s="89"/>
      <c r="Q194" s="89"/>
      <c r="R194" s="89"/>
      <c r="S194" s="89"/>
      <c r="T194" s="90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T194" s="21" t="s">
        <v>155</v>
      </c>
      <c r="AU194" s="21" t="s">
        <v>90</v>
      </c>
    </row>
    <row r="195" s="2" customFormat="1" ht="24.15" customHeight="1">
      <c r="A195" s="43"/>
      <c r="B195" s="44"/>
      <c r="C195" s="217" t="s">
        <v>498</v>
      </c>
      <c r="D195" s="217" t="s">
        <v>148</v>
      </c>
      <c r="E195" s="218" t="s">
        <v>2435</v>
      </c>
      <c r="F195" s="219" t="s">
        <v>2436</v>
      </c>
      <c r="G195" s="220" t="s">
        <v>553</v>
      </c>
      <c r="H195" s="221">
        <v>1</v>
      </c>
      <c r="I195" s="222"/>
      <c r="J195" s="223">
        <f>ROUND(I195*H195,2)</f>
        <v>0</v>
      </c>
      <c r="K195" s="219" t="s">
        <v>152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0.00069957000000000005</v>
      </c>
      <c r="R195" s="226">
        <f>Q195*H195</f>
        <v>0.00069957000000000005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364</v>
      </c>
      <c r="AT195" s="228" t="s">
        <v>148</v>
      </c>
      <c r="AU195" s="228" t="s">
        <v>90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364</v>
      </c>
      <c r="BM195" s="228" t="s">
        <v>2437</v>
      </c>
    </row>
    <row r="196" s="2" customFormat="1">
      <c r="A196" s="43"/>
      <c r="B196" s="44"/>
      <c r="C196" s="45"/>
      <c r="D196" s="230" t="s">
        <v>155</v>
      </c>
      <c r="E196" s="45"/>
      <c r="F196" s="231" t="s">
        <v>2438</v>
      </c>
      <c r="G196" s="45"/>
      <c r="H196" s="45"/>
      <c r="I196" s="232"/>
      <c r="J196" s="45"/>
      <c r="K196" s="45"/>
      <c r="L196" s="49"/>
      <c r="M196" s="233"/>
      <c r="N196" s="234"/>
      <c r="O196" s="89"/>
      <c r="P196" s="89"/>
      <c r="Q196" s="89"/>
      <c r="R196" s="89"/>
      <c r="S196" s="89"/>
      <c r="T196" s="90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T196" s="21" t="s">
        <v>155</v>
      </c>
      <c r="AU196" s="21" t="s">
        <v>90</v>
      </c>
    </row>
    <row r="197" s="2" customFormat="1" ht="24.15" customHeight="1">
      <c r="A197" s="43"/>
      <c r="B197" s="44"/>
      <c r="C197" s="217" t="s">
        <v>515</v>
      </c>
      <c r="D197" s="217" t="s">
        <v>148</v>
      </c>
      <c r="E197" s="218" t="s">
        <v>2439</v>
      </c>
      <c r="F197" s="219" t="s">
        <v>2440</v>
      </c>
      <c r="G197" s="220" t="s">
        <v>553</v>
      </c>
      <c r="H197" s="221">
        <v>2</v>
      </c>
      <c r="I197" s="222"/>
      <c r="J197" s="223">
        <f>ROUND(I197*H197,2)</f>
        <v>0</v>
      </c>
      <c r="K197" s="219" t="s">
        <v>152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1.9570000000000001E-05</v>
      </c>
      <c r="R197" s="226">
        <f>Q197*H197</f>
        <v>3.9140000000000001E-05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364</v>
      </c>
      <c r="AT197" s="228" t="s">
        <v>148</v>
      </c>
      <c r="AU197" s="228" t="s">
        <v>90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364</v>
      </c>
      <c r="BM197" s="228" t="s">
        <v>2441</v>
      </c>
    </row>
    <row r="198" s="2" customFormat="1">
      <c r="A198" s="43"/>
      <c r="B198" s="44"/>
      <c r="C198" s="45"/>
      <c r="D198" s="230" t="s">
        <v>155</v>
      </c>
      <c r="E198" s="45"/>
      <c r="F198" s="231" t="s">
        <v>2442</v>
      </c>
      <c r="G198" s="45"/>
      <c r="H198" s="45"/>
      <c r="I198" s="232"/>
      <c r="J198" s="45"/>
      <c r="K198" s="45"/>
      <c r="L198" s="49"/>
      <c r="M198" s="233"/>
      <c r="N198" s="234"/>
      <c r="O198" s="89"/>
      <c r="P198" s="89"/>
      <c r="Q198" s="89"/>
      <c r="R198" s="89"/>
      <c r="S198" s="89"/>
      <c r="T198" s="90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T198" s="21" t="s">
        <v>155</v>
      </c>
      <c r="AU198" s="21" t="s">
        <v>90</v>
      </c>
    </row>
    <row r="199" s="2" customFormat="1" ht="24.15" customHeight="1">
      <c r="A199" s="43"/>
      <c r="B199" s="44"/>
      <c r="C199" s="288" t="s">
        <v>522</v>
      </c>
      <c r="D199" s="288" t="s">
        <v>664</v>
      </c>
      <c r="E199" s="289" t="s">
        <v>2443</v>
      </c>
      <c r="F199" s="290" t="s">
        <v>2444</v>
      </c>
      <c r="G199" s="291" t="s">
        <v>553</v>
      </c>
      <c r="H199" s="292">
        <v>2</v>
      </c>
      <c r="I199" s="293"/>
      <c r="J199" s="294">
        <f>ROUND(I199*H199,2)</f>
        <v>0</v>
      </c>
      <c r="K199" s="290" t="s">
        <v>152</v>
      </c>
      <c r="L199" s="295"/>
      <c r="M199" s="296" t="s">
        <v>78</v>
      </c>
      <c r="N199" s="297" t="s">
        <v>50</v>
      </c>
      <c r="O199" s="89"/>
      <c r="P199" s="226">
        <f>O199*H199</f>
        <v>0</v>
      </c>
      <c r="Q199" s="226">
        <v>0.00052999999999999998</v>
      </c>
      <c r="R199" s="226">
        <f>Q199*H199</f>
        <v>0.00106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467</v>
      </c>
      <c r="AT199" s="228" t="s">
        <v>664</v>
      </c>
      <c r="AU199" s="228" t="s">
        <v>90</v>
      </c>
      <c r="AY199" s="21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88</v>
      </c>
      <c r="BK199" s="229">
        <f>ROUND(I199*H199,2)</f>
        <v>0</v>
      </c>
      <c r="BL199" s="21" t="s">
        <v>364</v>
      </c>
      <c r="BM199" s="228" t="s">
        <v>2445</v>
      </c>
    </row>
    <row r="200" s="2" customFormat="1" ht="44.25" customHeight="1">
      <c r="A200" s="43"/>
      <c r="B200" s="44"/>
      <c r="C200" s="217" t="s">
        <v>537</v>
      </c>
      <c r="D200" s="217" t="s">
        <v>148</v>
      </c>
      <c r="E200" s="218" t="s">
        <v>2446</v>
      </c>
      <c r="F200" s="219" t="s">
        <v>2447</v>
      </c>
      <c r="G200" s="220" t="s">
        <v>301</v>
      </c>
      <c r="H200" s="221">
        <v>0.13100000000000001</v>
      </c>
      <c r="I200" s="222"/>
      <c r="J200" s="223">
        <f>ROUND(I200*H200,2)</f>
        <v>0</v>
      </c>
      <c r="K200" s="219" t="s">
        <v>152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90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2448</v>
      </c>
    </row>
    <row r="201" s="2" customFormat="1">
      <c r="A201" s="43"/>
      <c r="B201" s="44"/>
      <c r="C201" s="45"/>
      <c r="D201" s="230" t="s">
        <v>155</v>
      </c>
      <c r="E201" s="45"/>
      <c r="F201" s="231" t="s">
        <v>2449</v>
      </c>
      <c r="G201" s="45"/>
      <c r="H201" s="45"/>
      <c r="I201" s="232"/>
      <c r="J201" s="45"/>
      <c r="K201" s="45"/>
      <c r="L201" s="49"/>
      <c r="M201" s="233"/>
      <c r="N201" s="234"/>
      <c r="O201" s="89"/>
      <c r="P201" s="89"/>
      <c r="Q201" s="89"/>
      <c r="R201" s="89"/>
      <c r="S201" s="89"/>
      <c r="T201" s="90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T201" s="21" t="s">
        <v>155</v>
      </c>
      <c r="AU201" s="21" t="s">
        <v>90</v>
      </c>
    </row>
    <row r="202" s="2" customFormat="1" ht="49.05" customHeight="1">
      <c r="A202" s="43"/>
      <c r="B202" s="44"/>
      <c r="C202" s="217" t="s">
        <v>550</v>
      </c>
      <c r="D202" s="217" t="s">
        <v>148</v>
      </c>
      <c r="E202" s="218" t="s">
        <v>2450</v>
      </c>
      <c r="F202" s="219" t="s">
        <v>2451</v>
      </c>
      <c r="G202" s="220" t="s">
        <v>301</v>
      </c>
      <c r="H202" s="221">
        <v>0.13100000000000001</v>
      </c>
      <c r="I202" s="222"/>
      <c r="J202" s="223">
        <f>ROUND(I202*H202,2)</f>
        <v>0</v>
      </c>
      <c r="K202" s="219" t="s">
        <v>152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90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2452</v>
      </c>
    </row>
    <row r="203" s="2" customFormat="1">
      <c r="A203" s="43"/>
      <c r="B203" s="44"/>
      <c r="C203" s="45"/>
      <c r="D203" s="230" t="s">
        <v>155</v>
      </c>
      <c r="E203" s="45"/>
      <c r="F203" s="231" t="s">
        <v>2453</v>
      </c>
      <c r="G203" s="45"/>
      <c r="H203" s="45"/>
      <c r="I203" s="232"/>
      <c r="J203" s="45"/>
      <c r="K203" s="45"/>
      <c r="L203" s="49"/>
      <c r="M203" s="233"/>
      <c r="N203" s="234"/>
      <c r="O203" s="89"/>
      <c r="P203" s="89"/>
      <c r="Q203" s="89"/>
      <c r="R203" s="89"/>
      <c r="S203" s="89"/>
      <c r="T203" s="90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T203" s="21" t="s">
        <v>155</v>
      </c>
      <c r="AU203" s="21" t="s">
        <v>90</v>
      </c>
    </row>
    <row r="204" s="2" customFormat="1" ht="62.7" customHeight="1">
      <c r="A204" s="43"/>
      <c r="B204" s="44"/>
      <c r="C204" s="217" t="s">
        <v>559</v>
      </c>
      <c r="D204" s="217" t="s">
        <v>148</v>
      </c>
      <c r="E204" s="218" t="s">
        <v>2454</v>
      </c>
      <c r="F204" s="219" t="s">
        <v>2455</v>
      </c>
      <c r="G204" s="220" t="s">
        <v>301</v>
      </c>
      <c r="H204" s="221">
        <v>0.13100000000000001</v>
      </c>
      <c r="I204" s="222"/>
      <c r="J204" s="223">
        <f>ROUND(I204*H204,2)</f>
        <v>0</v>
      </c>
      <c r="K204" s="219" t="s">
        <v>152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90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2456</v>
      </c>
    </row>
    <row r="205" s="2" customFormat="1">
      <c r="A205" s="43"/>
      <c r="B205" s="44"/>
      <c r="C205" s="45"/>
      <c r="D205" s="230" t="s">
        <v>155</v>
      </c>
      <c r="E205" s="45"/>
      <c r="F205" s="231" t="s">
        <v>2457</v>
      </c>
      <c r="G205" s="45"/>
      <c r="H205" s="45"/>
      <c r="I205" s="232"/>
      <c r="J205" s="45"/>
      <c r="K205" s="45"/>
      <c r="L205" s="49"/>
      <c r="M205" s="233"/>
      <c r="N205" s="234"/>
      <c r="O205" s="89"/>
      <c r="P205" s="89"/>
      <c r="Q205" s="89"/>
      <c r="R205" s="89"/>
      <c r="S205" s="89"/>
      <c r="T205" s="90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T205" s="21" t="s">
        <v>155</v>
      </c>
      <c r="AU205" s="21" t="s">
        <v>90</v>
      </c>
    </row>
    <row r="206" s="12" customFormat="1" ht="22.8" customHeight="1">
      <c r="A206" s="12"/>
      <c r="B206" s="201"/>
      <c r="C206" s="202"/>
      <c r="D206" s="203" t="s">
        <v>79</v>
      </c>
      <c r="E206" s="215" t="s">
        <v>2458</v>
      </c>
      <c r="F206" s="215" t="s">
        <v>2459</v>
      </c>
      <c r="G206" s="202"/>
      <c r="H206" s="202"/>
      <c r="I206" s="205"/>
      <c r="J206" s="216">
        <f>BK206</f>
        <v>0</v>
      </c>
      <c r="K206" s="202"/>
      <c r="L206" s="207"/>
      <c r="M206" s="208"/>
      <c r="N206" s="209"/>
      <c r="O206" s="209"/>
      <c r="P206" s="210">
        <f>SUM(P207:P244)</f>
        <v>0</v>
      </c>
      <c r="Q206" s="209"/>
      <c r="R206" s="210">
        <f>SUM(R207:R244)</f>
        <v>0.1041124422</v>
      </c>
      <c r="S206" s="209"/>
      <c r="T206" s="211">
        <f>SUM(T207:T244)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2" t="s">
        <v>90</v>
      </c>
      <c r="AT206" s="213" t="s">
        <v>79</v>
      </c>
      <c r="AU206" s="213" t="s">
        <v>88</v>
      </c>
      <c r="AY206" s="212" t="s">
        <v>145</v>
      </c>
      <c r="BK206" s="214">
        <f>SUM(BK207:BK244)</f>
        <v>0</v>
      </c>
    </row>
    <row r="207" s="2" customFormat="1" ht="21.75" customHeight="1">
      <c r="A207" s="43"/>
      <c r="B207" s="44"/>
      <c r="C207" s="217" t="s">
        <v>568</v>
      </c>
      <c r="D207" s="217" t="s">
        <v>148</v>
      </c>
      <c r="E207" s="218" t="s">
        <v>2460</v>
      </c>
      <c r="F207" s="219" t="s">
        <v>2461</v>
      </c>
      <c r="G207" s="220" t="s">
        <v>151</v>
      </c>
      <c r="H207" s="221">
        <v>3</v>
      </c>
      <c r="I207" s="222"/>
      <c r="J207" s="223">
        <f>ROUND(I207*H207,2)</f>
        <v>0</v>
      </c>
      <c r="K207" s="219" t="s">
        <v>152</v>
      </c>
      <c r="L207" s="49"/>
      <c r="M207" s="224" t="s">
        <v>78</v>
      </c>
      <c r="N207" s="225" t="s">
        <v>50</v>
      </c>
      <c r="O207" s="89"/>
      <c r="P207" s="226">
        <f>O207*H207</f>
        <v>0</v>
      </c>
      <c r="Q207" s="226">
        <v>0.0017285897</v>
      </c>
      <c r="R207" s="226">
        <f>Q207*H207</f>
        <v>0.0051857691000000003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364</v>
      </c>
      <c r="AT207" s="228" t="s">
        <v>148</v>
      </c>
      <c r="AU207" s="228" t="s">
        <v>90</v>
      </c>
      <c r="AY207" s="21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88</v>
      </c>
      <c r="BK207" s="229">
        <f>ROUND(I207*H207,2)</f>
        <v>0</v>
      </c>
      <c r="BL207" s="21" t="s">
        <v>364</v>
      </c>
      <c r="BM207" s="228" t="s">
        <v>2462</v>
      </c>
    </row>
    <row r="208" s="2" customFormat="1">
      <c r="A208" s="43"/>
      <c r="B208" s="44"/>
      <c r="C208" s="45"/>
      <c r="D208" s="230" t="s">
        <v>155</v>
      </c>
      <c r="E208" s="45"/>
      <c r="F208" s="231" t="s">
        <v>2463</v>
      </c>
      <c r="G208" s="45"/>
      <c r="H208" s="45"/>
      <c r="I208" s="232"/>
      <c r="J208" s="45"/>
      <c r="K208" s="45"/>
      <c r="L208" s="49"/>
      <c r="M208" s="233"/>
      <c r="N208" s="234"/>
      <c r="O208" s="89"/>
      <c r="P208" s="89"/>
      <c r="Q208" s="89"/>
      <c r="R208" s="89"/>
      <c r="S208" s="89"/>
      <c r="T208" s="90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T208" s="21" t="s">
        <v>155</v>
      </c>
      <c r="AU208" s="21" t="s">
        <v>90</v>
      </c>
    </row>
    <row r="209" s="2" customFormat="1" ht="16.5" customHeight="1">
      <c r="A209" s="43"/>
      <c r="B209" s="44"/>
      <c r="C209" s="288" t="s">
        <v>576</v>
      </c>
      <c r="D209" s="288" t="s">
        <v>664</v>
      </c>
      <c r="E209" s="289" t="s">
        <v>2464</v>
      </c>
      <c r="F209" s="290" t="s">
        <v>2465</v>
      </c>
      <c r="G209" s="291" t="s">
        <v>553</v>
      </c>
      <c r="H209" s="292">
        <v>3</v>
      </c>
      <c r="I209" s="293"/>
      <c r="J209" s="294">
        <f>ROUND(I209*H209,2)</f>
        <v>0</v>
      </c>
      <c r="K209" s="290" t="s">
        <v>152</v>
      </c>
      <c r="L209" s="295"/>
      <c r="M209" s="296" t="s">
        <v>78</v>
      </c>
      <c r="N209" s="297" t="s">
        <v>50</v>
      </c>
      <c r="O209" s="89"/>
      <c r="P209" s="226">
        <f>O209*H209</f>
        <v>0</v>
      </c>
      <c r="Q209" s="226">
        <v>0.0135</v>
      </c>
      <c r="R209" s="226">
        <f>Q209*H209</f>
        <v>0.040500000000000001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467</v>
      </c>
      <c r="AT209" s="228" t="s">
        <v>664</v>
      </c>
      <c r="AU209" s="228" t="s">
        <v>90</v>
      </c>
      <c r="AY209" s="21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88</v>
      </c>
      <c r="BK209" s="229">
        <f>ROUND(I209*H209,2)</f>
        <v>0</v>
      </c>
      <c r="BL209" s="21" t="s">
        <v>364</v>
      </c>
      <c r="BM209" s="228" t="s">
        <v>2466</v>
      </c>
    </row>
    <row r="210" s="2" customFormat="1" ht="24.15" customHeight="1">
      <c r="A210" s="43"/>
      <c r="B210" s="44"/>
      <c r="C210" s="217" t="s">
        <v>585</v>
      </c>
      <c r="D210" s="217" t="s">
        <v>148</v>
      </c>
      <c r="E210" s="218" t="s">
        <v>2467</v>
      </c>
      <c r="F210" s="219" t="s">
        <v>2468</v>
      </c>
      <c r="G210" s="220" t="s">
        <v>151</v>
      </c>
      <c r="H210" s="221">
        <v>8</v>
      </c>
      <c r="I210" s="222"/>
      <c r="J210" s="223">
        <f>ROUND(I210*H210,2)</f>
        <v>0</v>
      </c>
      <c r="K210" s="219" t="s">
        <v>152</v>
      </c>
      <c r="L210" s="49"/>
      <c r="M210" s="224" t="s">
        <v>78</v>
      </c>
      <c r="N210" s="225" t="s">
        <v>50</v>
      </c>
      <c r="O210" s="89"/>
      <c r="P210" s="226">
        <f>O210*H210</f>
        <v>0</v>
      </c>
      <c r="Q210" s="226">
        <v>0.0004347121</v>
      </c>
      <c r="R210" s="226">
        <f>Q210*H210</f>
        <v>0.0034776968</v>
      </c>
      <c r="S210" s="226">
        <v>0</v>
      </c>
      <c r="T210" s="227">
        <f>S210*H210</f>
        <v>0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R210" s="228" t="s">
        <v>364</v>
      </c>
      <c r="AT210" s="228" t="s">
        <v>148</v>
      </c>
      <c r="AU210" s="228" t="s">
        <v>90</v>
      </c>
      <c r="AY210" s="21" t="s">
        <v>145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21" t="s">
        <v>88</v>
      </c>
      <c r="BK210" s="229">
        <f>ROUND(I210*H210,2)</f>
        <v>0</v>
      </c>
      <c r="BL210" s="21" t="s">
        <v>364</v>
      </c>
      <c r="BM210" s="228" t="s">
        <v>2469</v>
      </c>
    </row>
    <row r="211" s="2" customFormat="1">
      <c r="A211" s="43"/>
      <c r="B211" s="44"/>
      <c r="C211" s="45"/>
      <c r="D211" s="230" t="s">
        <v>155</v>
      </c>
      <c r="E211" s="45"/>
      <c r="F211" s="231" t="s">
        <v>2470</v>
      </c>
      <c r="G211" s="45"/>
      <c r="H211" s="45"/>
      <c r="I211" s="232"/>
      <c r="J211" s="45"/>
      <c r="K211" s="45"/>
      <c r="L211" s="49"/>
      <c r="M211" s="233"/>
      <c r="N211" s="234"/>
      <c r="O211" s="89"/>
      <c r="P211" s="89"/>
      <c r="Q211" s="89"/>
      <c r="R211" s="89"/>
      <c r="S211" s="89"/>
      <c r="T211" s="90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T211" s="21" t="s">
        <v>155</v>
      </c>
      <c r="AU211" s="21" t="s">
        <v>90</v>
      </c>
    </row>
    <row r="212" s="14" customFormat="1">
      <c r="A212" s="14"/>
      <c r="B212" s="251"/>
      <c r="C212" s="252"/>
      <c r="D212" s="235" t="s">
        <v>273</v>
      </c>
      <c r="E212" s="253" t="s">
        <v>78</v>
      </c>
      <c r="F212" s="254" t="s">
        <v>2471</v>
      </c>
      <c r="G212" s="252"/>
      <c r="H212" s="255">
        <v>8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273</v>
      </c>
      <c r="AU212" s="261" t="s">
        <v>90</v>
      </c>
      <c r="AV212" s="14" t="s">
        <v>90</v>
      </c>
      <c r="AW212" s="14" t="s">
        <v>40</v>
      </c>
      <c r="AX212" s="14" t="s">
        <v>88</v>
      </c>
      <c r="AY212" s="261" t="s">
        <v>145</v>
      </c>
    </row>
    <row r="213" s="2" customFormat="1" ht="16.5" customHeight="1">
      <c r="A213" s="43"/>
      <c r="B213" s="44"/>
      <c r="C213" s="217" t="s">
        <v>592</v>
      </c>
      <c r="D213" s="217" t="s">
        <v>148</v>
      </c>
      <c r="E213" s="218" t="s">
        <v>2472</v>
      </c>
      <c r="F213" s="219" t="s">
        <v>2473</v>
      </c>
      <c r="G213" s="220" t="s">
        <v>151</v>
      </c>
      <c r="H213" s="221">
        <v>1</v>
      </c>
      <c r="I213" s="222"/>
      <c r="J213" s="223">
        <f>ROUND(I213*H213,2)</f>
        <v>0</v>
      </c>
      <c r="K213" s="219" t="s">
        <v>152</v>
      </c>
      <c r="L213" s="49"/>
      <c r="M213" s="224" t="s">
        <v>78</v>
      </c>
      <c r="N213" s="225" t="s">
        <v>50</v>
      </c>
      <c r="O213" s="89"/>
      <c r="P213" s="226">
        <f>O213*H213</f>
        <v>0</v>
      </c>
      <c r="Q213" s="226">
        <v>0.00063883630000000004</v>
      </c>
      <c r="R213" s="226">
        <f>Q213*H213</f>
        <v>0.00063883630000000004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364</v>
      </c>
      <c r="AT213" s="228" t="s">
        <v>148</v>
      </c>
      <c r="AU213" s="228" t="s">
        <v>90</v>
      </c>
      <c r="AY213" s="21" t="s">
        <v>145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88</v>
      </c>
      <c r="BK213" s="229">
        <f>ROUND(I213*H213,2)</f>
        <v>0</v>
      </c>
      <c r="BL213" s="21" t="s">
        <v>364</v>
      </c>
      <c r="BM213" s="228" t="s">
        <v>2474</v>
      </c>
    </row>
    <row r="214" s="2" customFormat="1">
      <c r="A214" s="43"/>
      <c r="B214" s="44"/>
      <c r="C214" s="45"/>
      <c r="D214" s="230" t="s">
        <v>155</v>
      </c>
      <c r="E214" s="45"/>
      <c r="F214" s="231" t="s">
        <v>2475</v>
      </c>
      <c r="G214" s="45"/>
      <c r="H214" s="45"/>
      <c r="I214" s="232"/>
      <c r="J214" s="45"/>
      <c r="K214" s="45"/>
      <c r="L214" s="49"/>
      <c r="M214" s="233"/>
      <c r="N214" s="234"/>
      <c r="O214" s="89"/>
      <c r="P214" s="89"/>
      <c r="Q214" s="89"/>
      <c r="R214" s="89"/>
      <c r="S214" s="89"/>
      <c r="T214" s="90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T214" s="21" t="s">
        <v>155</v>
      </c>
      <c r="AU214" s="21" t="s">
        <v>90</v>
      </c>
    </row>
    <row r="215" s="2" customFormat="1" ht="16.5" customHeight="1">
      <c r="A215" s="43"/>
      <c r="B215" s="44"/>
      <c r="C215" s="288" t="s">
        <v>599</v>
      </c>
      <c r="D215" s="288" t="s">
        <v>664</v>
      </c>
      <c r="E215" s="289" t="s">
        <v>2476</v>
      </c>
      <c r="F215" s="290" t="s">
        <v>2477</v>
      </c>
      <c r="G215" s="291" t="s">
        <v>553</v>
      </c>
      <c r="H215" s="292">
        <v>1</v>
      </c>
      <c r="I215" s="293"/>
      <c r="J215" s="294">
        <f>ROUND(I215*H215,2)</f>
        <v>0</v>
      </c>
      <c r="K215" s="290" t="s">
        <v>152</v>
      </c>
      <c r="L215" s="295"/>
      <c r="M215" s="296" t="s">
        <v>78</v>
      </c>
      <c r="N215" s="297" t="s">
        <v>50</v>
      </c>
      <c r="O215" s="89"/>
      <c r="P215" s="226">
        <f>O215*H215</f>
        <v>0</v>
      </c>
      <c r="Q215" s="226">
        <v>0.014</v>
      </c>
      <c r="R215" s="226">
        <f>Q215*H215</f>
        <v>0.014</v>
      </c>
      <c r="S215" s="226">
        <v>0</v>
      </c>
      <c r="T215" s="227">
        <f>S215*H215</f>
        <v>0</v>
      </c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R215" s="228" t="s">
        <v>467</v>
      </c>
      <c r="AT215" s="228" t="s">
        <v>664</v>
      </c>
      <c r="AU215" s="228" t="s">
        <v>90</v>
      </c>
      <c r="AY215" s="21" t="s">
        <v>145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21" t="s">
        <v>88</v>
      </c>
      <c r="BK215" s="229">
        <f>ROUND(I215*H215,2)</f>
        <v>0</v>
      </c>
      <c r="BL215" s="21" t="s">
        <v>364</v>
      </c>
      <c r="BM215" s="228" t="s">
        <v>2478</v>
      </c>
    </row>
    <row r="216" s="2" customFormat="1" ht="24.15" customHeight="1">
      <c r="A216" s="43"/>
      <c r="B216" s="44"/>
      <c r="C216" s="217" t="s">
        <v>613</v>
      </c>
      <c r="D216" s="217" t="s">
        <v>148</v>
      </c>
      <c r="E216" s="218" t="s">
        <v>2479</v>
      </c>
      <c r="F216" s="219" t="s">
        <v>2480</v>
      </c>
      <c r="G216" s="220" t="s">
        <v>151</v>
      </c>
      <c r="H216" s="221">
        <v>22</v>
      </c>
      <c r="I216" s="222"/>
      <c r="J216" s="223">
        <f>ROUND(I216*H216,2)</f>
        <v>0</v>
      </c>
      <c r="K216" s="219" t="s">
        <v>152</v>
      </c>
      <c r="L216" s="49"/>
      <c r="M216" s="224" t="s">
        <v>78</v>
      </c>
      <c r="N216" s="225" t="s">
        <v>50</v>
      </c>
      <c r="O216" s="89"/>
      <c r="P216" s="226">
        <f>O216*H216</f>
        <v>0</v>
      </c>
      <c r="Q216" s="226">
        <v>0.00023913999999999999</v>
      </c>
      <c r="R216" s="226">
        <f>Q216*H216</f>
        <v>0.0052610799999999996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364</v>
      </c>
      <c r="AT216" s="228" t="s">
        <v>148</v>
      </c>
      <c r="AU216" s="228" t="s">
        <v>90</v>
      </c>
      <c r="AY216" s="21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88</v>
      </c>
      <c r="BK216" s="229">
        <f>ROUND(I216*H216,2)</f>
        <v>0</v>
      </c>
      <c r="BL216" s="21" t="s">
        <v>364</v>
      </c>
      <c r="BM216" s="228" t="s">
        <v>2481</v>
      </c>
    </row>
    <row r="217" s="2" customFormat="1">
      <c r="A217" s="43"/>
      <c r="B217" s="44"/>
      <c r="C217" s="45"/>
      <c r="D217" s="230" t="s">
        <v>155</v>
      </c>
      <c r="E217" s="45"/>
      <c r="F217" s="231" t="s">
        <v>2482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155</v>
      </c>
      <c r="AU217" s="21" t="s">
        <v>90</v>
      </c>
    </row>
    <row r="218" s="2" customFormat="1" ht="24.15" customHeight="1">
      <c r="A218" s="43"/>
      <c r="B218" s="44"/>
      <c r="C218" s="217" t="s">
        <v>622</v>
      </c>
      <c r="D218" s="217" t="s">
        <v>148</v>
      </c>
      <c r="E218" s="218" t="s">
        <v>2483</v>
      </c>
      <c r="F218" s="219" t="s">
        <v>2484</v>
      </c>
      <c r="G218" s="220" t="s">
        <v>553</v>
      </c>
      <c r="H218" s="221">
        <v>1</v>
      </c>
      <c r="I218" s="222"/>
      <c r="J218" s="223">
        <f>ROUND(I218*H218,2)</f>
        <v>0</v>
      </c>
      <c r="K218" s="219" t="s">
        <v>152</v>
      </c>
      <c r="L218" s="49"/>
      <c r="M218" s="224" t="s">
        <v>78</v>
      </c>
      <c r="N218" s="225" t="s">
        <v>50</v>
      </c>
      <c r="O218" s="89"/>
      <c r="P218" s="226">
        <f>O218*H218</f>
        <v>0</v>
      </c>
      <c r="Q218" s="226">
        <v>0.00015914</v>
      </c>
      <c r="R218" s="226">
        <f>Q218*H218</f>
        <v>0.00015914</v>
      </c>
      <c r="S218" s="226">
        <v>0</v>
      </c>
      <c r="T218" s="227">
        <f>S218*H218</f>
        <v>0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R218" s="228" t="s">
        <v>364</v>
      </c>
      <c r="AT218" s="228" t="s">
        <v>148</v>
      </c>
      <c r="AU218" s="228" t="s">
        <v>90</v>
      </c>
      <c r="AY218" s="21" t="s">
        <v>145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21" t="s">
        <v>88</v>
      </c>
      <c r="BK218" s="229">
        <f>ROUND(I218*H218,2)</f>
        <v>0</v>
      </c>
      <c r="BL218" s="21" t="s">
        <v>364</v>
      </c>
      <c r="BM218" s="228" t="s">
        <v>2485</v>
      </c>
    </row>
    <row r="219" s="2" customFormat="1">
      <c r="A219" s="43"/>
      <c r="B219" s="44"/>
      <c r="C219" s="45"/>
      <c r="D219" s="230" t="s">
        <v>155</v>
      </c>
      <c r="E219" s="45"/>
      <c r="F219" s="231" t="s">
        <v>2486</v>
      </c>
      <c r="G219" s="45"/>
      <c r="H219" s="45"/>
      <c r="I219" s="232"/>
      <c r="J219" s="45"/>
      <c r="K219" s="45"/>
      <c r="L219" s="49"/>
      <c r="M219" s="233"/>
      <c r="N219" s="234"/>
      <c r="O219" s="89"/>
      <c r="P219" s="89"/>
      <c r="Q219" s="89"/>
      <c r="R219" s="89"/>
      <c r="S219" s="89"/>
      <c r="T219" s="90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T219" s="21" t="s">
        <v>155</v>
      </c>
      <c r="AU219" s="21" t="s">
        <v>90</v>
      </c>
    </row>
    <row r="220" s="2" customFormat="1" ht="24.15" customHeight="1">
      <c r="A220" s="43"/>
      <c r="B220" s="44"/>
      <c r="C220" s="288" t="s">
        <v>631</v>
      </c>
      <c r="D220" s="288" t="s">
        <v>664</v>
      </c>
      <c r="E220" s="289" t="s">
        <v>2487</v>
      </c>
      <c r="F220" s="290" t="s">
        <v>2488</v>
      </c>
      <c r="G220" s="291" t="s">
        <v>553</v>
      </c>
      <c r="H220" s="292">
        <v>1</v>
      </c>
      <c r="I220" s="293"/>
      <c r="J220" s="294">
        <f>ROUND(I220*H220,2)</f>
        <v>0</v>
      </c>
      <c r="K220" s="290" t="s">
        <v>152</v>
      </c>
      <c r="L220" s="295"/>
      <c r="M220" s="296" t="s">
        <v>78</v>
      </c>
      <c r="N220" s="297" t="s">
        <v>50</v>
      </c>
      <c r="O220" s="89"/>
      <c r="P220" s="226">
        <f>O220*H220</f>
        <v>0</v>
      </c>
      <c r="Q220" s="226">
        <v>0.0018</v>
      </c>
      <c r="R220" s="226">
        <f>Q220*H220</f>
        <v>0.0018</v>
      </c>
      <c r="S220" s="226">
        <v>0</v>
      </c>
      <c r="T220" s="227">
        <f>S220*H220</f>
        <v>0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R220" s="228" t="s">
        <v>467</v>
      </c>
      <c r="AT220" s="228" t="s">
        <v>664</v>
      </c>
      <c r="AU220" s="228" t="s">
        <v>90</v>
      </c>
      <c r="AY220" s="21" t="s">
        <v>145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21" t="s">
        <v>88</v>
      </c>
      <c r="BK220" s="229">
        <f>ROUND(I220*H220,2)</f>
        <v>0</v>
      </c>
      <c r="BL220" s="21" t="s">
        <v>364</v>
      </c>
      <c r="BM220" s="228" t="s">
        <v>2489</v>
      </c>
    </row>
    <row r="221" s="2" customFormat="1" ht="24.15" customHeight="1">
      <c r="A221" s="43"/>
      <c r="B221" s="44"/>
      <c r="C221" s="217" t="s">
        <v>1056</v>
      </c>
      <c r="D221" s="217" t="s">
        <v>148</v>
      </c>
      <c r="E221" s="218" t="s">
        <v>2490</v>
      </c>
      <c r="F221" s="219" t="s">
        <v>2491</v>
      </c>
      <c r="G221" s="220" t="s">
        <v>553</v>
      </c>
      <c r="H221" s="221">
        <v>8</v>
      </c>
      <c r="I221" s="222"/>
      <c r="J221" s="223">
        <f>ROUND(I221*H221,2)</f>
        <v>0</v>
      </c>
      <c r="K221" s="219" t="s">
        <v>152</v>
      </c>
      <c r="L221" s="49"/>
      <c r="M221" s="224" t="s">
        <v>78</v>
      </c>
      <c r="N221" s="225" t="s">
        <v>50</v>
      </c>
      <c r="O221" s="89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R221" s="228" t="s">
        <v>364</v>
      </c>
      <c r="AT221" s="228" t="s">
        <v>148</v>
      </c>
      <c r="AU221" s="228" t="s">
        <v>90</v>
      </c>
      <c r="AY221" s="21" t="s">
        <v>145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21" t="s">
        <v>88</v>
      </c>
      <c r="BK221" s="229">
        <f>ROUND(I221*H221,2)</f>
        <v>0</v>
      </c>
      <c r="BL221" s="21" t="s">
        <v>364</v>
      </c>
      <c r="BM221" s="228" t="s">
        <v>2492</v>
      </c>
    </row>
    <row r="222" s="2" customFormat="1">
      <c r="A222" s="43"/>
      <c r="B222" s="44"/>
      <c r="C222" s="45"/>
      <c r="D222" s="230" t="s">
        <v>155</v>
      </c>
      <c r="E222" s="45"/>
      <c r="F222" s="231" t="s">
        <v>2493</v>
      </c>
      <c r="G222" s="45"/>
      <c r="H222" s="45"/>
      <c r="I222" s="232"/>
      <c r="J222" s="45"/>
      <c r="K222" s="45"/>
      <c r="L222" s="49"/>
      <c r="M222" s="233"/>
      <c r="N222" s="234"/>
      <c r="O222" s="89"/>
      <c r="P222" s="89"/>
      <c r="Q222" s="89"/>
      <c r="R222" s="89"/>
      <c r="S222" s="89"/>
      <c r="T222" s="90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T222" s="21" t="s">
        <v>155</v>
      </c>
      <c r="AU222" s="21" t="s">
        <v>90</v>
      </c>
    </row>
    <row r="223" s="2" customFormat="1" ht="24.15" customHeight="1">
      <c r="A223" s="43"/>
      <c r="B223" s="44"/>
      <c r="C223" s="288" t="s">
        <v>1064</v>
      </c>
      <c r="D223" s="288" t="s">
        <v>664</v>
      </c>
      <c r="E223" s="289" t="s">
        <v>2494</v>
      </c>
      <c r="F223" s="290" t="s">
        <v>2495</v>
      </c>
      <c r="G223" s="291" t="s">
        <v>553</v>
      </c>
      <c r="H223" s="292">
        <v>8</v>
      </c>
      <c r="I223" s="293"/>
      <c r="J223" s="294">
        <f>ROUND(I223*H223,2)</f>
        <v>0</v>
      </c>
      <c r="K223" s="290" t="s">
        <v>152</v>
      </c>
      <c r="L223" s="295"/>
      <c r="M223" s="296" t="s">
        <v>78</v>
      </c>
      <c r="N223" s="297" t="s">
        <v>50</v>
      </c>
      <c r="O223" s="89"/>
      <c r="P223" s="226">
        <f>O223*H223</f>
        <v>0</v>
      </c>
      <c r="Q223" s="226">
        <v>0.0018</v>
      </c>
      <c r="R223" s="226">
        <f>Q223*H223</f>
        <v>0.0144</v>
      </c>
      <c r="S223" s="226">
        <v>0</v>
      </c>
      <c r="T223" s="227">
        <f>S223*H223</f>
        <v>0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R223" s="228" t="s">
        <v>467</v>
      </c>
      <c r="AT223" s="228" t="s">
        <v>664</v>
      </c>
      <c r="AU223" s="228" t="s">
        <v>90</v>
      </c>
      <c r="AY223" s="21" t="s">
        <v>145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1" t="s">
        <v>88</v>
      </c>
      <c r="BK223" s="229">
        <f>ROUND(I223*H223,2)</f>
        <v>0</v>
      </c>
      <c r="BL223" s="21" t="s">
        <v>364</v>
      </c>
      <c r="BM223" s="228" t="s">
        <v>2496</v>
      </c>
    </row>
    <row r="224" s="2" customFormat="1">
      <c r="A224" s="43"/>
      <c r="B224" s="44"/>
      <c r="C224" s="45"/>
      <c r="D224" s="235" t="s">
        <v>157</v>
      </c>
      <c r="E224" s="45"/>
      <c r="F224" s="236" t="s">
        <v>2497</v>
      </c>
      <c r="G224" s="45"/>
      <c r="H224" s="45"/>
      <c r="I224" s="232"/>
      <c r="J224" s="45"/>
      <c r="K224" s="45"/>
      <c r="L224" s="49"/>
      <c r="M224" s="233"/>
      <c r="N224" s="234"/>
      <c r="O224" s="89"/>
      <c r="P224" s="89"/>
      <c r="Q224" s="89"/>
      <c r="R224" s="89"/>
      <c r="S224" s="89"/>
      <c r="T224" s="90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T224" s="21" t="s">
        <v>157</v>
      </c>
      <c r="AU224" s="21" t="s">
        <v>90</v>
      </c>
    </row>
    <row r="225" s="2" customFormat="1" ht="24.15" customHeight="1">
      <c r="A225" s="43"/>
      <c r="B225" s="44"/>
      <c r="C225" s="217" t="s">
        <v>1070</v>
      </c>
      <c r="D225" s="217" t="s">
        <v>148</v>
      </c>
      <c r="E225" s="218" t="s">
        <v>2498</v>
      </c>
      <c r="F225" s="219" t="s">
        <v>2499</v>
      </c>
      <c r="G225" s="220" t="s">
        <v>553</v>
      </c>
      <c r="H225" s="221">
        <v>3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3.9140000000000001E-05</v>
      </c>
      <c r="R225" s="226">
        <f>Q225*H225</f>
        <v>0.00011742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364</v>
      </c>
      <c r="AT225" s="228" t="s">
        <v>148</v>
      </c>
      <c r="AU225" s="228" t="s">
        <v>90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364</v>
      </c>
      <c r="BM225" s="228" t="s">
        <v>2500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2501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90</v>
      </c>
    </row>
    <row r="227" s="2" customFormat="1" ht="24.15" customHeight="1">
      <c r="A227" s="43"/>
      <c r="B227" s="44"/>
      <c r="C227" s="288" t="s">
        <v>1074</v>
      </c>
      <c r="D227" s="288" t="s">
        <v>664</v>
      </c>
      <c r="E227" s="289" t="s">
        <v>2502</v>
      </c>
      <c r="F227" s="290" t="s">
        <v>2503</v>
      </c>
      <c r="G227" s="291" t="s">
        <v>553</v>
      </c>
      <c r="H227" s="292">
        <v>3</v>
      </c>
      <c r="I227" s="293"/>
      <c r="J227" s="294">
        <f>ROUND(I227*H227,2)</f>
        <v>0</v>
      </c>
      <c r="K227" s="290" t="s">
        <v>152</v>
      </c>
      <c r="L227" s="295"/>
      <c r="M227" s="296" t="s">
        <v>78</v>
      </c>
      <c r="N227" s="297" t="s">
        <v>50</v>
      </c>
      <c r="O227" s="89"/>
      <c r="P227" s="226">
        <f>O227*H227</f>
        <v>0</v>
      </c>
      <c r="Q227" s="226">
        <v>0.0018</v>
      </c>
      <c r="R227" s="226">
        <f>Q227*H227</f>
        <v>0.0054000000000000003</v>
      </c>
      <c r="S227" s="226">
        <v>0</v>
      </c>
      <c r="T227" s="227">
        <f>S227*H227</f>
        <v>0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R227" s="228" t="s">
        <v>467</v>
      </c>
      <c r="AT227" s="228" t="s">
        <v>664</v>
      </c>
      <c r="AU227" s="228" t="s">
        <v>90</v>
      </c>
      <c r="AY227" s="21" t="s">
        <v>145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21" t="s">
        <v>88</v>
      </c>
      <c r="BK227" s="229">
        <f>ROUND(I227*H227,2)</f>
        <v>0</v>
      </c>
      <c r="BL227" s="21" t="s">
        <v>364</v>
      </c>
      <c r="BM227" s="228" t="s">
        <v>2504</v>
      </c>
    </row>
    <row r="228" s="2" customFormat="1" ht="24.15" customHeight="1">
      <c r="A228" s="43"/>
      <c r="B228" s="44"/>
      <c r="C228" s="217" t="s">
        <v>1082</v>
      </c>
      <c r="D228" s="217" t="s">
        <v>148</v>
      </c>
      <c r="E228" s="218" t="s">
        <v>2505</v>
      </c>
      <c r="F228" s="219" t="s">
        <v>2506</v>
      </c>
      <c r="G228" s="220" t="s">
        <v>553</v>
      </c>
      <c r="H228" s="221">
        <v>3</v>
      </c>
      <c r="I228" s="222"/>
      <c r="J228" s="223">
        <f>ROUND(I228*H228,2)</f>
        <v>0</v>
      </c>
      <c r="K228" s="219" t="s">
        <v>152</v>
      </c>
      <c r="L228" s="49"/>
      <c r="M228" s="224" t="s">
        <v>78</v>
      </c>
      <c r="N228" s="225" t="s">
        <v>50</v>
      </c>
      <c r="O228" s="89"/>
      <c r="P228" s="226">
        <f>O228*H228</f>
        <v>0</v>
      </c>
      <c r="Q228" s="226">
        <v>0.0002375</v>
      </c>
      <c r="R228" s="226">
        <f>Q228*H228</f>
        <v>0.00071250000000000003</v>
      </c>
      <c r="S228" s="226">
        <v>0</v>
      </c>
      <c r="T228" s="227">
        <f>S228*H228</f>
        <v>0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R228" s="228" t="s">
        <v>364</v>
      </c>
      <c r="AT228" s="228" t="s">
        <v>148</v>
      </c>
      <c r="AU228" s="228" t="s">
        <v>90</v>
      </c>
      <c r="AY228" s="21" t="s">
        <v>145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21" t="s">
        <v>88</v>
      </c>
      <c r="BK228" s="229">
        <f>ROUND(I228*H228,2)</f>
        <v>0</v>
      </c>
      <c r="BL228" s="21" t="s">
        <v>364</v>
      </c>
      <c r="BM228" s="228" t="s">
        <v>2507</v>
      </c>
    </row>
    <row r="229" s="2" customFormat="1">
      <c r="A229" s="43"/>
      <c r="B229" s="44"/>
      <c r="C229" s="45"/>
      <c r="D229" s="230" t="s">
        <v>155</v>
      </c>
      <c r="E229" s="45"/>
      <c r="F229" s="231" t="s">
        <v>2508</v>
      </c>
      <c r="G229" s="45"/>
      <c r="H229" s="45"/>
      <c r="I229" s="232"/>
      <c r="J229" s="45"/>
      <c r="K229" s="45"/>
      <c r="L229" s="49"/>
      <c r="M229" s="233"/>
      <c r="N229" s="234"/>
      <c r="O229" s="89"/>
      <c r="P229" s="89"/>
      <c r="Q229" s="89"/>
      <c r="R229" s="89"/>
      <c r="S229" s="89"/>
      <c r="T229" s="90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T229" s="21" t="s">
        <v>155</v>
      </c>
      <c r="AU229" s="21" t="s">
        <v>90</v>
      </c>
    </row>
    <row r="230" s="14" customFormat="1">
      <c r="A230" s="14"/>
      <c r="B230" s="251"/>
      <c r="C230" s="252"/>
      <c r="D230" s="235" t="s">
        <v>273</v>
      </c>
      <c r="E230" s="253" t="s">
        <v>78</v>
      </c>
      <c r="F230" s="254" t="s">
        <v>164</v>
      </c>
      <c r="G230" s="252"/>
      <c r="H230" s="255">
        <v>3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1" t="s">
        <v>273</v>
      </c>
      <c r="AU230" s="261" t="s">
        <v>90</v>
      </c>
      <c r="AV230" s="14" t="s">
        <v>90</v>
      </c>
      <c r="AW230" s="14" t="s">
        <v>40</v>
      </c>
      <c r="AX230" s="14" t="s">
        <v>88</v>
      </c>
      <c r="AY230" s="261" t="s">
        <v>145</v>
      </c>
    </row>
    <row r="231" s="2" customFormat="1" ht="24.15" customHeight="1">
      <c r="A231" s="43"/>
      <c r="B231" s="44"/>
      <c r="C231" s="217" t="s">
        <v>1087</v>
      </c>
      <c r="D231" s="217" t="s">
        <v>148</v>
      </c>
      <c r="E231" s="218" t="s">
        <v>2509</v>
      </c>
      <c r="F231" s="219" t="s">
        <v>2510</v>
      </c>
      <c r="G231" s="220" t="s">
        <v>553</v>
      </c>
      <c r="H231" s="221">
        <v>8</v>
      </c>
      <c r="I231" s="222"/>
      <c r="J231" s="223">
        <f>ROUND(I231*H231,2)</f>
        <v>0</v>
      </c>
      <c r="K231" s="219" t="s">
        <v>152</v>
      </c>
      <c r="L231" s="49"/>
      <c r="M231" s="224" t="s">
        <v>78</v>
      </c>
      <c r="N231" s="225" t="s">
        <v>50</v>
      </c>
      <c r="O231" s="89"/>
      <c r="P231" s="226">
        <f>O231*H231</f>
        <v>0</v>
      </c>
      <c r="Q231" s="226">
        <v>0.00027750000000000002</v>
      </c>
      <c r="R231" s="226">
        <f>Q231*H231</f>
        <v>0.0022200000000000002</v>
      </c>
      <c r="S231" s="226">
        <v>0</v>
      </c>
      <c r="T231" s="227">
        <f>S231*H231</f>
        <v>0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R231" s="228" t="s">
        <v>364</v>
      </c>
      <c r="AT231" s="228" t="s">
        <v>148</v>
      </c>
      <c r="AU231" s="228" t="s">
        <v>90</v>
      </c>
      <c r="AY231" s="21" t="s">
        <v>145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1" t="s">
        <v>88</v>
      </c>
      <c r="BK231" s="229">
        <f>ROUND(I231*H231,2)</f>
        <v>0</v>
      </c>
      <c r="BL231" s="21" t="s">
        <v>364</v>
      </c>
      <c r="BM231" s="228" t="s">
        <v>2511</v>
      </c>
    </row>
    <row r="232" s="2" customFormat="1">
      <c r="A232" s="43"/>
      <c r="B232" s="44"/>
      <c r="C232" s="45"/>
      <c r="D232" s="230" t="s">
        <v>155</v>
      </c>
      <c r="E232" s="45"/>
      <c r="F232" s="231" t="s">
        <v>2512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155</v>
      </c>
      <c r="AU232" s="21" t="s">
        <v>90</v>
      </c>
    </row>
    <row r="233" s="14" customFormat="1">
      <c r="A233" s="14"/>
      <c r="B233" s="251"/>
      <c r="C233" s="252"/>
      <c r="D233" s="235" t="s">
        <v>273</v>
      </c>
      <c r="E233" s="253" t="s">
        <v>78</v>
      </c>
      <c r="F233" s="254" t="s">
        <v>2513</v>
      </c>
      <c r="G233" s="252"/>
      <c r="H233" s="255">
        <v>8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273</v>
      </c>
      <c r="AU233" s="261" t="s">
        <v>90</v>
      </c>
      <c r="AV233" s="14" t="s">
        <v>90</v>
      </c>
      <c r="AW233" s="14" t="s">
        <v>40</v>
      </c>
      <c r="AX233" s="14" t="s">
        <v>88</v>
      </c>
      <c r="AY233" s="261" t="s">
        <v>145</v>
      </c>
    </row>
    <row r="234" s="2" customFormat="1" ht="33" customHeight="1">
      <c r="A234" s="43"/>
      <c r="B234" s="44"/>
      <c r="C234" s="217" t="s">
        <v>1089</v>
      </c>
      <c r="D234" s="217" t="s">
        <v>148</v>
      </c>
      <c r="E234" s="218" t="s">
        <v>2514</v>
      </c>
      <c r="F234" s="219" t="s">
        <v>2515</v>
      </c>
      <c r="G234" s="220" t="s">
        <v>553</v>
      </c>
      <c r="H234" s="221">
        <v>8</v>
      </c>
      <c r="I234" s="222"/>
      <c r="J234" s="223">
        <f>ROUND(I234*H234,2)</f>
        <v>0</v>
      </c>
      <c r="K234" s="219" t="s">
        <v>152</v>
      </c>
      <c r="L234" s="49"/>
      <c r="M234" s="224" t="s">
        <v>78</v>
      </c>
      <c r="N234" s="225" t="s">
        <v>50</v>
      </c>
      <c r="O234" s="89"/>
      <c r="P234" s="226">
        <f>O234*H234</f>
        <v>0</v>
      </c>
      <c r="Q234" s="226">
        <v>0.0012800000000000001</v>
      </c>
      <c r="R234" s="226">
        <f>Q234*H234</f>
        <v>0.010240000000000001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364</v>
      </c>
      <c r="AT234" s="228" t="s">
        <v>148</v>
      </c>
      <c r="AU234" s="228" t="s">
        <v>90</v>
      </c>
      <c r="AY234" s="21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88</v>
      </c>
      <c r="BK234" s="229">
        <f>ROUND(I234*H234,2)</f>
        <v>0</v>
      </c>
      <c r="BL234" s="21" t="s">
        <v>364</v>
      </c>
      <c r="BM234" s="228" t="s">
        <v>2516</v>
      </c>
    </row>
    <row r="235" s="2" customFormat="1">
      <c r="A235" s="43"/>
      <c r="B235" s="44"/>
      <c r="C235" s="45"/>
      <c r="D235" s="230" t="s">
        <v>155</v>
      </c>
      <c r="E235" s="45"/>
      <c r="F235" s="231" t="s">
        <v>2517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155</v>
      </c>
      <c r="AU235" s="21" t="s">
        <v>90</v>
      </c>
    </row>
    <row r="236" s="14" customFormat="1">
      <c r="A236" s="14"/>
      <c r="B236" s="251"/>
      <c r="C236" s="252"/>
      <c r="D236" s="235" t="s">
        <v>273</v>
      </c>
      <c r="E236" s="253" t="s">
        <v>78</v>
      </c>
      <c r="F236" s="254" t="s">
        <v>2518</v>
      </c>
      <c r="G236" s="252"/>
      <c r="H236" s="255">
        <v>7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1" t="s">
        <v>273</v>
      </c>
      <c r="AU236" s="261" t="s">
        <v>90</v>
      </c>
      <c r="AV236" s="14" t="s">
        <v>90</v>
      </c>
      <c r="AW236" s="14" t="s">
        <v>40</v>
      </c>
      <c r="AX236" s="14" t="s">
        <v>80</v>
      </c>
      <c r="AY236" s="261" t="s">
        <v>145</v>
      </c>
    </row>
    <row r="237" s="14" customFormat="1">
      <c r="A237" s="14"/>
      <c r="B237" s="251"/>
      <c r="C237" s="252"/>
      <c r="D237" s="235" t="s">
        <v>273</v>
      </c>
      <c r="E237" s="253" t="s">
        <v>78</v>
      </c>
      <c r="F237" s="254" t="s">
        <v>2519</v>
      </c>
      <c r="G237" s="252"/>
      <c r="H237" s="255">
        <v>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273</v>
      </c>
      <c r="AU237" s="261" t="s">
        <v>90</v>
      </c>
      <c r="AV237" s="14" t="s">
        <v>90</v>
      </c>
      <c r="AW237" s="14" t="s">
        <v>40</v>
      </c>
      <c r="AX237" s="14" t="s">
        <v>80</v>
      </c>
      <c r="AY237" s="261" t="s">
        <v>145</v>
      </c>
    </row>
    <row r="238" s="15" customFormat="1">
      <c r="A238" s="15"/>
      <c r="B238" s="262"/>
      <c r="C238" s="263"/>
      <c r="D238" s="235" t="s">
        <v>273</v>
      </c>
      <c r="E238" s="264" t="s">
        <v>78</v>
      </c>
      <c r="F238" s="265" t="s">
        <v>277</v>
      </c>
      <c r="G238" s="263"/>
      <c r="H238" s="266">
        <v>8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2" t="s">
        <v>273</v>
      </c>
      <c r="AU238" s="272" t="s">
        <v>90</v>
      </c>
      <c r="AV238" s="15" t="s">
        <v>170</v>
      </c>
      <c r="AW238" s="15" t="s">
        <v>40</v>
      </c>
      <c r="AX238" s="15" t="s">
        <v>88</v>
      </c>
      <c r="AY238" s="272" t="s">
        <v>145</v>
      </c>
    </row>
    <row r="239" s="2" customFormat="1" ht="49.05" customHeight="1">
      <c r="A239" s="43"/>
      <c r="B239" s="44"/>
      <c r="C239" s="217" t="s">
        <v>1092</v>
      </c>
      <c r="D239" s="217" t="s">
        <v>148</v>
      </c>
      <c r="E239" s="218" t="s">
        <v>2520</v>
      </c>
      <c r="F239" s="219" t="s">
        <v>2521</v>
      </c>
      <c r="G239" s="220" t="s">
        <v>301</v>
      </c>
      <c r="H239" s="221">
        <v>0.104</v>
      </c>
      <c r="I239" s="222"/>
      <c r="J239" s="223">
        <f>ROUND(I239*H239,2)</f>
        <v>0</v>
      </c>
      <c r="K239" s="219" t="s">
        <v>152</v>
      </c>
      <c r="L239" s="49"/>
      <c r="M239" s="224" t="s">
        <v>78</v>
      </c>
      <c r="N239" s="225" t="s">
        <v>50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364</v>
      </c>
      <c r="AT239" s="228" t="s">
        <v>148</v>
      </c>
      <c r="AU239" s="228" t="s">
        <v>90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364</v>
      </c>
      <c r="BM239" s="228" t="s">
        <v>2522</v>
      </c>
    </row>
    <row r="240" s="2" customFormat="1">
      <c r="A240" s="43"/>
      <c r="B240" s="44"/>
      <c r="C240" s="45"/>
      <c r="D240" s="230" t="s">
        <v>155</v>
      </c>
      <c r="E240" s="45"/>
      <c r="F240" s="231" t="s">
        <v>2523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155</v>
      </c>
      <c r="AU240" s="21" t="s">
        <v>90</v>
      </c>
    </row>
    <row r="241" s="2" customFormat="1" ht="49.05" customHeight="1">
      <c r="A241" s="43"/>
      <c r="B241" s="44"/>
      <c r="C241" s="217" t="s">
        <v>1094</v>
      </c>
      <c r="D241" s="217" t="s">
        <v>148</v>
      </c>
      <c r="E241" s="218" t="s">
        <v>2524</v>
      </c>
      <c r="F241" s="219" t="s">
        <v>2525</v>
      </c>
      <c r="G241" s="220" t="s">
        <v>301</v>
      </c>
      <c r="H241" s="221">
        <v>0.104</v>
      </c>
      <c r="I241" s="222"/>
      <c r="J241" s="223">
        <f>ROUND(I241*H241,2)</f>
        <v>0</v>
      </c>
      <c r="K241" s="219" t="s">
        <v>152</v>
      </c>
      <c r="L241" s="49"/>
      <c r="M241" s="224" t="s">
        <v>78</v>
      </c>
      <c r="N241" s="225" t="s">
        <v>50</v>
      </c>
      <c r="O241" s="89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R241" s="228" t="s">
        <v>364</v>
      </c>
      <c r="AT241" s="228" t="s">
        <v>148</v>
      </c>
      <c r="AU241" s="228" t="s">
        <v>90</v>
      </c>
      <c r="AY241" s="21" t="s">
        <v>145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21" t="s">
        <v>88</v>
      </c>
      <c r="BK241" s="229">
        <f>ROUND(I241*H241,2)</f>
        <v>0</v>
      </c>
      <c r="BL241" s="21" t="s">
        <v>364</v>
      </c>
      <c r="BM241" s="228" t="s">
        <v>2526</v>
      </c>
    </row>
    <row r="242" s="2" customFormat="1">
      <c r="A242" s="43"/>
      <c r="B242" s="44"/>
      <c r="C242" s="45"/>
      <c r="D242" s="230" t="s">
        <v>155</v>
      </c>
      <c r="E242" s="45"/>
      <c r="F242" s="231" t="s">
        <v>2527</v>
      </c>
      <c r="G242" s="45"/>
      <c r="H242" s="45"/>
      <c r="I242" s="232"/>
      <c r="J242" s="45"/>
      <c r="K242" s="45"/>
      <c r="L242" s="49"/>
      <c r="M242" s="233"/>
      <c r="N242" s="234"/>
      <c r="O242" s="89"/>
      <c r="P242" s="89"/>
      <c r="Q242" s="89"/>
      <c r="R242" s="89"/>
      <c r="S242" s="89"/>
      <c r="T242" s="90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T242" s="21" t="s">
        <v>155</v>
      </c>
      <c r="AU242" s="21" t="s">
        <v>90</v>
      </c>
    </row>
    <row r="243" s="2" customFormat="1" ht="62.7" customHeight="1">
      <c r="A243" s="43"/>
      <c r="B243" s="44"/>
      <c r="C243" s="217" t="s">
        <v>1096</v>
      </c>
      <c r="D243" s="217" t="s">
        <v>148</v>
      </c>
      <c r="E243" s="218" t="s">
        <v>2528</v>
      </c>
      <c r="F243" s="219" t="s">
        <v>2529</v>
      </c>
      <c r="G243" s="220" t="s">
        <v>301</v>
      </c>
      <c r="H243" s="221">
        <v>0.104</v>
      </c>
      <c r="I243" s="222"/>
      <c r="J243" s="223">
        <f>ROUND(I243*H243,2)</f>
        <v>0</v>
      </c>
      <c r="K243" s="219" t="s">
        <v>152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364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364</v>
      </c>
      <c r="BM243" s="228" t="s">
        <v>2530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2531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12" customFormat="1" ht="22.8" customHeight="1">
      <c r="A245" s="12"/>
      <c r="B245" s="201"/>
      <c r="C245" s="202"/>
      <c r="D245" s="203" t="s">
        <v>79</v>
      </c>
      <c r="E245" s="215" t="s">
        <v>2532</v>
      </c>
      <c r="F245" s="215" t="s">
        <v>2533</v>
      </c>
      <c r="G245" s="202"/>
      <c r="H245" s="202"/>
      <c r="I245" s="205"/>
      <c r="J245" s="216">
        <f>BK245</f>
        <v>0</v>
      </c>
      <c r="K245" s="202"/>
      <c r="L245" s="207"/>
      <c r="M245" s="208"/>
      <c r="N245" s="209"/>
      <c r="O245" s="209"/>
      <c r="P245" s="210">
        <f>SUM(P246:P253)</f>
        <v>0</v>
      </c>
      <c r="Q245" s="209"/>
      <c r="R245" s="210">
        <f>SUM(R246:R253)</f>
        <v>0.017649999999999999</v>
      </c>
      <c r="S245" s="209"/>
      <c r="T245" s="211">
        <f>SUM(T246:T253)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2" t="s">
        <v>90</v>
      </c>
      <c r="AT245" s="213" t="s">
        <v>79</v>
      </c>
      <c r="AU245" s="213" t="s">
        <v>88</v>
      </c>
      <c r="AY245" s="212" t="s">
        <v>145</v>
      </c>
      <c r="BK245" s="214">
        <f>SUM(BK246:BK253)</f>
        <v>0</v>
      </c>
    </row>
    <row r="246" s="2" customFormat="1" ht="49.05" customHeight="1">
      <c r="A246" s="43"/>
      <c r="B246" s="44"/>
      <c r="C246" s="217" t="s">
        <v>1098</v>
      </c>
      <c r="D246" s="217" t="s">
        <v>148</v>
      </c>
      <c r="E246" s="218" t="s">
        <v>2534</v>
      </c>
      <c r="F246" s="219" t="s">
        <v>2535</v>
      </c>
      <c r="G246" s="220" t="s">
        <v>151</v>
      </c>
      <c r="H246" s="221">
        <v>1</v>
      </c>
      <c r="I246" s="222"/>
      <c r="J246" s="223">
        <f>ROUND(I246*H246,2)</f>
        <v>0</v>
      </c>
      <c r="K246" s="219" t="s">
        <v>152</v>
      </c>
      <c r="L246" s="49"/>
      <c r="M246" s="224" t="s">
        <v>78</v>
      </c>
      <c r="N246" s="225" t="s">
        <v>50</v>
      </c>
      <c r="O246" s="89"/>
      <c r="P246" s="226">
        <f>O246*H246</f>
        <v>0</v>
      </c>
      <c r="Q246" s="226">
        <v>0.017649999999999999</v>
      </c>
      <c r="R246" s="226">
        <f>Q246*H246</f>
        <v>0.017649999999999999</v>
      </c>
      <c r="S246" s="226">
        <v>0</v>
      </c>
      <c r="T246" s="227">
        <f>S246*H246</f>
        <v>0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R246" s="228" t="s">
        <v>364</v>
      </c>
      <c r="AT246" s="228" t="s">
        <v>148</v>
      </c>
      <c r="AU246" s="228" t="s">
        <v>90</v>
      </c>
      <c r="AY246" s="21" t="s">
        <v>145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21" t="s">
        <v>88</v>
      </c>
      <c r="BK246" s="229">
        <f>ROUND(I246*H246,2)</f>
        <v>0</v>
      </c>
      <c r="BL246" s="21" t="s">
        <v>364</v>
      </c>
      <c r="BM246" s="228" t="s">
        <v>2536</v>
      </c>
    </row>
    <row r="247" s="2" customFormat="1">
      <c r="A247" s="43"/>
      <c r="B247" s="44"/>
      <c r="C247" s="45"/>
      <c r="D247" s="230" t="s">
        <v>155</v>
      </c>
      <c r="E247" s="45"/>
      <c r="F247" s="231" t="s">
        <v>2537</v>
      </c>
      <c r="G247" s="45"/>
      <c r="H247" s="45"/>
      <c r="I247" s="232"/>
      <c r="J247" s="45"/>
      <c r="K247" s="45"/>
      <c r="L247" s="49"/>
      <c r="M247" s="233"/>
      <c r="N247" s="234"/>
      <c r="O247" s="89"/>
      <c r="P247" s="89"/>
      <c r="Q247" s="89"/>
      <c r="R247" s="89"/>
      <c r="S247" s="89"/>
      <c r="T247" s="90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T247" s="21" t="s">
        <v>155</v>
      </c>
      <c r="AU247" s="21" t="s">
        <v>90</v>
      </c>
    </row>
    <row r="248" s="2" customFormat="1" ht="49.05" customHeight="1">
      <c r="A248" s="43"/>
      <c r="B248" s="44"/>
      <c r="C248" s="217" t="s">
        <v>1101</v>
      </c>
      <c r="D248" s="217" t="s">
        <v>148</v>
      </c>
      <c r="E248" s="218" t="s">
        <v>2538</v>
      </c>
      <c r="F248" s="219" t="s">
        <v>2539</v>
      </c>
      <c r="G248" s="220" t="s">
        <v>301</v>
      </c>
      <c r="H248" s="221">
        <v>0.017999999999999999</v>
      </c>
      <c r="I248" s="222"/>
      <c r="J248" s="223">
        <f>ROUND(I248*H248,2)</f>
        <v>0</v>
      </c>
      <c r="K248" s="219" t="s">
        <v>152</v>
      </c>
      <c r="L248" s="49"/>
      <c r="M248" s="224" t="s">
        <v>78</v>
      </c>
      <c r="N248" s="225" t="s">
        <v>50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364</v>
      </c>
      <c r="AT248" s="228" t="s">
        <v>148</v>
      </c>
      <c r="AU248" s="228" t="s">
        <v>90</v>
      </c>
      <c r="AY248" s="21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88</v>
      </c>
      <c r="BK248" s="229">
        <f>ROUND(I248*H248,2)</f>
        <v>0</v>
      </c>
      <c r="BL248" s="21" t="s">
        <v>364</v>
      </c>
      <c r="BM248" s="228" t="s">
        <v>2540</v>
      </c>
    </row>
    <row r="249" s="2" customFormat="1">
      <c r="A249" s="43"/>
      <c r="B249" s="44"/>
      <c r="C249" s="45"/>
      <c r="D249" s="230" t="s">
        <v>155</v>
      </c>
      <c r="E249" s="45"/>
      <c r="F249" s="231" t="s">
        <v>2541</v>
      </c>
      <c r="G249" s="45"/>
      <c r="H249" s="45"/>
      <c r="I249" s="232"/>
      <c r="J249" s="45"/>
      <c r="K249" s="45"/>
      <c r="L249" s="49"/>
      <c r="M249" s="233"/>
      <c r="N249" s="234"/>
      <c r="O249" s="89"/>
      <c r="P249" s="89"/>
      <c r="Q249" s="89"/>
      <c r="R249" s="89"/>
      <c r="S249" s="89"/>
      <c r="T249" s="9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155</v>
      </c>
      <c r="AU249" s="21" t="s">
        <v>90</v>
      </c>
    </row>
    <row r="250" s="2" customFormat="1" ht="49.05" customHeight="1">
      <c r="A250" s="43"/>
      <c r="B250" s="44"/>
      <c r="C250" s="217" t="s">
        <v>1103</v>
      </c>
      <c r="D250" s="217" t="s">
        <v>148</v>
      </c>
      <c r="E250" s="218" t="s">
        <v>2542</v>
      </c>
      <c r="F250" s="219" t="s">
        <v>2543</v>
      </c>
      <c r="G250" s="220" t="s">
        <v>301</v>
      </c>
      <c r="H250" s="221">
        <v>0.017999999999999999</v>
      </c>
      <c r="I250" s="222"/>
      <c r="J250" s="223">
        <f>ROUND(I250*H250,2)</f>
        <v>0</v>
      </c>
      <c r="K250" s="219" t="s">
        <v>152</v>
      </c>
      <c r="L250" s="49"/>
      <c r="M250" s="224" t="s">
        <v>78</v>
      </c>
      <c r="N250" s="225" t="s">
        <v>50</v>
      </c>
      <c r="O250" s="89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R250" s="228" t="s">
        <v>364</v>
      </c>
      <c r="AT250" s="228" t="s">
        <v>148</v>
      </c>
      <c r="AU250" s="228" t="s">
        <v>90</v>
      </c>
      <c r="AY250" s="21" t="s">
        <v>145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21" t="s">
        <v>88</v>
      </c>
      <c r="BK250" s="229">
        <f>ROUND(I250*H250,2)</f>
        <v>0</v>
      </c>
      <c r="BL250" s="21" t="s">
        <v>364</v>
      </c>
      <c r="BM250" s="228" t="s">
        <v>2544</v>
      </c>
    </row>
    <row r="251" s="2" customFormat="1">
      <c r="A251" s="43"/>
      <c r="B251" s="44"/>
      <c r="C251" s="45"/>
      <c r="D251" s="230" t="s">
        <v>155</v>
      </c>
      <c r="E251" s="45"/>
      <c r="F251" s="231" t="s">
        <v>2545</v>
      </c>
      <c r="G251" s="45"/>
      <c r="H251" s="45"/>
      <c r="I251" s="232"/>
      <c r="J251" s="45"/>
      <c r="K251" s="45"/>
      <c r="L251" s="49"/>
      <c r="M251" s="233"/>
      <c r="N251" s="234"/>
      <c r="O251" s="89"/>
      <c r="P251" s="89"/>
      <c r="Q251" s="89"/>
      <c r="R251" s="89"/>
      <c r="S251" s="89"/>
      <c r="T251" s="90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T251" s="21" t="s">
        <v>155</v>
      </c>
      <c r="AU251" s="21" t="s">
        <v>90</v>
      </c>
    </row>
    <row r="252" s="2" customFormat="1" ht="62.7" customHeight="1">
      <c r="A252" s="43"/>
      <c r="B252" s="44"/>
      <c r="C252" s="217" t="s">
        <v>1108</v>
      </c>
      <c r="D252" s="217" t="s">
        <v>148</v>
      </c>
      <c r="E252" s="218" t="s">
        <v>2546</v>
      </c>
      <c r="F252" s="219" t="s">
        <v>2547</v>
      </c>
      <c r="G252" s="220" t="s">
        <v>301</v>
      </c>
      <c r="H252" s="221">
        <v>0.017999999999999999</v>
      </c>
      <c r="I252" s="222"/>
      <c r="J252" s="223">
        <f>ROUND(I252*H252,2)</f>
        <v>0</v>
      </c>
      <c r="K252" s="219" t="s">
        <v>152</v>
      </c>
      <c r="L252" s="49"/>
      <c r="M252" s="224" t="s">
        <v>78</v>
      </c>
      <c r="N252" s="225" t="s">
        <v>50</v>
      </c>
      <c r="O252" s="89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R252" s="228" t="s">
        <v>364</v>
      </c>
      <c r="AT252" s="228" t="s">
        <v>148</v>
      </c>
      <c r="AU252" s="228" t="s">
        <v>90</v>
      </c>
      <c r="AY252" s="21" t="s">
        <v>145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21" t="s">
        <v>88</v>
      </c>
      <c r="BK252" s="229">
        <f>ROUND(I252*H252,2)</f>
        <v>0</v>
      </c>
      <c r="BL252" s="21" t="s">
        <v>364</v>
      </c>
      <c r="BM252" s="228" t="s">
        <v>2548</v>
      </c>
    </row>
    <row r="253" s="2" customFormat="1">
      <c r="A253" s="43"/>
      <c r="B253" s="44"/>
      <c r="C253" s="45"/>
      <c r="D253" s="230" t="s">
        <v>155</v>
      </c>
      <c r="E253" s="45"/>
      <c r="F253" s="231" t="s">
        <v>2549</v>
      </c>
      <c r="G253" s="45"/>
      <c r="H253" s="45"/>
      <c r="I253" s="232"/>
      <c r="J253" s="45"/>
      <c r="K253" s="45"/>
      <c r="L253" s="49"/>
      <c r="M253" s="233"/>
      <c r="N253" s="234"/>
      <c r="O253" s="89"/>
      <c r="P253" s="89"/>
      <c r="Q253" s="89"/>
      <c r="R253" s="89"/>
      <c r="S253" s="89"/>
      <c r="T253" s="90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T253" s="21" t="s">
        <v>155</v>
      </c>
      <c r="AU253" s="21" t="s">
        <v>90</v>
      </c>
    </row>
    <row r="254" s="12" customFormat="1" ht="25.92" customHeight="1">
      <c r="A254" s="12"/>
      <c r="B254" s="201"/>
      <c r="C254" s="202"/>
      <c r="D254" s="203" t="s">
        <v>79</v>
      </c>
      <c r="E254" s="204" t="s">
        <v>620</v>
      </c>
      <c r="F254" s="204" t="s">
        <v>621</v>
      </c>
      <c r="G254" s="202"/>
      <c r="H254" s="202"/>
      <c r="I254" s="205"/>
      <c r="J254" s="206">
        <f>BK254</f>
        <v>0</v>
      </c>
      <c r="K254" s="202"/>
      <c r="L254" s="207"/>
      <c r="M254" s="208"/>
      <c r="N254" s="209"/>
      <c r="O254" s="209"/>
      <c r="P254" s="210">
        <f>SUM(P255:P271)</f>
        <v>0</v>
      </c>
      <c r="Q254" s="209"/>
      <c r="R254" s="210">
        <f>SUM(R255:R271)</f>
        <v>0</v>
      </c>
      <c r="S254" s="209"/>
      <c r="T254" s="211">
        <f>SUM(T255:T271)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170</v>
      </c>
      <c r="AT254" s="213" t="s">
        <v>79</v>
      </c>
      <c r="AU254" s="213" t="s">
        <v>80</v>
      </c>
      <c r="AY254" s="212" t="s">
        <v>145</v>
      </c>
      <c r="BK254" s="214">
        <f>SUM(BK255:BK271)</f>
        <v>0</v>
      </c>
    </row>
    <row r="255" s="2" customFormat="1" ht="24.15" customHeight="1">
      <c r="A255" s="43"/>
      <c r="B255" s="44"/>
      <c r="C255" s="217" t="s">
        <v>1114</v>
      </c>
      <c r="D255" s="217" t="s">
        <v>148</v>
      </c>
      <c r="E255" s="218" t="s">
        <v>2550</v>
      </c>
      <c r="F255" s="219" t="s">
        <v>2551</v>
      </c>
      <c r="G255" s="220" t="s">
        <v>625</v>
      </c>
      <c r="H255" s="221">
        <v>16</v>
      </c>
      <c r="I255" s="222"/>
      <c r="J255" s="223">
        <f>ROUND(I255*H255,2)</f>
        <v>0</v>
      </c>
      <c r="K255" s="219" t="s">
        <v>152</v>
      </c>
      <c r="L255" s="49"/>
      <c r="M255" s="224" t="s">
        <v>78</v>
      </c>
      <c r="N255" s="225" t="s">
        <v>50</v>
      </c>
      <c r="O255" s="89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R255" s="228" t="s">
        <v>626</v>
      </c>
      <c r="AT255" s="228" t="s">
        <v>148</v>
      </c>
      <c r="AU255" s="228" t="s">
        <v>88</v>
      </c>
      <c r="AY255" s="21" t="s">
        <v>145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21" t="s">
        <v>88</v>
      </c>
      <c r="BK255" s="229">
        <f>ROUND(I255*H255,2)</f>
        <v>0</v>
      </c>
      <c r="BL255" s="21" t="s">
        <v>626</v>
      </c>
      <c r="BM255" s="228" t="s">
        <v>2552</v>
      </c>
    </row>
    <row r="256" s="2" customFormat="1">
      <c r="A256" s="43"/>
      <c r="B256" s="44"/>
      <c r="C256" s="45"/>
      <c r="D256" s="230" t="s">
        <v>155</v>
      </c>
      <c r="E256" s="45"/>
      <c r="F256" s="231" t="s">
        <v>2553</v>
      </c>
      <c r="G256" s="45"/>
      <c r="H256" s="45"/>
      <c r="I256" s="232"/>
      <c r="J256" s="45"/>
      <c r="K256" s="45"/>
      <c r="L256" s="49"/>
      <c r="M256" s="233"/>
      <c r="N256" s="234"/>
      <c r="O256" s="89"/>
      <c r="P256" s="89"/>
      <c r="Q256" s="89"/>
      <c r="R256" s="89"/>
      <c r="S256" s="89"/>
      <c r="T256" s="90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T256" s="21" t="s">
        <v>155</v>
      </c>
      <c r="AU256" s="21" t="s">
        <v>88</v>
      </c>
    </row>
    <row r="257" s="2" customFormat="1">
      <c r="A257" s="43"/>
      <c r="B257" s="44"/>
      <c r="C257" s="45"/>
      <c r="D257" s="235" t="s">
        <v>157</v>
      </c>
      <c r="E257" s="45"/>
      <c r="F257" s="236" t="s">
        <v>629</v>
      </c>
      <c r="G257" s="45"/>
      <c r="H257" s="45"/>
      <c r="I257" s="232"/>
      <c r="J257" s="45"/>
      <c r="K257" s="45"/>
      <c r="L257" s="49"/>
      <c r="M257" s="233"/>
      <c r="N257" s="234"/>
      <c r="O257" s="89"/>
      <c r="P257" s="89"/>
      <c r="Q257" s="89"/>
      <c r="R257" s="89"/>
      <c r="S257" s="89"/>
      <c r="T257" s="90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T257" s="21" t="s">
        <v>157</v>
      </c>
      <c r="AU257" s="21" t="s">
        <v>88</v>
      </c>
    </row>
    <row r="258" s="14" customFormat="1">
      <c r="A258" s="14"/>
      <c r="B258" s="251"/>
      <c r="C258" s="252"/>
      <c r="D258" s="235" t="s">
        <v>273</v>
      </c>
      <c r="E258" s="253" t="s">
        <v>78</v>
      </c>
      <c r="F258" s="254" t="s">
        <v>2554</v>
      </c>
      <c r="G258" s="252"/>
      <c r="H258" s="255">
        <v>8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273</v>
      </c>
      <c r="AU258" s="261" t="s">
        <v>88</v>
      </c>
      <c r="AV258" s="14" t="s">
        <v>90</v>
      </c>
      <c r="AW258" s="14" t="s">
        <v>40</v>
      </c>
      <c r="AX258" s="14" t="s">
        <v>80</v>
      </c>
      <c r="AY258" s="261" t="s">
        <v>145</v>
      </c>
    </row>
    <row r="259" s="14" customFormat="1">
      <c r="A259" s="14"/>
      <c r="B259" s="251"/>
      <c r="C259" s="252"/>
      <c r="D259" s="235" t="s">
        <v>273</v>
      </c>
      <c r="E259" s="253" t="s">
        <v>78</v>
      </c>
      <c r="F259" s="254" t="s">
        <v>2555</v>
      </c>
      <c r="G259" s="252"/>
      <c r="H259" s="255">
        <v>8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273</v>
      </c>
      <c r="AU259" s="261" t="s">
        <v>88</v>
      </c>
      <c r="AV259" s="14" t="s">
        <v>90</v>
      </c>
      <c r="AW259" s="14" t="s">
        <v>40</v>
      </c>
      <c r="AX259" s="14" t="s">
        <v>80</v>
      </c>
      <c r="AY259" s="261" t="s">
        <v>145</v>
      </c>
    </row>
    <row r="260" s="15" customFormat="1">
      <c r="A260" s="15"/>
      <c r="B260" s="262"/>
      <c r="C260" s="263"/>
      <c r="D260" s="235" t="s">
        <v>273</v>
      </c>
      <c r="E260" s="264" t="s">
        <v>78</v>
      </c>
      <c r="F260" s="265" t="s">
        <v>277</v>
      </c>
      <c r="G260" s="263"/>
      <c r="H260" s="266">
        <v>16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2" t="s">
        <v>273</v>
      </c>
      <c r="AU260" s="272" t="s">
        <v>88</v>
      </c>
      <c r="AV260" s="15" t="s">
        <v>170</v>
      </c>
      <c r="AW260" s="15" t="s">
        <v>40</v>
      </c>
      <c r="AX260" s="15" t="s">
        <v>88</v>
      </c>
      <c r="AY260" s="272" t="s">
        <v>145</v>
      </c>
    </row>
    <row r="261" s="2" customFormat="1" ht="37.8" customHeight="1">
      <c r="A261" s="43"/>
      <c r="B261" s="44"/>
      <c r="C261" s="217" t="s">
        <v>1119</v>
      </c>
      <c r="D261" s="217" t="s">
        <v>148</v>
      </c>
      <c r="E261" s="218" t="s">
        <v>2233</v>
      </c>
      <c r="F261" s="219" t="s">
        <v>2234</v>
      </c>
      <c r="G261" s="220" t="s">
        <v>625</v>
      </c>
      <c r="H261" s="221">
        <v>24</v>
      </c>
      <c r="I261" s="222"/>
      <c r="J261" s="223">
        <f>ROUND(I261*H261,2)</f>
        <v>0</v>
      </c>
      <c r="K261" s="219" t="s">
        <v>152</v>
      </c>
      <c r="L261" s="49"/>
      <c r="M261" s="224" t="s">
        <v>78</v>
      </c>
      <c r="N261" s="225" t="s">
        <v>50</v>
      </c>
      <c r="O261" s="89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R261" s="228" t="s">
        <v>626</v>
      </c>
      <c r="AT261" s="228" t="s">
        <v>148</v>
      </c>
      <c r="AU261" s="228" t="s">
        <v>88</v>
      </c>
      <c r="AY261" s="21" t="s">
        <v>145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1" t="s">
        <v>88</v>
      </c>
      <c r="BK261" s="229">
        <f>ROUND(I261*H261,2)</f>
        <v>0</v>
      </c>
      <c r="BL261" s="21" t="s">
        <v>626</v>
      </c>
      <c r="BM261" s="228" t="s">
        <v>2556</v>
      </c>
    </row>
    <row r="262" s="2" customFormat="1">
      <c r="A262" s="43"/>
      <c r="B262" s="44"/>
      <c r="C262" s="45"/>
      <c r="D262" s="230" t="s">
        <v>155</v>
      </c>
      <c r="E262" s="45"/>
      <c r="F262" s="231" t="s">
        <v>2236</v>
      </c>
      <c r="G262" s="45"/>
      <c r="H262" s="45"/>
      <c r="I262" s="232"/>
      <c r="J262" s="45"/>
      <c r="K262" s="45"/>
      <c r="L262" s="49"/>
      <c r="M262" s="233"/>
      <c r="N262" s="234"/>
      <c r="O262" s="89"/>
      <c r="P262" s="89"/>
      <c r="Q262" s="89"/>
      <c r="R262" s="89"/>
      <c r="S262" s="89"/>
      <c r="T262" s="90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T262" s="21" t="s">
        <v>155</v>
      </c>
      <c r="AU262" s="21" t="s">
        <v>88</v>
      </c>
    </row>
    <row r="263" s="2" customFormat="1">
      <c r="A263" s="43"/>
      <c r="B263" s="44"/>
      <c r="C263" s="45"/>
      <c r="D263" s="235" t="s">
        <v>157</v>
      </c>
      <c r="E263" s="45"/>
      <c r="F263" s="236" t="s">
        <v>629</v>
      </c>
      <c r="G263" s="45"/>
      <c r="H263" s="45"/>
      <c r="I263" s="232"/>
      <c r="J263" s="45"/>
      <c r="K263" s="45"/>
      <c r="L263" s="49"/>
      <c r="M263" s="233"/>
      <c r="N263" s="234"/>
      <c r="O263" s="89"/>
      <c r="P263" s="89"/>
      <c r="Q263" s="89"/>
      <c r="R263" s="89"/>
      <c r="S263" s="89"/>
      <c r="T263" s="90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T263" s="21" t="s">
        <v>157</v>
      </c>
      <c r="AU263" s="21" t="s">
        <v>88</v>
      </c>
    </row>
    <row r="264" s="14" customFormat="1">
      <c r="A264" s="14"/>
      <c r="B264" s="251"/>
      <c r="C264" s="252"/>
      <c r="D264" s="235" t="s">
        <v>273</v>
      </c>
      <c r="E264" s="253" t="s">
        <v>78</v>
      </c>
      <c r="F264" s="254" t="s">
        <v>2557</v>
      </c>
      <c r="G264" s="252"/>
      <c r="H264" s="255">
        <v>24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1" t="s">
        <v>273</v>
      </c>
      <c r="AU264" s="261" t="s">
        <v>88</v>
      </c>
      <c r="AV264" s="14" t="s">
        <v>90</v>
      </c>
      <c r="AW264" s="14" t="s">
        <v>40</v>
      </c>
      <c r="AX264" s="14" t="s">
        <v>80</v>
      </c>
      <c r="AY264" s="261" t="s">
        <v>145</v>
      </c>
    </row>
    <row r="265" s="15" customFormat="1">
      <c r="A265" s="15"/>
      <c r="B265" s="262"/>
      <c r="C265" s="263"/>
      <c r="D265" s="235" t="s">
        <v>273</v>
      </c>
      <c r="E265" s="264" t="s">
        <v>78</v>
      </c>
      <c r="F265" s="265" t="s">
        <v>277</v>
      </c>
      <c r="G265" s="263"/>
      <c r="H265" s="266">
        <v>24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273</v>
      </c>
      <c r="AU265" s="272" t="s">
        <v>88</v>
      </c>
      <c r="AV265" s="15" t="s">
        <v>170</v>
      </c>
      <c r="AW265" s="15" t="s">
        <v>40</v>
      </c>
      <c r="AX265" s="15" t="s">
        <v>88</v>
      </c>
      <c r="AY265" s="272" t="s">
        <v>145</v>
      </c>
    </row>
    <row r="266" s="2" customFormat="1" ht="33" customHeight="1">
      <c r="A266" s="43"/>
      <c r="B266" s="44"/>
      <c r="C266" s="217" t="s">
        <v>1124</v>
      </c>
      <c r="D266" s="217" t="s">
        <v>148</v>
      </c>
      <c r="E266" s="218" t="s">
        <v>734</v>
      </c>
      <c r="F266" s="219" t="s">
        <v>735</v>
      </c>
      <c r="G266" s="220" t="s">
        <v>625</v>
      </c>
      <c r="H266" s="221">
        <v>16</v>
      </c>
      <c r="I266" s="222"/>
      <c r="J266" s="223">
        <f>ROUND(I266*H266,2)</f>
        <v>0</v>
      </c>
      <c r="K266" s="219" t="s">
        <v>152</v>
      </c>
      <c r="L266" s="49"/>
      <c r="M266" s="224" t="s">
        <v>78</v>
      </c>
      <c r="N266" s="225" t="s">
        <v>50</v>
      </c>
      <c r="O266" s="89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R266" s="228" t="s">
        <v>626</v>
      </c>
      <c r="AT266" s="228" t="s">
        <v>148</v>
      </c>
      <c r="AU266" s="228" t="s">
        <v>88</v>
      </c>
      <c r="AY266" s="21" t="s">
        <v>145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21" t="s">
        <v>88</v>
      </c>
      <c r="BK266" s="229">
        <f>ROUND(I266*H266,2)</f>
        <v>0</v>
      </c>
      <c r="BL266" s="21" t="s">
        <v>626</v>
      </c>
      <c r="BM266" s="228" t="s">
        <v>2558</v>
      </c>
    </row>
    <row r="267" s="2" customFormat="1">
      <c r="A267" s="43"/>
      <c r="B267" s="44"/>
      <c r="C267" s="45"/>
      <c r="D267" s="230" t="s">
        <v>155</v>
      </c>
      <c r="E267" s="45"/>
      <c r="F267" s="231" t="s">
        <v>737</v>
      </c>
      <c r="G267" s="45"/>
      <c r="H267" s="45"/>
      <c r="I267" s="232"/>
      <c r="J267" s="45"/>
      <c r="K267" s="45"/>
      <c r="L267" s="49"/>
      <c r="M267" s="233"/>
      <c r="N267" s="234"/>
      <c r="O267" s="89"/>
      <c r="P267" s="89"/>
      <c r="Q267" s="89"/>
      <c r="R267" s="89"/>
      <c r="S267" s="89"/>
      <c r="T267" s="90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T267" s="21" t="s">
        <v>155</v>
      </c>
      <c r="AU267" s="21" t="s">
        <v>88</v>
      </c>
    </row>
    <row r="268" s="2" customFormat="1">
      <c r="A268" s="43"/>
      <c r="B268" s="44"/>
      <c r="C268" s="45"/>
      <c r="D268" s="235" t="s">
        <v>157</v>
      </c>
      <c r="E268" s="45"/>
      <c r="F268" s="236" t="s">
        <v>629</v>
      </c>
      <c r="G268" s="45"/>
      <c r="H268" s="45"/>
      <c r="I268" s="232"/>
      <c r="J268" s="45"/>
      <c r="K268" s="45"/>
      <c r="L268" s="49"/>
      <c r="M268" s="233"/>
      <c r="N268" s="234"/>
      <c r="O268" s="89"/>
      <c r="P268" s="89"/>
      <c r="Q268" s="89"/>
      <c r="R268" s="89"/>
      <c r="S268" s="89"/>
      <c r="T268" s="90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T268" s="21" t="s">
        <v>157</v>
      </c>
      <c r="AU268" s="21" t="s">
        <v>88</v>
      </c>
    </row>
    <row r="269" s="14" customFormat="1">
      <c r="A269" s="14"/>
      <c r="B269" s="251"/>
      <c r="C269" s="252"/>
      <c r="D269" s="235" t="s">
        <v>273</v>
      </c>
      <c r="E269" s="253" t="s">
        <v>78</v>
      </c>
      <c r="F269" s="254" t="s">
        <v>2559</v>
      </c>
      <c r="G269" s="252"/>
      <c r="H269" s="255">
        <v>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273</v>
      </c>
      <c r="AU269" s="261" t="s">
        <v>88</v>
      </c>
      <c r="AV269" s="14" t="s">
        <v>90</v>
      </c>
      <c r="AW269" s="14" t="s">
        <v>40</v>
      </c>
      <c r="AX269" s="14" t="s">
        <v>80</v>
      </c>
      <c r="AY269" s="261" t="s">
        <v>145</v>
      </c>
    </row>
    <row r="270" s="14" customFormat="1">
      <c r="A270" s="14"/>
      <c r="B270" s="251"/>
      <c r="C270" s="252"/>
      <c r="D270" s="235" t="s">
        <v>273</v>
      </c>
      <c r="E270" s="253" t="s">
        <v>78</v>
      </c>
      <c r="F270" s="254" t="s">
        <v>2560</v>
      </c>
      <c r="G270" s="252"/>
      <c r="H270" s="255">
        <v>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273</v>
      </c>
      <c r="AU270" s="261" t="s">
        <v>88</v>
      </c>
      <c r="AV270" s="14" t="s">
        <v>90</v>
      </c>
      <c r="AW270" s="14" t="s">
        <v>40</v>
      </c>
      <c r="AX270" s="14" t="s">
        <v>80</v>
      </c>
      <c r="AY270" s="261" t="s">
        <v>145</v>
      </c>
    </row>
    <row r="271" s="15" customFormat="1">
      <c r="A271" s="15"/>
      <c r="B271" s="262"/>
      <c r="C271" s="263"/>
      <c r="D271" s="235" t="s">
        <v>273</v>
      </c>
      <c r="E271" s="264" t="s">
        <v>78</v>
      </c>
      <c r="F271" s="265" t="s">
        <v>277</v>
      </c>
      <c r="G271" s="263"/>
      <c r="H271" s="266">
        <v>16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2" t="s">
        <v>273</v>
      </c>
      <c r="AU271" s="272" t="s">
        <v>88</v>
      </c>
      <c r="AV271" s="15" t="s">
        <v>170</v>
      </c>
      <c r="AW271" s="15" t="s">
        <v>40</v>
      </c>
      <c r="AX271" s="15" t="s">
        <v>88</v>
      </c>
      <c r="AY271" s="272" t="s">
        <v>145</v>
      </c>
    </row>
    <row r="272" s="12" customFormat="1" ht="25.92" customHeight="1">
      <c r="A272" s="12"/>
      <c r="B272" s="201"/>
      <c r="C272" s="202"/>
      <c r="D272" s="203" t="s">
        <v>79</v>
      </c>
      <c r="E272" s="204" t="s">
        <v>1972</v>
      </c>
      <c r="F272" s="204" t="s">
        <v>1973</v>
      </c>
      <c r="G272" s="202"/>
      <c r="H272" s="202"/>
      <c r="I272" s="205"/>
      <c r="J272" s="206">
        <f>BK272</f>
        <v>0</v>
      </c>
      <c r="K272" s="202"/>
      <c r="L272" s="207"/>
      <c r="M272" s="208"/>
      <c r="N272" s="209"/>
      <c r="O272" s="209"/>
      <c r="P272" s="210">
        <f>SUM(P273:P274)</f>
        <v>0</v>
      </c>
      <c r="Q272" s="209"/>
      <c r="R272" s="210">
        <f>SUM(R273:R274)</f>
        <v>0</v>
      </c>
      <c r="S272" s="209"/>
      <c r="T272" s="211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170</v>
      </c>
      <c r="AT272" s="213" t="s">
        <v>79</v>
      </c>
      <c r="AU272" s="213" t="s">
        <v>80</v>
      </c>
      <c r="AY272" s="212" t="s">
        <v>145</v>
      </c>
      <c r="BK272" s="214">
        <f>SUM(BK273:BK274)</f>
        <v>0</v>
      </c>
    </row>
    <row r="273" s="2" customFormat="1" ht="16.5" customHeight="1">
      <c r="A273" s="43"/>
      <c r="B273" s="44"/>
      <c r="C273" s="288" t="s">
        <v>1129</v>
      </c>
      <c r="D273" s="288" t="s">
        <v>664</v>
      </c>
      <c r="E273" s="289" t="s">
        <v>2561</v>
      </c>
      <c r="F273" s="290" t="s">
        <v>2562</v>
      </c>
      <c r="G273" s="291" t="s">
        <v>2563</v>
      </c>
      <c r="H273" s="303"/>
      <c r="I273" s="293"/>
      <c r="J273" s="294">
        <f>ROUND(I273*H273,2)</f>
        <v>0</v>
      </c>
      <c r="K273" s="290" t="s">
        <v>78</v>
      </c>
      <c r="L273" s="295"/>
      <c r="M273" s="296" t="s">
        <v>78</v>
      </c>
      <c r="N273" s="297" t="s">
        <v>50</v>
      </c>
      <c r="O273" s="89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R273" s="228" t="s">
        <v>626</v>
      </c>
      <c r="AT273" s="228" t="s">
        <v>664</v>
      </c>
      <c r="AU273" s="228" t="s">
        <v>88</v>
      </c>
      <c r="AY273" s="21" t="s">
        <v>145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21" t="s">
        <v>88</v>
      </c>
      <c r="BK273" s="229">
        <f>ROUND(I273*H273,2)</f>
        <v>0</v>
      </c>
      <c r="BL273" s="21" t="s">
        <v>626</v>
      </c>
      <c r="BM273" s="228" t="s">
        <v>2564</v>
      </c>
    </row>
    <row r="274" s="2" customFormat="1">
      <c r="A274" s="43"/>
      <c r="B274" s="44"/>
      <c r="C274" s="45"/>
      <c r="D274" s="235" t="s">
        <v>157</v>
      </c>
      <c r="E274" s="45"/>
      <c r="F274" s="236" t="s">
        <v>2565</v>
      </c>
      <c r="G274" s="45"/>
      <c r="H274" s="45"/>
      <c r="I274" s="232"/>
      <c r="J274" s="45"/>
      <c r="K274" s="45"/>
      <c r="L274" s="49"/>
      <c r="M274" s="233"/>
      <c r="N274" s="234"/>
      <c r="O274" s="89"/>
      <c r="P274" s="89"/>
      <c r="Q274" s="89"/>
      <c r="R274" s="89"/>
      <c r="S274" s="89"/>
      <c r="T274" s="90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T274" s="21" t="s">
        <v>157</v>
      </c>
      <c r="AU274" s="21" t="s">
        <v>88</v>
      </c>
    </row>
    <row r="275" s="12" customFormat="1" ht="25.92" customHeight="1">
      <c r="A275" s="12"/>
      <c r="B275" s="201"/>
      <c r="C275" s="202"/>
      <c r="D275" s="203" t="s">
        <v>79</v>
      </c>
      <c r="E275" s="204" t="s">
        <v>143</v>
      </c>
      <c r="F275" s="204" t="s">
        <v>86</v>
      </c>
      <c r="G275" s="202"/>
      <c r="H275" s="202"/>
      <c r="I275" s="205"/>
      <c r="J275" s="206">
        <f>BK275</f>
        <v>0</v>
      </c>
      <c r="K275" s="202"/>
      <c r="L275" s="207"/>
      <c r="M275" s="208"/>
      <c r="N275" s="209"/>
      <c r="O275" s="209"/>
      <c r="P275" s="210">
        <f>P276+P283</f>
        <v>0</v>
      </c>
      <c r="Q275" s="209"/>
      <c r="R275" s="210">
        <f>R276+R283</f>
        <v>0</v>
      </c>
      <c r="S275" s="209"/>
      <c r="T275" s="211">
        <f>T276+T283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2" t="s">
        <v>144</v>
      </c>
      <c r="AT275" s="213" t="s">
        <v>79</v>
      </c>
      <c r="AU275" s="213" t="s">
        <v>80</v>
      </c>
      <c r="AY275" s="212" t="s">
        <v>145</v>
      </c>
      <c r="BK275" s="214">
        <f>BK276+BK283</f>
        <v>0</v>
      </c>
    </row>
    <row r="276" s="12" customFormat="1" ht="22.8" customHeight="1">
      <c r="A276" s="12"/>
      <c r="B276" s="201"/>
      <c r="C276" s="202"/>
      <c r="D276" s="203" t="s">
        <v>79</v>
      </c>
      <c r="E276" s="215" t="s">
        <v>213</v>
      </c>
      <c r="F276" s="215" t="s">
        <v>214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SUM(P277:P282)</f>
        <v>0</v>
      </c>
      <c r="Q276" s="209"/>
      <c r="R276" s="210">
        <f>SUM(R277:R282)</f>
        <v>0</v>
      </c>
      <c r="S276" s="209"/>
      <c r="T276" s="211">
        <f>SUM(T277:T282)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144</v>
      </c>
      <c r="AT276" s="213" t="s">
        <v>79</v>
      </c>
      <c r="AU276" s="213" t="s">
        <v>88</v>
      </c>
      <c r="AY276" s="212" t="s">
        <v>145</v>
      </c>
      <c r="BK276" s="214">
        <f>SUM(BK277:BK282)</f>
        <v>0</v>
      </c>
    </row>
    <row r="277" s="2" customFormat="1" ht="16.5" customHeight="1">
      <c r="A277" s="43"/>
      <c r="B277" s="44"/>
      <c r="C277" s="217" t="s">
        <v>1146</v>
      </c>
      <c r="D277" s="217" t="s">
        <v>148</v>
      </c>
      <c r="E277" s="218" t="s">
        <v>2243</v>
      </c>
      <c r="F277" s="219" t="s">
        <v>2244</v>
      </c>
      <c r="G277" s="220" t="s">
        <v>151</v>
      </c>
      <c r="H277" s="221">
        <v>1</v>
      </c>
      <c r="I277" s="222"/>
      <c r="J277" s="223">
        <f>ROUND(I277*H277,2)</f>
        <v>0</v>
      </c>
      <c r="K277" s="219" t="s">
        <v>554</v>
      </c>
      <c r="L277" s="49"/>
      <c r="M277" s="224" t="s">
        <v>78</v>
      </c>
      <c r="N277" s="225" t="s">
        <v>50</v>
      </c>
      <c r="O277" s="89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R277" s="228" t="s">
        <v>153</v>
      </c>
      <c r="AT277" s="228" t="s">
        <v>148</v>
      </c>
      <c r="AU277" s="228" t="s">
        <v>90</v>
      </c>
      <c r="AY277" s="21" t="s">
        <v>145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21" t="s">
        <v>88</v>
      </c>
      <c r="BK277" s="229">
        <f>ROUND(I277*H277,2)</f>
        <v>0</v>
      </c>
      <c r="BL277" s="21" t="s">
        <v>153</v>
      </c>
      <c r="BM277" s="228" t="s">
        <v>2566</v>
      </c>
    </row>
    <row r="278" s="2" customFormat="1">
      <c r="A278" s="43"/>
      <c r="B278" s="44"/>
      <c r="C278" s="45"/>
      <c r="D278" s="230" t="s">
        <v>155</v>
      </c>
      <c r="E278" s="45"/>
      <c r="F278" s="231" t="s">
        <v>2246</v>
      </c>
      <c r="G278" s="45"/>
      <c r="H278" s="45"/>
      <c r="I278" s="232"/>
      <c r="J278" s="45"/>
      <c r="K278" s="45"/>
      <c r="L278" s="49"/>
      <c r="M278" s="233"/>
      <c r="N278" s="234"/>
      <c r="O278" s="89"/>
      <c r="P278" s="89"/>
      <c r="Q278" s="89"/>
      <c r="R278" s="89"/>
      <c r="S278" s="89"/>
      <c r="T278" s="90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T278" s="21" t="s">
        <v>155</v>
      </c>
      <c r="AU278" s="21" t="s">
        <v>90</v>
      </c>
    </row>
    <row r="279" s="2" customFormat="1" ht="24.15" customHeight="1">
      <c r="A279" s="43"/>
      <c r="B279" s="44"/>
      <c r="C279" s="217" t="s">
        <v>1134</v>
      </c>
      <c r="D279" s="217" t="s">
        <v>148</v>
      </c>
      <c r="E279" s="218" t="s">
        <v>2567</v>
      </c>
      <c r="F279" s="219" t="s">
        <v>2568</v>
      </c>
      <c r="G279" s="220" t="s">
        <v>1977</v>
      </c>
      <c r="H279" s="221">
        <v>1</v>
      </c>
      <c r="I279" s="222"/>
      <c r="J279" s="223">
        <f>ROUND(I279*H279,2)</f>
        <v>0</v>
      </c>
      <c r="K279" s="219" t="s">
        <v>1435</v>
      </c>
      <c r="L279" s="49"/>
      <c r="M279" s="224" t="s">
        <v>78</v>
      </c>
      <c r="N279" s="225" t="s">
        <v>50</v>
      </c>
      <c r="O279" s="89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R279" s="228" t="s">
        <v>153</v>
      </c>
      <c r="AT279" s="228" t="s">
        <v>148</v>
      </c>
      <c r="AU279" s="228" t="s">
        <v>90</v>
      </c>
      <c r="AY279" s="21" t="s">
        <v>145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21" t="s">
        <v>88</v>
      </c>
      <c r="BK279" s="229">
        <f>ROUND(I279*H279,2)</f>
        <v>0</v>
      </c>
      <c r="BL279" s="21" t="s">
        <v>153</v>
      </c>
      <c r="BM279" s="228" t="s">
        <v>2569</v>
      </c>
    </row>
    <row r="280" s="2" customFormat="1">
      <c r="A280" s="43"/>
      <c r="B280" s="44"/>
      <c r="C280" s="45"/>
      <c r="D280" s="235" t="s">
        <v>157</v>
      </c>
      <c r="E280" s="45"/>
      <c r="F280" s="236" t="s">
        <v>2570</v>
      </c>
      <c r="G280" s="45"/>
      <c r="H280" s="45"/>
      <c r="I280" s="232"/>
      <c r="J280" s="45"/>
      <c r="K280" s="45"/>
      <c r="L280" s="49"/>
      <c r="M280" s="233"/>
      <c r="N280" s="234"/>
      <c r="O280" s="89"/>
      <c r="P280" s="89"/>
      <c r="Q280" s="89"/>
      <c r="R280" s="89"/>
      <c r="S280" s="89"/>
      <c r="T280" s="90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T280" s="21" t="s">
        <v>157</v>
      </c>
      <c r="AU280" s="21" t="s">
        <v>90</v>
      </c>
    </row>
    <row r="281" s="2" customFormat="1" ht="16.5" customHeight="1">
      <c r="A281" s="43"/>
      <c r="B281" s="44"/>
      <c r="C281" s="217" t="s">
        <v>1153</v>
      </c>
      <c r="D281" s="217" t="s">
        <v>148</v>
      </c>
      <c r="E281" s="218" t="s">
        <v>2251</v>
      </c>
      <c r="F281" s="219" t="s">
        <v>2252</v>
      </c>
      <c r="G281" s="220" t="s">
        <v>151</v>
      </c>
      <c r="H281" s="221">
        <v>1</v>
      </c>
      <c r="I281" s="222"/>
      <c r="J281" s="223">
        <f>ROUND(I281*H281,2)</f>
        <v>0</v>
      </c>
      <c r="K281" s="219" t="s">
        <v>554</v>
      </c>
      <c r="L281" s="49"/>
      <c r="M281" s="224" t="s">
        <v>78</v>
      </c>
      <c r="N281" s="225" t="s">
        <v>50</v>
      </c>
      <c r="O281" s="89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R281" s="228" t="s">
        <v>153</v>
      </c>
      <c r="AT281" s="228" t="s">
        <v>148</v>
      </c>
      <c r="AU281" s="228" t="s">
        <v>90</v>
      </c>
      <c r="AY281" s="21" t="s">
        <v>145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21" t="s">
        <v>88</v>
      </c>
      <c r="BK281" s="229">
        <f>ROUND(I281*H281,2)</f>
        <v>0</v>
      </c>
      <c r="BL281" s="21" t="s">
        <v>153</v>
      </c>
      <c r="BM281" s="228" t="s">
        <v>2571</v>
      </c>
    </row>
    <row r="282" s="2" customFormat="1">
      <c r="A282" s="43"/>
      <c r="B282" s="44"/>
      <c r="C282" s="45"/>
      <c r="D282" s="230" t="s">
        <v>155</v>
      </c>
      <c r="E282" s="45"/>
      <c r="F282" s="231" t="s">
        <v>2254</v>
      </c>
      <c r="G282" s="45"/>
      <c r="H282" s="45"/>
      <c r="I282" s="232"/>
      <c r="J282" s="45"/>
      <c r="K282" s="45"/>
      <c r="L282" s="49"/>
      <c r="M282" s="233"/>
      <c r="N282" s="234"/>
      <c r="O282" s="89"/>
      <c r="P282" s="89"/>
      <c r="Q282" s="89"/>
      <c r="R282" s="89"/>
      <c r="S282" s="89"/>
      <c r="T282" s="90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T282" s="21" t="s">
        <v>155</v>
      </c>
      <c r="AU282" s="21" t="s">
        <v>90</v>
      </c>
    </row>
    <row r="283" s="12" customFormat="1" ht="22.8" customHeight="1">
      <c r="A283" s="12"/>
      <c r="B283" s="201"/>
      <c r="C283" s="202"/>
      <c r="D283" s="203" t="s">
        <v>79</v>
      </c>
      <c r="E283" s="215" t="s">
        <v>2572</v>
      </c>
      <c r="F283" s="215" t="s">
        <v>2573</v>
      </c>
      <c r="G283" s="202"/>
      <c r="H283" s="202"/>
      <c r="I283" s="205"/>
      <c r="J283" s="216">
        <f>BK283</f>
        <v>0</v>
      </c>
      <c r="K283" s="202"/>
      <c r="L283" s="207"/>
      <c r="M283" s="208"/>
      <c r="N283" s="209"/>
      <c r="O283" s="209"/>
      <c r="P283" s="210">
        <f>SUM(P284:P285)</f>
        <v>0</v>
      </c>
      <c r="Q283" s="209"/>
      <c r="R283" s="210">
        <f>SUM(R284:R285)</f>
        <v>0</v>
      </c>
      <c r="S283" s="209"/>
      <c r="T283" s="211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144</v>
      </c>
      <c r="AT283" s="213" t="s">
        <v>79</v>
      </c>
      <c r="AU283" s="213" t="s">
        <v>88</v>
      </c>
      <c r="AY283" s="212" t="s">
        <v>145</v>
      </c>
      <c r="BK283" s="214">
        <f>SUM(BK284:BK285)</f>
        <v>0</v>
      </c>
    </row>
    <row r="284" s="2" customFormat="1" ht="24.15" customHeight="1">
      <c r="A284" s="43"/>
      <c r="B284" s="44"/>
      <c r="C284" s="217" t="s">
        <v>1139</v>
      </c>
      <c r="D284" s="217" t="s">
        <v>148</v>
      </c>
      <c r="E284" s="218" t="s">
        <v>2574</v>
      </c>
      <c r="F284" s="219" t="s">
        <v>2575</v>
      </c>
      <c r="G284" s="220" t="s">
        <v>1977</v>
      </c>
      <c r="H284" s="221">
        <v>1</v>
      </c>
      <c r="I284" s="222"/>
      <c r="J284" s="223">
        <f>ROUND(I284*H284,2)</f>
        <v>0</v>
      </c>
      <c r="K284" s="219" t="s">
        <v>152</v>
      </c>
      <c r="L284" s="49"/>
      <c r="M284" s="224" t="s">
        <v>78</v>
      </c>
      <c r="N284" s="225" t="s">
        <v>50</v>
      </c>
      <c r="O284" s="89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R284" s="228" t="s">
        <v>153</v>
      </c>
      <c r="AT284" s="228" t="s">
        <v>148</v>
      </c>
      <c r="AU284" s="228" t="s">
        <v>90</v>
      </c>
      <c r="AY284" s="21" t="s">
        <v>145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21" t="s">
        <v>88</v>
      </c>
      <c r="BK284" s="229">
        <f>ROUND(I284*H284,2)</f>
        <v>0</v>
      </c>
      <c r="BL284" s="21" t="s">
        <v>153</v>
      </c>
      <c r="BM284" s="228" t="s">
        <v>2576</v>
      </c>
    </row>
    <row r="285" s="2" customFormat="1">
      <c r="A285" s="43"/>
      <c r="B285" s="44"/>
      <c r="C285" s="45"/>
      <c r="D285" s="230" t="s">
        <v>155</v>
      </c>
      <c r="E285" s="45"/>
      <c r="F285" s="231" t="s">
        <v>2577</v>
      </c>
      <c r="G285" s="45"/>
      <c r="H285" s="45"/>
      <c r="I285" s="232"/>
      <c r="J285" s="45"/>
      <c r="K285" s="45"/>
      <c r="L285" s="49"/>
      <c r="M285" s="237"/>
      <c r="N285" s="238"/>
      <c r="O285" s="239"/>
      <c r="P285" s="239"/>
      <c r="Q285" s="239"/>
      <c r="R285" s="239"/>
      <c r="S285" s="239"/>
      <c r="T285" s="240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T285" s="21" t="s">
        <v>155</v>
      </c>
      <c r="AU285" s="21" t="s">
        <v>90</v>
      </c>
    </row>
    <row r="286" s="2" customFormat="1" ht="6.96" customHeight="1">
      <c r="A286" s="43"/>
      <c r="B286" s="64"/>
      <c r="C286" s="65"/>
      <c r="D286" s="65"/>
      <c r="E286" s="65"/>
      <c r="F286" s="65"/>
      <c r="G286" s="65"/>
      <c r="H286" s="65"/>
      <c r="I286" s="65"/>
      <c r="J286" s="65"/>
      <c r="K286" s="65"/>
      <c r="L286" s="49"/>
      <c r="M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</row>
  </sheetData>
  <sheetProtection sheet="1" autoFilter="0" formatColumns="0" formatRows="0" objects="1" scenarios="1" spinCount="100000" saltValue="Epi5dg0CupPKYDCPVox7+l5OrgvaR4ELka+paHac2N/Es4La3EKhnX5ZPCTqztz8M+SKiz24BWn/jz8C8UYrPQ==" hashValue="LDhR7xzUpSchtDuiI9ikOv7ap41cJ6W6FRsXpxGnBjDARDkV2a3PKCC7A4gSxvIEMbDbdEkNJinqF9KEjPQVfA==" algorithmName="SHA-512" password="CC35"/>
  <autoFilter ref="C97:K28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1/971042241"/>
    <hyperlink ref="F108" r:id="rId2" display="https://podminky.urs.cz/item/CS_URS_2024_01/713411111"/>
    <hyperlink ref="F116" r:id="rId3" display="https://podminky.urs.cz/item/CS_URS_2024_01/721173401"/>
    <hyperlink ref="F118" r:id="rId4" display="https://podminky.urs.cz/item/CS_URS_2024_01/721173402"/>
    <hyperlink ref="F121" r:id="rId5" display="https://podminky.urs.cz/item/CS_URS_2024_01/721173403"/>
    <hyperlink ref="F123" r:id="rId6" display="https://podminky.urs.cz/item/CS_URS_2024_01/721174024"/>
    <hyperlink ref="F126" r:id="rId7" display="https://podminky.urs.cz/item/CS_URS_2024_01/721174025"/>
    <hyperlink ref="F129" r:id="rId8" display="https://podminky.urs.cz/item/CS_URS_2024_01/721174042"/>
    <hyperlink ref="F131" r:id="rId9" display="https://podminky.urs.cz/item/CS_URS_2024_01/721174043"/>
    <hyperlink ref="F133" r:id="rId10" display="https://podminky.urs.cz/item/CS_URS_2024_01/721219128"/>
    <hyperlink ref="F137" r:id="rId11" display="https://podminky.urs.cz/item/CS_URS_2024_01/721274125"/>
    <hyperlink ref="F139" r:id="rId12" display="https://podminky.urs.cz/item/CS_URS_2024_01/721274126"/>
    <hyperlink ref="F141" r:id="rId13" display="https://podminky.urs.cz/item/CS_URS_2024_01/721290111"/>
    <hyperlink ref="F144" r:id="rId14" display="https://podminky.urs.cz/item/CS_URS_2024_01/721290112"/>
    <hyperlink ref="F146" r:id="rId15" display="https://podminky.urs.cz/item/CS_URS_2024_01/998721101"/>
    <hyperlink ref="F148" r:id="rId16" display="https://podminky.urs.cz/item/CS_URS_2024_01/998721181"/>
    <hyperlink ref="F150" r:id="rId17" display="https://podminky.urs.cz/item/CS_URS_2024_01/998721192"/>
    <hyperlink ref="F153" r:id="rId18" display="https://podminky.urs.cz/item/CS_URS_2024_01/722175002"/>
    <hyperlink ref="F158" r:id="rId19" display="https://podminky.urs.cz/item/CS_URS_2024_01/722175003"/>
    <hyperlink ref="F163" r:id="rId20" display="https://podminky.urs.cz/item/CS_URS_2024_01/722175004"/>
    <hyperlink ref="F168" r:id="rId21" display="https://podminky.urs.cz/item/CS_URS_2024_01/722175005"/>
    <hyperlink ref="F171" r:id="rId22" display="https://podminky.urs.cz/item/CS_URS_2024_01/722181221"/>
    <hyperlink ref="F174" r:id="rId23" display="https://podminky.urs.cz/item/CS_URS_2024_01/722181222"/>
    <hyperlink ref="F179" r:id="rId24" display="https://podminky.urs.cz/item/CS_URS_2024_01/722181232"/>
    <hyperlink ref="F182" r:id="rId25" display="https://podminky.urs.cz/item/CS_URS_2024_01/722181241"/>
    <hyperlink ref="F185" r:id="rId26" display="https://podminky.urs.cz/item/CS_URS_2024_01/722181242"/>
    <hyperlink ref="F188" r:id="rId27" display="https://podminky.urs.cz/item/CS_URS_2024_01/722231141"/>
    <hyperlink ref="F190" r:id="rId28" display="https://podminky.urs.cz/item/CS_URS_2024_01/722232043"/>
    <hyperlink ref="F192" r:id="rId29" display="https://podminky.urs.cz/item/CS_URS_2024_01/722232044"/>
    <hyperlink ref="F194" r:id="rId30" display="https://podminky.urs.cz/item/CS_URS_2024_01/722232045"/>
    <hyperlink ref="F196" r:id="rId31" display="https://podminky.urs.cz/item/CS_URS_2024_01/722232046"/>
    <hyperlink ref="F198" r:id="rId32" display="https://podminky.urs.cz/item/CS_URS_2024_01/722239101"/>
    <hyperlink ref="F201" r:id="rId33" display="https://podminky.urs.cz/item/CS_URS_2024_01/998722101"/>
    <hyperlink ref="F203" r:id="rId34" display="https://podminky.urs.cz/item/CS_URS_2024_01/998722181"/>
    <hyperlink ref="F205" r:id="rId35" display="https://podminky.urs.cz/item/CS_URS_2024_01/998722192"/>
    <hyperlink ref="F208" r:id="rId36" display="https://podminky.urs.cz/item/CS_URS_2024_01/725219102"/>
    <hyperlink ref="F211" r:id="rId37" display="https://podminky.urs.cz/item/CS_URS_2024_01/725319111"/>
    <hyperlink ref="F214" r:id="rId38" display="https://podminky.urs.cz/item/CS_URS_2024_01/725339111"/>
    <hyperlink ref="F217" r:id="rId39" display="https://podminky.urs.cz/item/CS_URS_2024_01/725813111"/>
    <hyperlink ref="F219" r:id="rId40" display="https://podminky.urs.cz/item/CS_URS_2024_01/725829101"/>
    <hyperlink ref="F222" r:id="rId41" display="https://podminky.urs.cz/item/CS_URS_2024_01/725829111"/>
    <hyperlink ref="F226" r:id="rId42" display="https://podminky.urs.cz/item/CS_URS_2024_01/725829131"/>
    <hyperlink ref="F229" r:id="rId43" display="https://podminky.urs.cz/item/CS_URS_2024_01/725861102"/>
    <hyperlink ref="F232" r:id="rId44" display="https://podminky.urs.cz/item/CS_URS_2024_01/725862103"/>
    <hyperlink ref="F235" r:id="rId45" display="https://podminky.urs.cz/item/CS_URS_2024_01/725865501"/>
    <hyperlink ref="F240" r:id="rId46" display="https://podminky.urs.cz/item/CS_URS_2024_01/998725101"/>
    <hyperlink ref="F242" r:id="rId47" display="https://podminky.urs.cz/item/CS_URS_2024_01/998725181"/>
    <hyperlink ref="F244" r:id="rId48" display="https://podminky.urs.cz/item/CS_URS_2024_01/998725192"/>
    <hyperlink ref="F247" r:id="rId49" display="https://podminky.urs.cz/item/CS_URS_2024_01/726131043"/>
    <hyperlink ref="F249" r:id="rId50" display="https://podminky.urs.cz/item/CS_URS_2024_01/998726111"/>
    <hyperlink ref="F251" r:id="rId51" display="https://podminky.urs.cz/item/CS_URS_2024_01/998726181"/>
    <hyperlink ref="F253" r:id="rId52" display="https://podminky.urs.cz/item/CS_URS_2024_01/998726192"/>
    <hyperlink ref="F256" r:id="rId53" display="https://podminky.urs.cz/item/CS_URS_2024_01/HZS2211"/>
    <hyperlink ref="F262" r:id="rId54" display="https://podminky.urs.cz/item/CS_URS_2024_01/HZS2491"/>
    <hyperlink ref="F267" r:id="rId55" display="https://podminky.urs.cz/item/CS_URS_2024_01/HZS2492"/>
    <hyperlink ref="F278" r:id="rId56" display="https://podminky.urs.cz/item/CS_URS_2023_02/043002000"/>
    <hyperlink ref="F282" r:id="rId57" display="https://podminky.urs.cz/item/CS_URS_2023_02/044002000"/>
    <hyperlink ref="F285" r:id="rId58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2578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ROUND(J109,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ROUND((SUM(BE109:BE249)),  2)</f>
        <v>0</v>
      </c>
      <c r="G35" s="43"/>
      <c r="H35" s="43"/>
      <c r="I35" s="162">
        <v>0.20999999999999999</v>
      </c>
      <c r="J35" s="161">
        <f>ROUND(((SUM(BE109:BE249))*I35),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ROUND((SUM(BF109:BF249)),  2)</f>
        <v>0</v>
      </c>
      <c r="G36" s="43"/>
      <c r="H36" s="43"/>
      <c r="I36" s="162">
        <v>0.14999999999999999</v>
      </c>
      <c r="J36" s="161">
        <f>ROUND(((SUM(BF109:BF249))*I36),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ROUND((SUM(BG109:BG249)),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ROUND((SUM(BH109:BH249)),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ROUND((SUM(BI109:BI249)),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03 - Elektroinstalace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J109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2579</v>
      </c>
      <c r="E64" s="182"/>
      <c r="F64" s="182"/>
      <c r="G64" s="182"/>
      <c r="H64" s="182"/>
      <c r="I64" s="182"/>
      <c r="J64" s="183">
        <f>J110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9"/>
      <c r="C65" s="180"/>
      <c r="D65" s="181" t="s">
        <v>2580</v>
      </c>
      <c r="E65" s="182"/>
      <c r="F65" s="182"/>
      <c r="G65" s="182"/>
      <c r="H65" s="182"/>
      <c r="I65" s="182"/>
      <c r="J65" s="183">
        <f>J122</f>
        <v>0</v>
      </c>
      <c r="K65" s="180"/>
      <c r="L65" s="18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9"/>
      <c r="C66" s="180"/>
      <c r="D66" s="181" t="s">
        <v>250</v>
      </c>
      <c r="E66" s="182"/>
      <c r="F66" s="182"/>
      <c r="G66" s="182"/>
      <c r="H66" s="182"/>
      <c r="I66" s="182"/>
      <c r="J66" s="183">
        <f>J123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5"/>
      <c r="C67" s="130"/>
      <c r="D67" s="186" t="s">
        <v>2581</v>
      </c>
      <c r="E67" s="187"/>
      <c r="F67" s="187"/>
      <c r="G67" s="187"/>
      <c r="H67" s="187"/>
      <c r="I67" s="187"/>
      <c r="J67" s="188">
        <f>J124</f>
        <v>0</v>
      </c>
      <c r="K67" s="130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9"/>
      <c r="C68" s="180"/>
      <c r="D68" s="181" t="s">
        <v>254</v>
      </c>
      <c r="E68" s="182"/>
      <c r="F68" s="182"/>
      <c r="G68" s="182"/>
      <c r="H68" s="182"/>
      <c r="I68" s="182"/>
      <c r="J68" s="183">
        <f>J137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2582</v>
      </c>
      <c r="E69" s="187"/>
      <c r="F69" s="187"/>
      <c r="G69" s="187"/>
      <c r="H69" s="187"/>
      <c r="I69" s="187"/>
      <c r="J69" s="188">
        <f>J138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5"/>
      <c r="C70" s="130"/>
      <c r="D70" s="186" t="s">
        <v>2583</v>
      </c>
      <c r="E70" s="187"/>
      <c r="F70" s="187"/>
      <c r="G70" s="187"/>
      <c r="H70" s="187"/>
      <c r="I70" s="187"/>
      <c r="J70" s="188">
        <f>J139</f>
        <v>0</v>
      </c>
      <c r="K70" s="130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5"/>
      <c r="C71" s="130"/>
      <c r="D71" s="186" t="s">
        <v>2584</v>
      </c>
      <c r="E71" s="187"/>
      <c r="F71" s="187"/>
      <c r="G71" s="187"/>
      <c r="H71" s="187"/>
      <c r="I71" s="187"/>
      <c r="J71" s="188">
        <f>J147</f>
        <v>0</v>
      </c>
      <c r="K71" s="130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5"/>
      <c r="C72" s="130"/>
      <c r="D72" s="186" t="s">
        <v>2585</v>
      </c>
      <c r="E72" s="187"/>
      <c r="F72" s="187"/>
      <c r="G72" s="187"/>
      <c r="H72" s="187"/>
      <c r="I72" s="187"/>
      <c r="J72" s="188">
        <f>J155</f>
        <v>0</v>
      </c>
      <c r="K72" s="130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5"/>
      <c r="C73" s="130"/>
      <c r="D73" s="186" t="s">
        <v>2586</v>
      </c>
      <c r="E73" s="187"/>
      <c r="F73" s="187"/>
      <c r="G73" s="187"/>
      <c r="H73" s="187"/>
      <c r="I73" s="187"/>
      <c r="J73" s="188">
        <f>J157</f>
        <v>0</v>
      </c>
      <c r="K73" s="130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5"/>
      <c r="C74" s="130"/>
      <c r="D74" s="186" t="s">
        <v>2587</v>
      </c>
      <c r="E74" s="187"/>
      <c r="F74" s="187"/>
      <c r="G74" s="187"/>
      <c r="H74" s="187"/>
      <c r="I74" s="187"/>
      <c r="J74" s="188">
        <f>J162</f>
        <v>0</v>
      </c>
      <c r="K74" s="130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5"/>
      <c r="C75" s="130"/>
      <c r="D75" s="186" t="s">
        <v>2588</v>
      </c>
      <c r="E75" s="187"/>
      <c r="F75" s="187"/>
      <c r="G75" s="187"/>
      <c r="H75" s="187"/>
      <c r="I75" s="187"/>
      <c r="J75" s="188">
        <f>J172</f>
        <v>0</v>
      </c>
      <c r="K75" s="130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5"/>
      <c r="C76" s="130"/>
      <c r="D76" s="186" t="s">
        <v>2589</v>
      </c>
      <c r="E76" s="187"/>
      <c r="F76" s="187"/>
      <c r="G76" s="187"/>
      <c r="H76" s="187"/>
      <c r="I76" s="187"/>
      <c r="J76" s="188">
        <f>J177</f>
        <v>0</v>
      </c>
      <c r="K76" s="130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5"/>
      <c r="C77" s="130"/>
      <c r="D77" s="186" t="s">
        <v>2590</v>
      </c>
      <c r="E77" s="187"/>
      <c r="F77" s="187"/>
      <c r="G77" s="187"/>
      <c r="H77" s="187"/>
      <c r="I77" s="187"/>
      <c r="J77" s="188">
        <f>J179</f>
        <v>0</v>
      </c>
      <c r="K77" s="130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5"/>
      <c r="C78" s="130"/>
      <c r="D78" s="186" t="s">
        <v>2591</v>
      </c>
      <c r="E78" s="187"/>
      <c r="F78" s="187"/>
      <c r="G78" s="187"/>
      <c r="H78" s="187"/>
      <c r="I78" s="187"/>
      <c r="J78" s="188">
        <f>J189</f>
        <v>0</v>
      </c>
      <c r="K78" s="130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5"/>
      <c r="C79" s="130"/>
      <c r="D79" s="186" t="s">
        <v>2592</v>
      </c>
      <c r="E79" s="187"/>
      <c r="F79" s="187"/>
      <c r="G79" s="187"/>
      <c r="H79" s="187"/>
      <c r="I79" s="187"/>
      <c r="J79" s="188">
        <f>J190</f>
        <v>0</v>
      </c>
      <c r="K79" s="130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5"/>
      <c r="C80" s="130"/>
      <c r="D80" s="186" t="s">
        <v>2593</v>
      </c>
      <c r="E80" s="187"/>
      <c r="F80" s="187"/>
      <c r="G80" s="187"/>
      <c r="H80" s="187"/>
      <c r="I80" s="187"/>
      <c r="J80" s="188">
        <f>J205</f>
        <v>0</v>
      </c>
      <c r="K80" s="130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5"/>
      <c r="C81" s="130"/>
      <c r="D81" s="186" t="s">
        <v>2594</v>
      </c>
      <c r="E81" s="187"/>
      <c r="F81" s="187"/>
      <c r="G81" s="187"/>
      <c r="H81" s="187"/>
      <c r="I81" s="187"/>
      <c r="J81" s="188">
        <f>J208</f>
        <v>0</v>
      </c>
      <c r="K81" s="130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5"/>
      <c r="C82" s="130"/>
      <c r="D82" s="186" t="s">
        <v>2595</v>
      </c>
      <c r="E82" s="187"/>
      <c r="F82" s="187"/>
      <c r="G82" s="187"/>
      <c r="H82" s="187"/>
      <c r="I82" s="187"/>
      <c r="J82" s="188">
        <f>J215</f>
        <v>0</v>
      </c>
      <c r="K82" s="130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9"/>
      <c r="C83" s="180"/>
      <c r="D83" s="181" t="s">
        <v>264</v>
      </c>
      <c r="E83" s="182"/>
      <c r="F83" s="182"/>
      <c r="G83" s="182"/>
      <c r="H83" s="182"/>
      <c r="I83" s="182"/>
      <c r="J83" s="183">
        <f>J218</f>
        <v>0</v>
      </c>
      <c r="K83" s="180"/>
      <c r="L83" s="184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9"/>
      <c r="C84" s="180"/>
      <c r="D84" s="181" t="s">
        <v>774</v>
      </c>
      <c r="E84" s="182"/>
      <c r="F84" s="182"/>
      <c r="G84" s="182"/>
      <c r="H84" s="182"/>
      <c r="I84" s="182"/>
      <c r="J84" s="183">
        <f>J238</f>
        <v>0</v>
      </c>
      <c r="K84" s="180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9"/>
      <c r="C85" s="180"/>
      <c r="D85" s="181" t="s">
        <v>124</v>
      </c>
      <c r="E85" s="182"/>
      <c r="F85" s="182"/>
      <c r="G85" s="182"/>
      <c r="H85" s="182"/>
      <c r="I85" s="182"/>
      <c r="J85" s="183">
        <f>J241</f>
        <v>0</v>
      </c>
      <c r="K85" s="180"/>
      <c r="L85" s="18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85"/>
      <c r="C86" s="130"/>
      <c r="D86" s="186" t="s">
        <v>127</v>
      </c>
      <c r="E86" s="187"/>
      <c r="F86" s="187"/>
      <c r="G86" s="187"/>
      <c r="H86" s="187"/>
      <c r="I86" s="187"/>
      <c r="J86" s="188">
        <f>J242</f>
        <v>0</v>
      </c>
      <c r="K86" s="130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30"/>
      <c r="D87" s="186" t="s">
        <v>2274</v>
      </c>
      <c r="E87" s="187"/>
      <c r="F87" s="187"/>
      <c r="G87" s="187"/>
      <c r="H87" s="187"/>
      <c r="I87" s="187"/>
      <c r="J87" s="188">
        <f>J247</f>
        <v>0</v>
      </c>
      <c r="K87" s="130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3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6.96" customHeight="1">
      <c r="A89" s="43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3" s="2" customFormat="1" ht="6.96" customHeight="1">
      <c r="A93" s="43"/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149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="2" customFormat="1" ht="24.96" customHeight="1">
      <c r="A94" s="43"/>
      <c r="B94" s="44"/>
      <c r="C94" s="27" t="s">
        <v>130</v>
      </c>
      <c r="D94" s="45"/>
      <c r="E94" s="45"/>
      <c r="F94" s="45"/>
      <c r="G94" s="45"/>
      <c r="H94" s="45"/>
      <c r="I94" s="45"/>
      <c r="J94" s="45"/>
      <c r="K94" s="45"/>
      <c r="L94" s="149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</row>
    <row r="95" s="2" customFormat="1" ht="6.96" customHeight="1">
      <c r="A95" s="43"/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149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</row>
    <row r="96" s="2" customFormat="1" ht="12" customHeight="1">
      <c r="A96" s="43"/>
      <c r="B96" s="44"/>
      <c r="C96" s="36" t="s">
        <v>16</v>
      </c>
      <c r="D96" s="45"/>
      <c r="E96" s="45"/>
      <c r="F96" s="45"/>
      <c r="G96" s="45"/>
      <c r="H96" s="45"/>
      <c r="I96" s="45"/>
      <c r="J96" s="45"/>
      <c r="K96" s="45"/>
      <c r="L96" s="149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="2" customFormat="1" ht="26.25" customHeight="1">
      <c r="A97" s="43"/>
      <c r="B97" s="44"/>
      <c r="C97" s="45"/>
      <c r="D97" s="45"/>
      <c r="E97" s="174" t="str">
        <f>E7</f>
        <v xml:space="preserve">Modernizace a rozšíření prostor  SOU a PrŠ  Kladno –  Švermov</v>
      </c>
      <c r="F97" s="36"/>
      <c r="G97" s="36"/>
      <c r="H97" s="36"/>
      <c r="I97" s="45"/>
      <c r="J97" s="45"/>
      <c r="K97" s="45"/>
      <c r="L97" s="149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</row>
    <row r="98" s="1" customFormat="1" ht="12" customHeight="1">
      <c r="B98" s="25"/>
      <c r="C98" s="36" t="s">
        <v>117</v>
      </c>
      <c r="D98" s="26"/>
      <c r="E98" s="26"/>
      <c r="F98" s="26"/>
      <c r="G98" s="26"/>
      <c r="H98" s="26"/>
      <c r="I98" s="26"/>
      <c r="J98" s="26"/>
      <c r="K98" s="26"/>
      <c r="L98" s="24"/>
    </row>
    <row r="99" s="2" customFormat="1" ht="16.5" customHeight="1">
      <c r="A99" s="43"/>
      <c r="B99" s="44"/>
      <c r="C99" s="45"/>
      <c r="D99" s="45"/>
      <c r="E99" s="174" t="s">
        <v>247</v>
      </c>
      <c r="F99" s="45"/>
      <c r="G99" s="45"/>
      <c r="H99" s="45"/>
      <c r="I99" s="45"/>
      <c r="J99" s="45"/>
      <c r="K99" s="45"/>
      <c r="L99" s="149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</row>
    <row r="100" s="2" customFormat="1" ht="12" customHeight="1">
      <c r="A100" s="43"/>
      <c r="B100" s="44"/>
      <c r="C100" s="36" t="s">
        <v>248</v>
      </c>
      <c r="D100" s="45"/>
      <c r="E100" s="45"/>
      <c r="F100" s="45"/>
      <c r="G100" s="45"/>
      <c r="H100" s="45"/>
      <c r="I100" s="45"/>
      <c r="J100" s="45"/>
      <c r="K100" s="45"/>
      <c r="L100" s="149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="2" customFormat="1" ht="16.5" customHeight="1">
      <c r="A101" s="43"/>
      <c r="B101" s="44"/>
      <c r="C101" s="45"/>
      <c r="D101" s="45"/>
      <c r="E101" s="74" t="str">
        <f>E11</f>
        <v>TI 03 - Elektroinstalace</v>
      </c>
      <c r="F101" s="45"/>
      <c r="G101" s="45"/>
      <c r="H101" s="45"/>
      <c r="I101" s="45"/>
      <c r="J101" s="45"/>
      <c r="K101" s="45"/>
      <c r="L101" s="149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</row>
    <row r="102" s="2" customFormat="1" ht="6.96" customHeight="1">
      <c r="A102" s="43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149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="2" customFormat="1" ht="12" customHeight="1">
      <c r="A103" s="43"/>
      <c r="B103" s="44"/>
      <c r="C103" s="36" t="s">
        <v>22</v>
      </c>
      <c r="D103" s="45"/>
      <c r="E103" s="45"/>
      <c r="F103" s="31" t="str">
        <f>F14</f>
        <v>Vrapice</v>
      </c>
      <c r="G103" s="45"/>
      <c r="H103" s="45"/>
      <c r="I103" s="36" t="s">
        <v>24</v>
      </c>
      <c r="J103" s="77" t="str">
        <f>IF(J14="","",J14)</f>
        <v>1. 2. 2025</v>
      </c>
      <c r="K103" s="45"/>
      <c r="L103" s="149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="2" customFormat="1" ht="6.96" customHeight="1">
      <c r="A104" s="43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149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="2" customFormat="1" ht="15.15" customHeight="1">
      <c r="A105" s="43"/>
      <c r="B105" s="44"/>
      <c r="C105" s="36" t="s">
        <v>28</v>
      </c>
      <c r="D105" s="45"/>
      <c r="E105" s="45"/>
      <c r="F105" s="31" t="str">
        <f>E17</f>
        <v>SOU a PrŠ Kladno – Vrapice</v>
      </c>
      <c r="G105" s="45"/>
      <c r="H105" s="45"/>
      <c r="I105" s="36" t="s">
        <v>36</v>
      </c>
      <c r="J105" s="41" t="str">
        <f>E23</f>
        <v>archiw studio s.r.o</v>
      </c>
      <c r="K105" s="45"/>
      <c r="L105" s="149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="2" customFormat="1" ht="25.65" customHeight="1">
      <c r="A106" s="43"/>
      <c r="B106" s="44"/>
      <c r="C106" s="36" t="s">
        <v>34</v>
      </c>
      <c r="D106" s="45"/>
      <c r="E106" s="45"/>
      <c r="F106" s="31" t="str">
        <f>IF(E20="","",E20)</f>
        <v>Vyplň údaj</v>
      </c>
      <c r="G106" s="45"/>
      <c r="H106" s="45"/>
      <c r="I106" s="36" t="s">
        <v>41</v>
      </c>
      <c r="J106" s="41" t="str">
        <f>E26</f>
        <v>archiw studio s.r.o. - Pavol Vígh</v>
      </c>
      <c r="K106" s="45"/>
      <c r="L106" s="149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="2" customFormat="1" ht="10.32" customHeight="1">
      <c r="A107" s="43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149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="11" customFormat="1" ht="29.28" customHeight="1">
      <c r="A108" s="190"/>
      <c r="B108" s="191"/>
      <c r="C108" s="192" t="s">
        <v>131</v>
      </c>
      <c r="D108" s="193" t="s">
        <v>64</v>
      </c>
      <c r="E108" s="193" t="s">
        <v>60</v>
      </c>
      <c r="F108" s="193" t="s">
        <v>61</v>
      </c>
      <c r="G108" s="193" t="s">
        <v>132</v>
      </c>
      <c r="H108" s="193" t="s">
        <v>133</v>
      </c>
      <c r="I108" s="193" t="s">
        <v>134</v>
      </c>
      <c r="J108" s="193" t="s">
        <v>122</v>
      </c>
      <c r="K108" s="194" t="s">
        <v>135</v>
      </c>
      <c r="L108" s="195"/>
      <c r="M108" s="97" t="s">
        <v>78</v>
      </c>
      <c r="N108" s="98" t="s">
        <v>49</v>
      </c>
      <c r="O108" s="98" t="s">
        <v>136</v>
      </c>
      <c r="P108" s="98" t="s">
        <v>137</v>
      </c>
      <c r="Q108" s="98" t="s">
        <v>138</v>
      </c>
      <c r="R108" s="98" t="s">
        <v>139</v>
      </c>
      <c r="S108" s="98" t="s">
        <v>140</v>
      </c>
      <c r="T108" s="99" t="s">
        <v>141</v>
      </c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</row>
    <row r="109" s="2" customFormat="1" ht="22.8" customHeight="1">
      <c r="A109" s="43"/>
      <c r="B109" s="44"/>
      <c r="C109" s="104" t="s">
        <v>142</v>
      </c>
      <c r="D109" s="45"/>
      <c r="E109" s="45"/>
      <c r="F109" s="45"/>
      <c r="G109" s="45"/>
      <c r="H109" s="45"/>
      <c r="I109" s="45"/>
      <c r="J109" s="196">
        <f>BK109</f>
        <v>0</v>
      </c>
      <c r="K109" s="45"/>
      <c r="L109" s="49"/>
      <c r="M109" s="100"/>
      <c r="N109" s="197"/>
      <c r="O109" s="101"/>
      <c r="P109" s="198">
        <f>P110+P122+P123+P137+P218+P238+P241</f>
        <v>0</v>
      </c>
      <c r="Q109" s="101"/>
      <c r="R109" s="198">
        <f>R110+R122+R123+R137+R218+R238+R241</f>
        <v>0</v>
      </c>
      <c r="S109" s="101"/>
      <c r="T109" s="199">
        <f>T110+T122+T123+T137+T218+T238+T241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T109" s="21" t="s">
        <v>79</v>
      </c>
      <c r="AU109" s="21" t="s">
        <v>123</v>
      </c>
      <c r="BK109" s="200">
        <f>BK110+BK122+BK123+BK137+BK218+BK238+BK241</f>
        <v>0</v>
      </c>
    </row>
    <row r="110" s="12" customFormat="1" ht="25.92" customHeight="1">
      <c r="A110" s="12"/>
      <c r="B110" s="201"/>
      <c r="C110" s="202"/>
      <c r="D110" s="203" t="s">
        <v>79</v>
      </c>
      <c r="E110" s="204" t="s">
        <v>2596</v>
      </c>
      <c r="F110" s="204" t="s">
        <v>2597</v>
      </c>
      <c r="G110" s="202"/>
      <c r="H110" s="202"/>
      <c r="I110" s="205"/>
      <c r="J110" s="206">
        <f>BK110</f>
        <v>0</v>
      </c>
      <c r="K110" s="202"/>
      <c r="L110" s="207"/>
      <c r="M110" s="208"/>
      <c r="N110" s="209"/>
      <c r="O110" s="209"/>
      <c r="P110" s="210">
        <f>SUM(P111:P121)</f>
        <v>0</v>
      </c>
      <c r="Q110" s="209"/>
      <c r="R110" s="210">
        <f>SUM(R111:R121)</f>
        <v>0</v>
      </c>
      <c r="S110" s="209"/>
      <c r="T110" s="21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88</v>
      </c>
      <c r="AT110" s="213" t="s">
        <v>79</v>
      </c>
      <c r="AU110" s="213" t="s">
        <v>80</v>
      </c>
      <c r="AY110" s="212" t="s">
        <v>145</v>
      </c>
      <c r="BK110" s="214">
        <f>SUM(BK111:BK121)</f>
        <v>0</v>
      </c>
    </row>
    <row r="111" s="2" customFormat="1" ht="16.5" customHeight="1">
      <c r="A111" s="43"/>
      <c r="B111" s="44"/>
      <c r="C111" s="217" t="s">
        <v>88</v>
      </c>
      <c r="D111" s="217" t="s">
        <v>148</v>
      </c>
      <c r="E111" s="218" t="s">
        <v>2598</v>
      </c>
      <c r="F111" s="219" t="s">
        <v>2599</v>
      </c>
      <c r="G111" s="220" t="s">
        <v>403</v>
      </c>
      <c r="H111" s="221">
        <v>80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170</v>
      </c>
      <c r="AT111" s="228" t="s">
        <v>148</v>
      </c>
      <c r="AU111" s="228" t="s">
        <v>88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170</v>
      </c>
      <c r="BM111" s="228" t="s">
        <v>2600</v>
      </c>
    </row>
    <row r="112" s="2" customFormat="1" ht="16.5" customHeight="1">
      <c r="A112" s="43"/>
      <c r="B112" s="44"/>
      <c r="C112" s="217" t="s">
        <v>90</v>
      </c>
      <c r="D112" s="217" t="s">
        <v>148</v>
      </c>
      <c r="E112" s="218" t="s">
        <v>2601</v>
      </c>
      <c r="F112" s="219" t="s">
        <v>2602</v>
      </c>
      <c r="G112" s="220" t="s">
        <v>403</v>
      </c>
      <c r="H112" s="221">
        <v>10</v>
      </c>
      <c r="I112" s="222"/>
      <c r="J112" s="223">
        <f>ROUND(I112*H112,2)</f>
        <v>0</v>
      </c>
      <c r="K112" s="219" t="s">
        <v>78</v>
      </c>
      <c r="L112" s="49"/>
      <c r="M112" s="224" t="s">
        <v>78</v>
      </c>
      <c r="N112" s="225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170</v>
      </c>
      <c r="AT112" s="228" t="s">
        <v>148</v>
      </c>
      <c r="AU112" s="228" t="s">
        <v>88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170</v>
      </c>
      <c r="BM112" s="228" t="s">
        <v>2603</v>
      </c>
    </row>
    <row r="113" s="2" customFormat="1" ht="16.5" customHeight="1">
      <c r="A113" s="43"/>
      <c r="B113" s="44"/>
      <c r="C113" s="217" t="s">
        <v>164</v>
      </c>
      <c r="D113" s="217" t="s">
        <v>148</v>
      </c>
      <c r="E113" s="218" t="s">
        <v>2604</v>
      </c>
      <c r="F113" s="219" t="s">
        <v>2605</v>
      </c>
      <c r="G113" s="220" t="s">
        <v>403</v>
      </c>
      <c r="H113" s="221">
        <v>110</v>
      </c>
      <c r="I113" s="222"/>
      <c r="J113" s="223">
        <f>ROUND(I113*H113,2)</f>
        <v>0</v>
      </c>
      <c r="K113" s="219" t="s">
        <v>78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170</v>
      </c>
      <c r="AT113" s="228" t="s">
        <v>148</v>
      </c>
      <c r="AU113" s="228" t="s">
        <v>88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170</v>
      </c>
      <c r="BM113" s="228" t="s">
        <v>2606</v>
      </c>
    </row>
    <row r="114" s="2" customFormat="1" ht="16.5" customHeight="1">
      <c r="A114" s="43"/>
      <c r="B114" s="44"/>
      <c r="C114" s="217" t="s">
        <v>170</v>
      </c>
      <c r="D114" s="217" t="s">
        <v>148</v>
      </c>
      <c r="E114" s="218" t="s">
        <v>2607</v>
      </c>
      <c r="F114" s="219" t="s">
        <v>2608</v>
      </c>
      <c r="G114" s="220" t="s">
        <v>403</v>
      </c>
      <c r="H114" s="221">
        <v>48</v>
      </c>
      <c r="I114" s="222"/>
      <c r="J114" s="223">
        <f>ROUND(I114*H114,2)</f>
        <v>0</v>
      </c>
      <c r="K114" s="219" t="s">
        <v>78</v>
      </c>
      <c r="L114" s="49"/>
      <c r="M114" s="224" t="s">
        <v>78</v>
      </c>
      <c r="N114" s="225" t="s">
        <v>50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170</v>
      </c>
      <c r="AT114" s="228" t="s">
        <v>148</v>
      </c>
      <c r="AU114" s="228" t="s">
        <v>88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170</v>
      </c>
      <c r="BM114" s="228" t="s">
        <v>2609</v>
      </c>
    </row>
    <row r="115" s="2" customFormat="1" ht="16.5" customHeight="1">
      <c r="A115" s="43"/>
      <c r="B115" s="44"/>
      <c r="C115" s="217" t="s">
        <v>144</v>
      </c>
      <c r="D115" s="217" t="s">
        <v>148</v>
      </c>
      <c r="E115" s="218" t="s">
        <v>2610</v>
      </c>
      <c r="F115" s="219" t="s">
        <v>2611</v>
      </c>
      <c r="G115" s="220" t="s">
        <v>403</v>
      </c>
      <c r="H115" s="221">
        <v>245</v>
      </c>
      <c r="I115" s="222"/>
      <c r="J115" s="223">
        <f>ROUND(I115*H115,2)</f>
        <v>0</v>
      </c>
      <c r="K115" s="219" t="s">
        <v>78</v>
      </c>
      <c r="L115" s="49"/>
      <c r="M115" s="224" t="s">
        <v>78</v>
      </c>
      <c r="N115" s="225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170</v>
      </c>
      <c r="AT115" s="228" t="s">
        <v>148</v>
      </c>
      <c r="AU115" s="228" t="s">
        <v>88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170</v>
      </c>
      <c r="BM115" s="228" t="s">
        <v>2612</v>
      </c>
    </row>
    <row r="116" s="2" customFormat="1" ht="16.5" customHeight="1">
      <c r="A116" s="43"/>
      <c r="B116" s="44"/>
      <c r="C116" s="217" t="s">
        <v>184</v>
      </c>
      <c r="D116" s="217" t="s">
        <v>148</v>
      </c>
      <c r="E116" s="218" t="s">
        <v>2613</v>
      </c>
      <c r="F116" s="219" t="s">
        <v>2614</v>
      </c>
      <c r="G116" s="220" t="s">
        <v>403</v>
      </c>
      <c r="H116" s="221">
        <v>770</v>
      </c>
      <c r="I116" s="222"/>
      <c r="J116" s="223">
        <f>ROUND(I116*H116,2)</f>
        <v>0</v>
      </c>
      <c r="K116" s="219" t="s">
        <v>78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170</v>
      </c>
      <c r="AT116" s="228" t="s">
        <v>148</v>
      </c>
      <c r="AU116" s="228" t="s">
        <v>88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170</v>
      </c>
      <c r="BM116" s="228" t="s">
        <v>2615</v>
      </c>
    </row>
    <row r="117" s="2" customFormat="1" ht="16.5" customHeight="1">
      <c r="A117" s="43"/>
      <c r="B117" s="44"/>
      <c r="C117" s="217" t="s">
        <v>190</v>
      </c>
      <c r="D117" s="217" t="s">
        <v>148</v>
      </c>
      <c r="E117" s="218" t="s">
        <v>2616</v>
      </c>
      <c r="F117" s="219" t="s">
        <v>2617</v>
      </c>
      <c r="G117" s="220" t="s">
        <v>403</v>
      </c>
      <c r="H117" s="221">
        <v>100</v>
      </c>
      <c r="I117" s="222"/>
      <c r="J117" s="223">
        <f>ROUND(I117*H117,2)</f>
        <v>0</v>
      </c>
      <c r="K117" s="219" t="s">
        <v>78</v>
      </c>
      <c r="L117" s="49"/>
      <c r="M117" s="224" t="s">
        <v>78</v>
      </c>
      <c r="N117" s="225" t="s">
        <v>50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170</v>
      </c>
      <c r="AT117" s="228" t="s">
        <v>148</v>
      </c>
      <c r="AU117" s="228" t="s">
        <v>88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170</v>
      </c>
      <c r="BM117" s="228" t="s">
        <v>2618</v>
      </c>
    </row>
    <row r="118" s="2" customFormat="1" ht="16.5" customHeight="1">
      <c r="A118" s="43"/>
      <c r="B118" s="44"/>
      <c r="C118" s="217" t="s">
        <v>196</v>
      </c>
      <c r="D118" s="217" t="s">
        <v>148</v>
      </c>
      <c r="E118" s="218" t="s">
        <v>2619</v>
      </c>
      <c r="F118" s="219" t="s">
        <v>2620</v>
      </c>
      <c r="G118" s="220" t="s">
        <v>403</v>
      </c>
      <c r="H118" s="221">
        <v>120</v>
      </c>
      <c r="I118" s="222"/>
      <c r="J118" s="223">
        <f>ROUND(I118*H118,2)</f>
        <v>0</v>
      </c>
      <c r="K118" s="219" t="s">
        <v>78</v>
      </c>
      <c r="L118" s="49"/>
      <c r="M118" s="224" t="s">
        <v>78</v>
      </c>
      <c r="N118" s="225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170</v>
      </c>
      <c r="AT118" s="228" t="s">
        <v>148</v>
      </c>
      <c r="AU118" s="228" t="s">
        <v>88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170</v>
      </c>
      <c r="BM118" s="228" t="s">
        <v>2621</v>
      </c>
    </row>
    <row r="119" s="2" customFormat="1" ht="16.5" customHeight="1">
      <c r="A119" s="43"/>
      <c r="B119" s="44"/>
      <c r="C119" s="217" t="s">
        <v>202</v>
      </c>
      <c r="D119" s="217" t="s">
        <v>148</v>
      </c>
      <c r="E119" s="218" t="s">
        <v>2622</v>
      </c>
      <c r="F119" s="219" t="s">
        <v>2623</v>
      </c>
      <c r="G119" s="220" t="s">
        <v>403</v>
      </c>
      <c r="H119" s="221">
        <v>12</v>
      </c>
      <c r="I119" s="222"/>
      <c r="J119" s="223">
        <f>ROUND(I119*H119,2)</f>
        <v>0</v>
      </c>
      <c r="K119" s="219" t="s">
        <v>78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170</v>
      </c>
      <c r="AT119" s="228" t="s">
        <v>148</v>
      </c>
      <c r="AU119" s="228" t="s">
        <v>88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170</v>
      </c>
      <c r="BM119" s="228" t="s">
        <v>2624</v>
      </c>
    </row>
    <row r="120" s="2" customFormat="1" ht="16.5" customHeight="1">
      <c r="A120" s="43"/>
      <c r="B120" s="44"/>
      <c r="C120" s="217" t="s">
        <v>207</v>
      </c>
      <c r="D120" s="217" t="s">
        <v>148</v>
      </c>
      <c r="E120" s="218" t="s">
        <v>2625</v>
      </c>
      <c r="F120" s="219" t="s">
        <v>2626</v>
      </c>
      <c r="G120" s="220" t="s">
        <v>403</v>
      </c>
      <c r="H120" s="221">
        <v>30</v>
      </c>
      <c r="I120" s="222"/>
      <c r="J120" s="223">
        <f>ROUND(I120*H120,2)</f>
        <v>0</v>
      </c>
      <c r="K120" s="219" t="s">
        <v>78</v>
      </c>
      <c r="L120" s="49"/>
      <c r="M120" s="224" t="s">
        <v>78</v>
      </c>
      <c r="N120" s="225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170</v>
      </c>
      <c r="AT120" s="228" t="s">
        <v>148</v>
      </c>
      <c r="AU120" s="228" t="s">
        <v>88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170</v>
      </c>
      <c r="BM120" s="228" t="s">
        <v>2627</v>
      </c>
    </row>
    <row r="121" s="2" customFormat="1" ht="16.5" customHeight="1">
      <c r="A121" s="43"/>
      <c r="B121" s="44"/>
      <c r="C121" s="217" t="s">
        <v>215</v>
      </c>
      <c r="D121" s="217" t="s">
        <v>148</v>
      </c>
      <c r="E121" s="218" t="s">
        <v>2628</v>
      </c>
      <c r="F121" s="219" t="s">
        <v>2629</v>
      </c>
      <c r="G121" s="220" t="s">
        <v>403</v>
      </c>
      <c r="H121" s="221">
        <v>310</v>
      </c>
      <c r="I121" s="222"/>
      <c r="J121" s="223">
        <f>ROUND(I121*H121,2)</f>
        <v>0</v>
      </c>
      <c r="K121" s="219" t="s">
        <v>78</v>
      </c>
      <c r="L121" s="49"/>
      <c r="M121" s="224" t="s">
        <v>78</v>
      </c>
      <c r="N121" s="225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170</v>
      </c>
      <c r="AT121" s="228" t="s">
        <v>148</v>
      </c>
      <c r="AU121" s="228" t="s">
        <v>88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170</v>
      </c>
      <c r="BM121" s="228" t="s">
        <v>2630</v>
      </c>
    </row>
    <row r="122" s="12" customFormat="1" ht="25.92" customHeight="1">
      <c r="A122" s="12"/>
      <c r="B122" s="201"/>
      <c r="C122" s="202"/>
      <c r="D122" s="203" t="s">
        <v>79</v>
      </c>
      <c r="E122" s="204" t="s">
        <v>2631</v>
      </c>
      <c r="F122" s="204" t="s">
        <v>2632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v>0</v>
      </c>
      <c r="Q122" s="209"/>
      <c r="R122" s="210">
        <v>0</v>
      </c>
      <c r="S122" s="209"/>
      <c r="T122" s="211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88</v>
      </c>
      <c r="AT122" s="213" t="s">
        <v>79</v>
      </c>
      <c r="AU122" s="213" t="s">
        <v>80</v>
      </c>
      <c r="AY122" s="212" t="s">
        <v>145</v>
      </c>
      <c r="BK122" s="214">
        <v>0</v>
      </c>
    </row>
    <row r="123" s="12" customFormat="1" ht="25.92" customHeight="1">
      <c r="A123" s="12"/>
      <c r="B123" s="201"/>
      <c r="C123" s="202"/>
      <c r="D123" s="203" t="s">
        <v>79</v>
      </c>
      <c r="E123" s="204" t="s">
        <v>265</v>
      </c>
      <c r="F123" s="204" t="s">
        <v>266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</f>
        <v>0</v>
      </c>
      <c r="Q123" s="209"/>
      <c r="R123" s="210">
        <f>R124</f>
        <v>0</v>
      </c>
      <c r="S123" s="209"/>
      <c r="T123" s="21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88</v>
      </c>
      <c r="AT123" s="213" t="s">
        <v>79</v>
      </c>
      <c r="AU123" s="213" t="s">
        <v>80</v>
      </c>
      <c r="AY123" s="212" t="s">
        <v>145</v>
      </c>
      <c r="BK123" s="214">
        <f>BK124</f>
        <v>0</v>
      </c>
    </row>
    <row r="124" s="12" customFormat="1" ht="22.8" customHeight="1">
      <c r="A124" s="12"/>
      <c r="B124" s="201"/>
      <c r="C124" s="202"/>
      <c r="D124" s="203" t="s">
        <v>79</v>
      </c>
      <c r="E124" s="215" t="s">
        <v>2633</v>
      </c>
      <c r="F124" s="215" t="s">
        <v>2634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SUM(P125:P136)</f>
        <v>0</v>
      </c>
      <c r="Q124" s="209"/>
      <c r="R124" s="210">
        <f>SUM(R125:R136)</f>
        <v>0</v>
      </c>
      <c r="S124" s="209"/>
      <c r="T124" s="21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88</v>
      </c>
      <c r="AT124" s="213" t="s">
        <v>79</v>
      </c>
      <c r="AU124" s="213" t="s">
        <v>88</v>
      </c>
      <c r="AY124" s="212" t="s">
        <v>145</v>
      </c>
      <c r="BK124" s="214">
        <f>SUM(BK125:BK136)</f>
        <v>0</v>
      </c>
    </row>
    <row r="125" s="2" customFormat="1" ht="16.5" customHeight="1">
      <c r="A125" s="43"/>
      <c r="B125" s="44"/>
      <c r="C125" s="217" t="s">
        <v>223</v>
      </c>
      <c r="D125" s="217" t="s">
        <v>148</v>
      </c>
      <c r="E125" s="218" t="s">
        <v>2635</v>
      </c>
      <c r="F125" s="219" t="s">
        <v>2636</v>
      </c>
      <c r="G125" s="220" t="s">
        <v>1995</v>
      </c>
      <c r="H125" s="221">
        <v>59</v>
      </c>
      <c r="I125" s="222"/>
      <c r="J125" s="223">
        <f>ROUND(I125*H125,2)</f>
        <v>0</v>
      </c>
      <c r="K125" s="219" t="s">
        <v>78</v>
      </c>
      <c r="L125" s="49"/>
      <c r="M125" s="224" t="s">
        <v>78</v>
      </c>
      <c r="N125" s="225" t="s">
        <v>50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170</v>
      </c>
      <c r="AT125" s="228" t="s">
        <v>148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170</v>
      </c>
      <c r="BM125" s="228" t="s">
        <v>2637</v>
      </c>
    </row>
    <row r="126" s="2" customFormat="1" ht="16.5" customHeight="1">
      <c r="A126" s="43"/>
      <c r="B126" s="44"/>
      <c r="C126" s="217" t="s">
        <v>229</v>
      </c>
      <c r="D126" s="217" t="s">
        <v>148</v>
      </c>
      <c r="E126" s="218" t="s">
        <v>2638</v>
      </c>
      <c r="F126" s="219" t="s">
        <v>2639</v>
      </c>
      <c r="G126" s="220" t="s">
        <v>1995</v>
      </c>
      <c r="H126" s="221">
        <v>1</v>
      </c>
      <c r="I126" s="222"/>
      <c r="J126" s="223">
        <f>ROUND(I126*H126,2)</f>
        <v>0</v>
      </c>
      <c r="K126" s="219" t="s">
        <v>78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170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170</v>
      </c>
      <c r="BM126" s="228" t="s">
        <v>2640</v>
      </c>
    </row>
    <row r="127" s="2" customFormat="1" ht="24.15" customHeight="1">
      <c r="A127" s="43"/>
      <c r="B127" s="44"/>
      <c r="C127" s="217" t="s">
        <v>235</v>
      </c>
      <c r="D127" s="217" t="s">
        <v>148</v>
      </c>
      <c r="E127" s="218" t="s">
        <v>2641</v>
      </c>
      <c r="F127" s="219" t="s">
        <v>2642</v>
      </c>
      <c r="G127" s="220" t="s">
        <v>403</v>
      </c>
      <c r="H127" s="221">
        <v>210</v>
      </c>
      <c r="I127" s="222"/>
      <c r="J127" s="223">
        <f>ROUND(I127*H127,2)</f>
        <v>0</v>
      </c>
      <c r="K127" s="219" t="s">
        <v>78</v>
      </c>
      <c r="L127" s="49"/>
      <c r="M127" s="224" t="s">
        <v>78</v>
      </c>
      <c r="N127" s="225" t="s">
        <v>50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170</v>
      </c>
      <c r="AT127" s="228" t="s">
        <v>148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170</v>
      </c>
      <c r="BM127" s="228" t="s">
        <v>2643</v>
      </c>
    </row>
    <row r="128" s="2" customFormat="1" ht="24.15" customHeight="1">
      <c r="A128" s="43"/>
      <c r="B128" s="44"/>
      <c r="C128" s="217" t="s">
        <v>8</v>
      </c>
      <c r="D128" s="217" t="s">
        <v>148</v>
      </c>
      <c r="E128" s="218" t="s">
        <v>2644</v>
      </c>
      <c r="F128" s="219" t="s">
        <v>2645</v>
      </c>
      <c r="G128" s="220" t="s">
        <v>403</v>
      </c>
      <c r="H128" s="221">
        <v>30</v>
      </c>
      <c r="I128" s="222"/>
      <c r="J128" s="223">
        <f>ROUND(I128*H128,2)</f>
        <v>0</v>
      </c>
      <c r="K128" s="219" t="s">
        <v>78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170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170</v>
      </c>
      <c r="BM128" s="228" t="s">
        <v>2646</v>
      </c>
    </row>
    <row r="129" s="2" customFormat="1" ht="24.15" customHeight="1">
      <c r="A129" s="43"/>
      <c r="B129" s="44"/>
      <c r="C129" s="217" t="s">
        <v>364</v>
      </c>
      <c r="D129" s="217" t="s">
        <v>148</v>
      </c>
      <c r="E129" s="218" t="s">
        <v>2647</v>
      </c>
      <c r="F129" s="219" t="s">
        <v>2648</v>
      </c>
      <c r="G129" s="220" t="s">
        <v>403</v>
      </c>
      <c r="H129" s="221">
        <v>30</v>
      </c>
      <c r="I129" s="222"/>
      <c r="J129" s="223">
        <f>ROUND(I129*H129,2)</f>
        <v>0</v>
      </c>
      <c r="K129" s="219" t="s">
        <v>78</v>
      </c>
      <c r="L129" s="49"/>
      <c r="M129" s="224" t="s">
        <v>78</v>
      </c>
      <c r="N129" s="225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170</v>
      </c>
      <c r="AT129" s="228" t="s">
        <v>148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170</v>
      </c>
      <c r="BM129" s="228" t="s">
        <v>2649</v>
      </c>
    </row>
    <row r="130" s="2" customFormat="1" ht="24.15" customHeight="1">
      <c r="A130" s="43"/>
      <c r="B130" s="44"/>
      <c r="C130" s="217" t="s">
        <v>370</v>
      </c>
      <c r="D130" s="217" t="s">
        <v>148</v>
      </c>
      <c r="E130" s="218" t="s">
        <v>2650</v>
      </c>
      <c r="F130" s="219" t="s">
        <v>2651</v>
      </c>
      <c r="G130" s="220" t="s">
        <v>403</v>
      </c>
      <c r="H130" s="221">
        <v>210</v>
      </c>
      <c r="I130" s="222"/>
      <c r="J130" s="223">
        <f>ROUND(I130*H130,2)</f>
        <v>0</v>
      </c>
      <c r="K130" s="219" t="s">
        <v>78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170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170</v>
      </c>
      <c r="BM130" s="228" t="s">
        <v>2652</v>
      </c>
    </row>
    <row r="131" s="2" customFormat="1" ht="24.15" customHeight="1">
      <c r="A131" s="43"/>
      <c r="B131" s="44"/>
      <c r="C131" s="217" t="s">
        <v>379</v>
      </c>
      <c r="D131" s="217" t="s">
        <v>148</v>
      </c>
      <c r="E131" s="218" t="s">
        <v>2653</v>
      </c>
      <c r="F131" s="219" t="s">
        <v>2654</v>
      </c>
      <c r="G131" s="220" t="s">
        <v>403</v>
      </c>
      <c r="H131" s="221">
        <v>30</v>
      </c>
      <c r="I131" s="222"/>
      <c r="J131" s="223">
        <f>ROUND(I131*H131,2)</f>
        <v>0</v>
      </c>
      <c r="K131" s="219" t="s">
        <v>78</v>
      </c>
      <c r="L131" s="49"/>
      <c r="M131" s="224" t="s">
        <v>78</v>
      </c>
      <c r="N131" s="225" t="s">
        <v>50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170</v>
      </c>
      <c r="AT131" s="228" t="s">
        <v>148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170</v>
      </c>
      <c r="BM131" s="228" t="s">
        <v>2655</v>
      </c>
    </row>
    <row r="132" s="2" customFormat="1" ht="24.15" customHeight="1">
      <c r="A132" s="43"/>
      <c r="B132" s="44"/>
      <c r="C132" s="217" t="s">
        <v>389</v>
      </c>
      <c r="D132" s="217" t="s">
        <v>148</v>
      </c>
      <c r="E132" s="218" t="s">
        <v>2656</v>
      </c>
      <c r="F132" s="219" t="s">
        <v>2657</v>
      </c>
      <c r="G132" s="220" t="s">
        <v>403</v>
      </c>
      <c r="H132" s="221">
        <v>30</v>
      </c>
      <c r="I132" s="222"/>
      <c r="J132" s="223">
        <f>ROUND(I132*H132,2)</f>
        <v>0</v>
      </c>
      <c r="K132" s="219" t="s">
        <v>78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170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170</v>
      </c>
      <c r="BM132" s="228" t="s">
        <v>2658</v>
      </c>
    </row>
    <row r="133" s="2" customFormat="1" ht="16.5" customHeight="1">
      <c r="A133" s="43"/>
      <c r="B133" s="44"/>
      <c r="C133" s="217" t="s">
        <v>395</v>
      </c>
      <c r="D133" s="217" t="s">
        <v>148</v>
      </c>
      <c r="E133" s="218" t="s">
        <v>2659</v>
      </c>
      <c r="F133" s="219" t="s">
        <v>2660</v>
      </c>
      <c r="G133" s="220" t="s">
        <v>301</v>
      </c>
      <c r="H133" s="221">
        <v>1.3</v>
      </c>
      <c r="I133" s="222"/>
      <c r="J133" s="223">
        <f>ROUND(I133*H133,2)</f>
        <v>0</v>
      </c>
      <c r="K133" s="219" t="s">
        <v>78</v>
      </c>
      <c r="L133" s="49"/>
      <c r="M133" s="224" t="s">
        <v>78</v>
      </c>
      <c r="N133" s="225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170</v>
      </c>
      <c r="AT133" s="228" t="s">
        <v>148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170</v>
      </c>
      <c r="BM133" s="228" t="s">
        <v>2661</v>
      </c>
    </row>
    <row r="134" s="2" customFormat="1" ht="21.75" customHeight="1">
      <c r="A134" s="43"/>
      <c r="B134" s="44"/>
      <c r="C134" s="217" t="s">
        <v>7</v>
      </c>
      <c r="D134" s="217" t="s">
        <v>148</v>
      </c>
      <c r="E134" s="218" t="s">
        <v>2662</v>
      </c>
      <c r="F134" s="219" t="s">
        <v>2663</v>
      </c>
      <c r="G134" s="220" t="s">
        <v>301</v>
      </c>
      <c r="H134" s="221">
        <v>26</v>
      </c>
      <c r="I134" s="222"/>
      <c r="J134" s="223">
        <f>ROUND(I134*H134,2)</f>
        <v>0</v>
      </c>
      <c r="K134" s="219" t="s">
        <v>78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170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170</v>
      </c>
      <c r="BM134" s="228" t="s">
        <v>2664</v>
      </c>
    </row>
    <row r="135" s="2" customFormat="1" ht="16.5" customHeight="1">
      <c r="A135" s="43"/>
      <c r="B135" s="44"/>
      <c r="C135" s="217" t="s">
        <v>411</v>
      </c>
      <c r="D135" s="217" t="s">
        <v>148</v>
      </c>
      <c r="E135" s="218" t="s">
        <v>2665</v>
      </c>
      <c r="F135" s="219" t="s">
        <v>2666</v>
      </c>
      <c r="G135" s="220" t="s">
        <v>1995</v>
      </c>
      <c r="H135" s="221">
        <v>6</v>
      </c>
      <c r="I135" s="222"/>
      <c r="J135" s="223">
        <f>ROUND(I135*H135,2)</f>
        <v>0</v>
      </c>
      <c r="K135" s="219" t="s">
        <v>78</v>
      </c>
      <c r="L135" s="49"/>
      <c r="M135" s="224" t="s">
        <v>78</v>
      </c>
      <c r="N135" s="225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170</v>
      </c>
      <c r="AT135" s="228" t="s">
        <v>148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170</v>
      </c>
      <c r="BM135" s="228" t="s">
        <v>2667</v>
      </c>
    </row>
    <row r="136" s="2" customFormat="1" ht="66.75" customHeight="1">
      <c r="A136" s="43"/>
      <c r="B136" s="44"/>
      <c r="C136" s="217" t="s">
        <v>416</v>
      </c>
      <c r="D136" s="217" t="s">
        <v>148</v>
      </c>
      <c r="E136" s="218" t="s">
        <v>2668</v>
      </c>
      <c r="F136" s="219" t="s">
        <v>2669</v>
      </c>
      <c r="G136" s="220" t="s">
        <v>1995</v>
      </c>
      <c r="H136" s="221">
        <v>1</v>
      </c>
      <c r="I136" s="222"/>
      <c r="J136" s="223">
        <f>ROUND(I136*H136,2)</f>
        <v>0</v>
      </c>
      <c r="K136" s="219" t="s">
        <v>78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170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170</v>
      </c>
      <c r="BM136" s="228" t="s">
        <v>2670</v>
      </c>
    </row>
    <row r="137" s="12" customFormat="1" ht="25.92" customHeight="1">
      <c r="A137" s="12"/>
      <c r="B137" s="201"/>
      <c r="C137" s="202"/>
      <c r="D137" s="203" t="s">
        <v>79</v>
      </c>
      <c r="E137" s="204" t="s">
        <v>494</v>
      </c>
      <c r="F137" s="204" t="s">
        <v>495</v>
      </c>
      <c r="G137" s="202"/>
      <c r="H137" s="202"/>
      <c r="I137" s="205"/>
      <c r="J137" s="206">
        <f>BK137</f>
        <v>0</v>
      </c>
      <c r="K137" s="202"/>
      <c r="L137" s="207"/>
      <c r="M137" s="208"/>
      <c r="N137" s="209"/>
      <c r="O137" s="209"/>
      <c r="P137" s="210">
        <f>P138</f>
        <v>0</v>
      </c>
      <c r="Q137" s="209"/>
      <c r="R137" s="210">
        <f>R138</f>
        <v>0</v>
      </c>
      <c r="S137" s="209"/>
      <c r="T137" s="211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90</v>
      </c>
      <c r="AT137" s="213" t="s">
        <v>79</v>
      </c>
      <c r="AU137" s="213" t="s">
        <v>80</v>
      </c>
      <c r="AY137" s="212" t="s">
        <v>145</v>
      </c>
      <c r="BK137" s="214">
        <f>BK138</f>
        <v>0</v>
      </c>
    </row>
    <row r="138" s="12" customFormat="1" ht="22.8" customHeight="1">
      <c r="A138" s="12"/>
      <c r="B138" s="201"/>
      <c r="C138" s="202"/>
      <c r="D138" s="203" t="s">
        <v>79</v>
      </c>
      <c r="E138" s="215" t="s">
        <v>2671</v>
      </c>
      <c r="F138" s="215" t="s">
        <v>2672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P139+P147+P155+P157+P162+P172+P177+P179+P189+P208+P215</f>
        <v>0</v>
      </c>
      <c r="Q138" s="209"/>
      <c r="R138" s="210">
        <f>R139+R147+R155+R157+R162+R172+R177+R179+R189+R208+R215</f>
        <v>0</v>
      </c>
      <c r="S138" s="209"/>
      <c r="T138" s="211">
        <f>T139+T147+T155+T157+T162+T172+T177+T179+T189+T208+T215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90</v>
      </c>
      <c r="AT138" s="213" t="s">
        <v>79</v>
      </c>
      <c r="AU138" s="213" t="s">
        <v>88</v>
      </c>
      <c r="AY138" s="212" t="s">
        <v>145</v>
      </c>
      <c r="BK138" s="214">
        <f>BK139+BK147+BK155+BK157+BK162+BK172+BK177+BK179+BK189+BK208+BK215</f>
        <v>0</v>
      </c>
    </row>
    <row r="139" s="12" customFormat="1" ht="20.88" customHeight="1">
      <c r="A139" s="12"/>
      <c r="B139" s="201"/>
      <c r="C139" s="202"/>
      <c r="D139" s="203" t="s">
        <v>79</v>
      </c>
      <c r="E139" s="215" t="s">
        <v>2673</v>
      </c>
      <c r="F139" s="215" t="s">
        <v>2674</v>
      </c>
      <c r="G139" s="202"/>
      <c r="H139" s="202"/>
      <c r="I139" s="205"/>
      <c r="J139" s="216">
        <f>BK139</f>
        <v>0</v>
      </c>
      <c r="K139" s="202"/>
      <c r="L139" s="207"/>
      <c r="M139" s="208"/>
      <c r="N139" s="209"/>
      <c r="O139" s="209"/>
      <c r="P139" s="210">
        <f>SUM(P140:P146)</f>
        <v>0</v>
      </c>
      <c r="Q139" s="209"/>
      <c r="R139" s="210">
        <f>SUM(R140:R146)</f>
        <v>0</v>
      </c>
      <c r="S139" s="209"/>
      <c r="T139" s="21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88</v>
      </c>
      <c r="AT139" s="213" t="s">
        <v>79</v>
      </c>
      <c r="AU139" s="213" t="s">
        <v>90</v>
      </c>
      <c r="AY139" s="212" t="s">
        <v>145</v>
      </c>
      <c r="BK139" s="214">
        <f>SUM(BK140:BK146)</f>
        <v>0</v>
      </c>
    </row>
    <row r="140" s="2" customFormat="1" ht="24.15" customHeight="1">
      <c r="A140" s="43"/>
      <c r="B140" s="44"/>
      <c r="C140" s="217" t="s">
        <v>422</v>
      </c>
      <c r="D140" s="217" t="s">
        <v>148</v>
      </c>
      <c r="E140" s="218" t="s">
        <v>2675</v>
      </c>
      <c r="F140" s="219" t="s">
        <v>2676</v>
      </c>
      <c r="G140" s="220" t="s">
        <v>1995</v>
      </c>
      <c r="H140" s="221">
        <v>7</v>
      </c>
      <c r="I140" s="222"/>
      <c r="J140" s="223">
        <f>ROUND(I140*H140,2)</f>
        <v>0</v>
      </c>
      <c r="K140" s="219" t="s">
        <v>78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364</v>
      </c>
      <c r="AT140" s="228" t="s">
        <v>148</v>
      </c>
      <c r="AU140" s="228" t="s">
        <v>164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364</v>
      </c>
      <c r="BM140" s="228" t="s">
        <v>2677</v>
      </c>
    </row>
    <row r="141" s="2" customFormat="1" ht="24.15" customHeight="1">
      <c r="A141" s="43"/>
      <c r="B141" s="44"/>
      <c r="C141" s="217" t="s">
        <v>427</v>
      </c>
      <c r="D141" s="217" t="s">
        <v>148</v>
      </c>
      <c r="E141" s="218" t="s">
        <v>2678</v>
      </c>
      <c r="F141" s="219" t="s">
        <v>2679</v>
      </c>
      <c r="G141" s="220" t="s">
        <v>1995</v>
      </c>
      <c r="H141" s="221">
        <v>2</v>
      </c>
      <c r="I141" s="222"/>
      <c r="J141" s="223">
        <f>ROUND(I141*H141,2)</f>
        <v>0</v>
      </c>
      <c r="K141" s="219" t="s">
        <v>78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364</v>
      </c>
      <c r="AT141" s="228" t="s">
        <v>148</v>
      </c>
      <c r="AU141" s="228" t="s">
        <v>164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364</v>
      </c>
      <c r="BM141" s="228" t="s">
        <v>2680</v>
      </c>
    </row>
    <row r="142" s="2" customFormat="1" ht="24.15" customHeight="1">
      <c r="A142" s="43"/>
      <c r="B142" s="44"/>
      <c r="C142" s="217" t="s">
        <v>433</v>
      </c>
      <c r="D142" s="217" t="s">
        <v>148</v>
      </c>
      <c r="E142" s="218" t="s">
        <v>2681</v>
      </c>
      <c r="F142" s="219" t="s">
        <v>2682</v>
      </c>
      <c r="G142" s="220" t="s">
        <v>1995</v>
      </c>
      <c r="H142" s="221">
        <v>4</v>
      </c>
      <c r="I142" s="222"/>
      <c r="J142" s="223">
        <f>ROUND(I142*H142,2)</f>
        <v>0</v>
      </c>
      <c r="K142" s="219" t="s">
        <v>78</v>
      </c>
      <c r="L142" s="49"/>
      <c r="M142" s="224" t="s">
        <v>78</v>
      </c>
      <c r="N142" s="225" t="s">
        <v>50</v>
      </c>
      <c r="O142" s="89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R142" s="228" t="s">
        <v>364</v>
      </c>
      <c r="AT142" s="228" t="s">
        <v>148</v>
      </c>
      <c r="AU142" s="228" t="s">
        <v>164</v>
      </c>
      <c r="AY142" s="21" t="s">
        <v>145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1" t="s">
        <v>88</v>
      </c>
      <c r="BK142" s="229">
        <f>ROUND(I142*H142,2)</f>
        <v>0</v>
      </c>
      <c r="BL142" s="21" t="s">
        <v>364</v>
      </c>
      <c r="BM142" s="228" t="s">
        <v>2683</v>
      </c>
    </row>
    <row r="143" s="2" customFormat="1" ht="24.15" customHeight="1">
      <c r="A143" s="43"/>
      <c r="B143" s="44"/>
      <c r="C143" s="217" t="s">
        <v>438</v>
      </c>
      <c r="D143" s="217" t="s">
        <v>148</v>
      </c>
      <c r="E143" s="218" t="s">
        <v>2684</v>
      </c>
      <c r="F143" s="219" t="s">
        <v>2685</v>
      </c>
      <c r="G143" s="220" t="s">
        <v>1995</v>
      </c>
      <c r="H143" s="221">
        <v>1</v>
      </c>
      <c r="I143" s="222"/>
      <c r="J143" s="223">
        <f>ROUND(I143*H143,2)</f>
        <v>0</v>
      </c>
      <c r="K143" s="219" t="s">
        <v>78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364</v>
      </c>
      <c r="AT143" s="228" t="s">
        <v>148</v>
      </c>
      <c r="AU143" s="228" t="s">
        <v>164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364</v>
      </c>
      <c r="BM143" s="228" t="s">
        <v>2686</v>
      </c>
    </row>
    <row r="144" s="2" customFormat="1" ht="44.25" customHeight="1">
      <c r="A144" s="43"/>
      <c r="B144" s="44"/>
      <c r="C144" s="217" t="s">
        <v>444</v>
      </c>
      <c r="D144" s="217" t="s">
        <v>148</v>
      </c>
      <c r="E144" s="218" t="s">
        <v>2687</v>
      </c>
      <c r="F144" s="219" t="s">
        <v>2688</v>
      </c>
      <c r="G144" s="220" t="s">
        <v>1995</v>
      </c>
      <c r="H144" s="221">
        <v>7</v>
      </c>
      <c r="I144" s="222"/>
      <c r="J144" s="223">
        <f>ROUND(I144*H144,2)</f>
        <v>0</v>
      </c>
      <c r="K144" s="219" t="s">
        <v>78</v>
      </c>
      <c r="L144" s="49"/>
      <c r="M144" s="224" t="s">
        <v>78</v>
      </c>
      <c r="N144" s="225" t="s">
        <v>50</v>
      </c>
      <c r="O144" s="89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R144" s="228" t="s">
        <v>364</v>
      </c>
      <c r="AT144" s="228" t="s">
        <v>148</v>
      </c>
      <c r="AU144" s="228" t="s">
        <v>164</v>
      </c>
      <c r="AY144" s="21" t="s">
        <v>145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21" t="s">
        <v>88</v>
      </c>
      <c r="BK144" s="229">
        <f>ROUND(I144*H144,2)</f>
        <v>0</v>
      </c>
      <c r="BL144" s="21" t="s">
        <v>364</v>
      </c>
      <c r="BM144" s="228" t="s">
        <v>2689</v>
      </c>
    </row>
    <row r="145" s="2" customFormat="1" ht="44.25" customHeight="1">
      <c r="A145" s="43"/>
      <c r="B145" s="44"/>
      <c r="C145" s="217" t="s">
        <v>449</v>
      </c>
      <c r="D145" s="217" t="s">
        <v>148</v>
      </c>
      <c r="E145" s="218" t="s">
        <v>2690</v>
      </c>
      <c r="F145" s="219" t="s">
        <v>2691</v>
      </c>
      <c r="G145" s="220" t="s">
        <v>1995</v>
      </c>
      <c r="H145" s="221">
        <v>12</v>
      </c>
      <c r="I145" s="222"/>
      <c r="J145" s="223">
        <f>ROUND(I145*H145,2)</f>
        <v>0</v>
      </c>
      <c r="K145" s="219" t="s">
        <v>78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164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2692</v>
      </c>
    </row>
    <row r="146" s="2" customFormat="1" ht="44.25" customHeight="1">
      <c r="A146" s="43"/>
      <c r="B146" s="44"/>
      <c r="C146" s="217" t="s">
        <v>455</v>
      </c>
      <c r="D146" s="217" t="s">
        <v>148</v>
      </c>
      <c r="E146" s="218" t="s">
        <v>2693</v>
      </c>
      <c r="F146" s="219" t="s">
        <v>2694</v>
      </c>
      <c r="G146" s="220" t="s">
        <v>1995</v>
      </c>
      <c r="H146" s="221">
        <v>2</v>
      </c>
      <c r="I146" s="222"/>
      <c r="J146" s="223">
        <f>ROUND(I146*H146,2)</f>
        <v>0</v>
      </c>
      <c r="K146" s="219" t="s">
        <v>78</v>
      </c>
      <c r="L146" s="49"/>
      <c r="M146" s="224" t="s">
        <v>78</v>
      </c>
      <c r="N146" s="225" t="s">
        <v>50</v>
      </c>
      <c r="O146" s="89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R146" s="228" t="s">
        <v>364</v>
      </c>
      <c r="AT146" s="228" t="s">
        <v>148</v>
      </c>
      <c r="AU146" s="228" t="s">
        <v>164</v>
      </c>
      <c r="AY146" s="21" t="s">
        <v>145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1" t="s">
        <v>88</v>
      </c>
      <c r="BK146" s="229">
        <f>ROUND(I146*H146,2)</f>
        <v>0</v>
      </c>
      <c r="BL146" s="21" t="s">
        <v>364</v>
      </c>
      <c r="BM146" s="228" t="s">
        <v>2695</v>
      </c>
    </row>
    <row r="147" s="12" customFormat="1" ht="20.88" customHeight="1">
      <c r="A147" s="12"/>
      <c r="B147" s="201"/>
      <c r="C147" s="202"/>
      <c r="D147" s="203" t="s">
        <v>79</v>
      </c>
      <c r="E147" s="215" t="s">
        <v>2696</v>
      </c>
      <c r="F147" s="215" t="s">
        <v>2697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SUM(P148:P154)</f>
        <v>0</v>
      </c>
      <c r="Q147" s="209"/>
      <c r="R147" s="210">
        <f>SUM(R148:R154)</f>
        <v>0</v>
      </c>
      <c r="S147" s="209"/>
      <c r="T147" s="211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88</v>
      </c>
      <c r="AT147" s="213" t="s">
        <v>79</v>
      </c>
      <c r="AU147" s="213" t="s">
        <v>90</v>
      </c>
      <c r="AY147" s="212" t="s">
        <v>145</v>
      </c>
      <c r="BK147" s="214">
        <f>SUM(BK148:BK154)</f>
        <v>0</v>
      </c>
    </row>
    <row r="148" s="2" customFormat="1" ht="55.5" customHeight="1">
      <c r="A148" s="43"/>
      <c r="B148" s="44"/>
      <c r="C148" s="217" t="s">
        <v>461</v>
      </c>
      <c r="D148" s="217" t="s">
        <v>148</v>
      </c>
      <c r="E148" s="218" t="s">
        <v>2698</v>
      </c>
      <c r="F148" s="219" t="s">
        <v>2699</v>
      </c>
      <c r="G148" s="220" t="s">
        <v>1995</v>
      </c>
      <c r="H148" s="221">
        <v>7</v>
      </c>
      <c r="I148" s="222"/>
      <c r="J148" s="223">
        <f>ROUND(I148*H148,2)</f>
        <v>0</v>
      </c>
      <c r="K148" s="219" t="s">
        <v>78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364</v>
      </c>
      <c r="AT148" s="228" t="s">
        <v>148</v>
      </c>
      <c r="AU148" s="228" t="s">
        <v>164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364</v>
      </c>
      <c r="BM148" s="228" t="s">
        <v>2700</v>
      </c>
    </row>
    <row r="149" s="2" customFormat="1" ht="62.7" customHeight="1">
      <c r="A149" s="43"/>
      <c r="B149" s="44"/>
      <c r="C149" s="217" t="s">
        <v>467</v>
      </c>
      <c r="D149" s="217" t="s">
        <v>148</v>
      </c>
      <c r="E149" s="218" t="s">
        <v>2701</v>
      </c>
      <c r="F149" s="219" t="s">
        <v>2702</v>
      </c>
      <c r="G149" s="220" t="s">
        <v>1995</v>
      </c>
      <c r="H149" s="221">
        <v>10</v>
      </c>
      <c r="I149" s="222"/>
      <c r="J149" s="223">
        <f>ROUND(I149*H149,2)</f>
        <v>0</v>
      </c>
      <c r="K149" s="219" t="s">
        <v>78</v>
      </c>
      <c r="L149" s="49"/>
      <c r="M149" s="224" t="s">
        <v>78</v>
      </c>
      <c r="N149" s="225" t="s">
        <v>50</v>
      </c>
      <c r="O149" s="89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R149" s="228" t="s">
        <v>364</v>
      </c>
      <c r="AT149" s="228" t="s">
        <v>148</v>
      </c>
      <c r="AU149" s="228" t="s">
        <v>164</v>
      </c>
      <c r="AY149" s="21" t="s">
        <v>145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1" t="s">
        <v>88</v>
      </c>
      <c r="BK149" s="229">
        <f>ROUND(I149*H149,2)</f>
        <v>0</v>
      </c>
      <c r="BL149" s="21" t="s">
        <v>364</v>
      </c>
      <c r="BM149" s="228" t="s">
        <v>2703</v>
      </c>
    </row>
    <row r="150" s="2" customFormat="1" ht="62.7" customHeight="1">
      <c r="A150" s="43"/>
      <c r="B150" s="44"/>
      <c r="C150" s="217" t="s">
        <v>472</v>
      </c>
      <c r="D150" s="217" t="s">
        <v>148</v>
      </c>
      <c r="E150" s="218" t="s">
        <v>2704</v>
      </c>
      <c r="F150" s="219" t="s">
        <v>2705</v>
      </c>
      <c r="G150" s="220" t="s">
        <v>1995</v>
      </c>
      <c r="H150" s="221">
        <v>10</v>
      </c>
      <c r="I150" s="222"/>
      <c r="J150" s="223">
        <f>ROUND(I150*H150,2)</f>
        <v>0</v>
      </c>
      <c r="K150" s="219" t="s">
        <v>78</v>
      </c>
      <c r="L150" s="49"/>
      <c r="M150" s="224" t="s">
        <v>78</v>
      </c>
      <c r="N150" s="225" t="s">
        <v>50</v>
      </c>
      <c r="O150" s="89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R150" s="228" t="s">
        <v>364</v>
      </c>
      <c r="AT150" s="228" t="s">
        <v>148</v>
      </c>
      <c r="AU150" s="228" t="s">
        <v>164</v>
      </c>
      <c r="AY150" s="21" t="s">
        <v>145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21" t="s">
        <v>88</v>
      </c>
      <c r="BK150" s="229">
        <f>ROUND(I150*H150,2)</f>
        <v>0</v>
      </c>
      <c r="BL150" s="21" t="s">
        <v>364</v>
      </c>
      <c r="BM150" s="228" t="s">
        <v>2706</v>
      </c>
    </row>
    <row r="151" s="2" customFormat="1" ht="66.75" customHeight="1">
      <c r="A151" s="43"/>
      <c r="B151" s="44"/>
      <c r="C151" s="217" t="s">
        <v>477</v>
      </c>
      <c r="D151" s="217" t="s">
        <v>148</v>
      </c>
      <c r="E151" s="218" t="s">
        <v>2707</v>
      </c>
      <c r="F151" s="219" t="s">
        <v>2708</v>
      </c>
      <c r="G151" s="220" t="s">
        <v>1995</v>
      </c>
      <c r="H151" s="221">
        <v>26</v>
      </c>
      <c r="I151" s="222"/>
      <c r="J151" s="223">
        <f>ROUND(I151*H151,2)</f>
        <v>0</v>
      </c>
      <c r="K151" s="219" t="s">
        <v>78</v>
      </c>
      <c r="L151" s="49"/>
      <c r="M151" s="224" t="s">
        <v>78</v>
      </c>
      <c r="N151" s="225" t="s">
        <v>50</v>
      </c>
      <c r="O151" s="89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R151" s="228" t="s">
        <v>364</v>
      </c>
      <c r="AT151" s="228" t="s">
        <v>148</v>
      </c>
      <c r="AU151" s="228" t="s">
        <v>164</v>
      </c>
      <c r="AY151" s="21" t="s">
        <v>145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21" t="s">
        <v>88</v>
      </c>
      <c r="BK151" s="229">
        <f>ROUND(I151*H151,2)</f>
        <v>0</v>
      </c>
      <c r="BL151" s="21" t="s">
        <v>364</v>
      </c>
      <c r="BM151" s="228" t="s">
        <v>2709</v>
      </c>
    </row>
    <row r="152" s="2" customFormat="1" ht="49.05" customHeight="1">
      <c r="A152" s="43"/>
      <c r="B152" s="44"/>
      <c r="C152" s="217" t="s">
        <v>483</v>
      </c>
      <c r="D152" s="217" t="s">
        <v>148</v>
      </c>
      <c r="E152" s="218" t="s">
        <v>2710</v>
      </c>
      <c r="F152" s="219" t="s">
        <v>2711</v>
      </c>
      <c r="G152" s="220" t="s">
        <v>1995</v>
      </c>
      <c r="H152" s="221">
        <v>12</v>
      </c>
      <c r="I152" s="222"/>
      <c r="J152" s="223">
        <f>ROUND(I152*H152,2)</f>
        <v>0</v>
      </c>
      <c r="K152" s="219" t="s">
        <v>78</v>
      </c>
      <c r="L152" s="49"/>
      <c r="M152" s="224" t="s">
        <v>78</v>
      </c>
      <c r="N152" s="225" t="s">
        <v>50</v>
      </c>
      <c r="O152" s="89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R152" s="228" t="s">
        <v>364</v>
      </c>
      <c r="AT152" s="228" t="s">
        <v>148</v>
      </c>
      <c r="AU152" s="228" t="s">
        <v>164</v>
      </c>
      <c r="AY152" s="21" t="s">
        <v>145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21" t="s">
        <v>88</v>
      </c>
      <c r="BK152" s="229">
        <f>ROUND(I152*H152,2)</f>
        <v>0</v>
      </c>
      <c r="BL152" s="21" t="s">
        <v>364</v>
      </c>
      <c r="BM152" s="228" t="s">
        <v>2712</v>
      </c>
    </row>
    <row r="153" s="2" customFormat="1" ht="44.25" customHeight="1">
      <c r="A153" s="43"/>
      <c r="B153" s="44"/>
      <c r="C153" s="217" t="s">
        <v>489</v>
      </c>
      <c r="D153" s="217" t="s">
        <v>148</v>
      </c>
      <c r="E153" s="218" t="s">
        <v>2713</v>
      </c>
      <c r="F153" s="219" t="s">
        <v>2714</v>
      </c>
      <c r="G153" s="220" t="s">
        <v>1995</v>
      </c>
      <c r="H153" s="221">
        <v>6</v>
      </c>
      <c r="I153" s="222"/>
      <c r="J153" s="223">
        <f>ROUND(I153*H153,2)</f>
        <v>0</v>
      </c>
      <c r="K153" s="219" t="s">
        <v>78</v>
      </c>
      <c r="L153" s="49"/>
      <c r="M153" s="224" t="s">
        <v>78</v>
      </c>
      <c r="N153" s="225" t="s">
        <v>50</v>
      </c>
      <c r="O153" s="89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R153" s="228" t="s">
        <v>364</v>
      </c>
      <c r="AT153" s="228" t="s">
        <v>148</v>
      </c>
      <c r="AU153" s="228" t="s">
        <v>164</v>
      </c>
      <c r="AY153" s="21" t="s">
        <v>145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21" t="s">
        <v>88</v>
      </c>
      <c r="BK153" s="229">
        <f>ROUND(I153*H153,2)</f>
        <v>0</v>
      </c>
      <c r="BL153" s="21" t="s">
        <v>364</v>
      </c>
      <c r="BM153" s="228" t="s">
        <v>2715</v>
      </c>
    </row>
    <row r="154" s="2" customFormat="1" ht="37.8" customHeight="1">
      <c r="A154" s="43"/>
      <c r="B154" s="44"/>
      <c r="C154" s="217" t="s">
        <v>498</v>
      </c>
      <c r="D154" s="217" t="s">
        <v>148</v>
      </c>
      <c r="E154" s="218" t="s">
        <v>2716</v>
      </c>
      <c r="F154" s="219" t="s">
        <v>2717</v>
      </c>
      <c r="G154" s="220" t="s">
        <v>1995</v>
      </c>
      <c r="H154" s="221">
        <v>6</v>
      </c>
      <c r="I154" s="222"/>
      <c r="J154" s="223">
        <f>ROUND(I154*H154,2)</f>
        <v>0</v>
      </c>
      <c r="K154" s="219" t="s">
        <v>78</v>
      </c>
      <c r="L154" s="49"/>
      <c r="M154" s="224" t="s">
        <v>78</v>
      </c>
      <c r="N154" s="225" t="s">
        <v>50</v>
      </c>
      <c r="O154" s="89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R154" s="228" t="s">
        <v>364</v>
      </c>
      <c r="AT154" s="228" t="s">
        <v>148</v>
      </c>
      <c r="AU154" s="228" t="s">
        <v>164</v>
      </c>
      <c r="AY154" s="21" t="s">
        <v>145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1" t="s">
        <v>88</v>
      </c>
      <c r="BK154" s="229">
        <f>ROUND(I154*H154,2)</f>
        <v>0</v>
      </c>
      <c r="BL154" s="21" t="s">
        <v>364</v>
      </c>
      <c r="BM154" s="228" t="s">
        <v>2718</v>
      </c>
    </row>
    <row r="155" s="12" customFormat="1" ht="20.88" customHeight="1">
      <c r="A155" s="12"/>
      <c r="B155" s="201"/>
      <c r="C155" s="202"/>
      <c r="D155" s="203" t="s">
        <v>79</v>
      </c>
      <c r="E155" s="215" t="s">
        <v>2719</v>
      </c>
      <c r="F155" s="215" t="s">
        <v>2720</v>
      </c>
      <c r="G155" s="202"/>
      <c r="H155" s="202"/>
      <c r="I155" s="205"/>
      <c r="J155" s="216">
        <f>BK155</f>
        <v>0</v>
      </c>
      <c r="K155" s="202"/>
      <c r="L155" s="207"/>
      <c r="M155" s="208"/>
      <c r="N155" s="209"/>
      <c r="O155" s="209"/>
      <c r="P155" s="210">
        <f>P156</f>
        <v>0</v>
      </c>
      <c r="Q155" s="209"/>
      <c r="R155" s="210">
        <f>R156</f>
        <v>0</v>
      </c>
      <c r="S155" s="209"/>
      <c r="T155" s="211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2" t="s">
        <v>88</v>
      </c>
      <c r="AT155" s="213" t="s">
        <v>79</v>
      </c>
      <c r="AU155" s="213" t="s">
        <v>90</v>
      </c>
      <c r="AY155" s="212" t="s">
        <v>145</v>
      </c>
      <c r="BK155" s="214">
        <f>BK156</f>
        <v>0</v>
      </c>
    </row>
    <row r="156" s="2" customFormat="1" ht="44.25" customHeight="1">
      <c r="A156" s="43"/>
      <c r="B156" s="44"/>
      <c r="C156" s="217" t="s">
        <v>515</v>
      </c>
      <c r="D156" s="217" t="s">
        <v>148</v>
      </c>
      <c r="E156" s="218" t="s">
        <v>2721</v>
      </c>
      <c r="F156" s="219" t="s">
        <v>2722</v>
      </c>
      <c r="G156" s="220" t="s">
        <v>1995</v>
      </c>
      <c r="H156" s="221">
        <v>27</v>
      </c>
      <c r="I156" s="222"/>
      <c r="J156" s="223">
        <f>ROUND(I156*H156,2)</f>
        <v>0</v>
      </c>
      <c r="K156" s="219" t="s">
        <v>78</v>
      </c>
      <c r="L156" s="49"/>
      <c r="M156" s="224" t="s">
        <v>78</v>
      </c>
      <c r="N156" s="225" t="s">
        <v>50</v>
      </c>
      <c r="O156" s="89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R156" s="228" t="s">
        <v>364</v>
      </c>
      <c r="AT156" s="228" t="s">
        <v>148</v>
      </c>
      <c r="AU156" s="228" t="s">
        <v>164</v>
      </c>
      <c r="AY156" s="21" t="s">
        <v>145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1" t="s">
        <v>88</v>
      </c>
      <c r="BK156" s="229">
        <f>ROUND(I156*H156,2)</f>
        <v>0</v>
      </c>
      <c r="BL156" s="21" t="s">
        <v>364</v>
      </c>
      <c r="BM156" s="228" t="s">
        <v>2723</v>
      </c>
    </row>
    <row r="157" s="12" customFormat="1" ht="20.88" customHeight="1">
      <c r="A157" s="12"/>
      <c r="B157" s="201"/>
      <c r="C157" s="202"/>
      <c r="D157" s="203" t="s">
        <v>79</v>
      </c>
      <c r="E157" s="215" t="s">
        <v>2724</v>
      </c>
      <c r="F157" s="215" t="s">
        <v>2725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SUM(P158:P161)</f>
        <v>0</v>
      </c>
      <c r="Q157" s="209"/>
      <c r="R157" s="210">
        <f>SUM(R158:R161)</f>
        <v>0</v>
      </c>
      <c r="S157" s="209"/>
      <c r="T157" s="211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88</v>
      </c>
      <c r="AT157" s="213" t="s">
        <v>79</v>
      </c>
      <c r="AU157" s="213" t="s">
        <v>90</v>
      </c>
      <c r="AY157" s="212" t="s">
        <v>145</v>
      </c>
      <c r="BK157" s="214">
        <f>SUM(BK158:BK161)</f>
        <v>0</v>
      </c>
    </row>
    <row r="158" s="2" customFormat="1" ht="24.15" customHeight="1">
      <c r="A158" s="43"/>
      <c r="B158" s="44"/>
      <c r="C158" s="217" t="s">
        <v>522</v>
      </c>
      <c r="D158" s="217" t="s">
        <v>148</v>
      </c>
      <c r="E158" s="218" t="s">
        <v>2726</v>
      </c>
      <c r="F158" s="219" t="s">
        <v>2727</v>
      </c>
      <c r="G158" s="220" t="s">
        <v>1995</v>
      </c>
      <c r="H158" s="221">
        <v>1</v>
      </c>
      <c r="I158" s="222"/>
      <c r="J158" s="223">
        <f>ROUND(I158*H158,2)</f>
        <v>0</v>
      </c>
      <c r="K158" s="219" t="s">
        <v>78</v>
      </c>
      <c r="L158" s="49"/>
      <c r="M158" s="224" t="s">
        <v>78</v>
      </c>
      <c r="N158" s="225" t="s">
        <v>50</v>
      </c>
      <c r="O158" s="89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R158" s="228" t="s">
        <v>364</v>
      </c>
      <c r="AT158" s="228" t="s">
        <v>148</v>
      </c>
      <c r="AU158" s="228" t="s">
        <v>164</v>
      </c>
      <c r="AY158" s="21" t="s">
        <v>145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1" t="s">
        <v>88</v>
      </c>
      <c r="BK158" s="229">
        <f>ROUND(I158*H158,2)</f>
        <v>0</v>
      </c>
      <c r="BL158" s="21" t="s">
        <v>364</v>
      </c>
      <c r="BM158" s="228" t="s">
        <v>2728</v>
      </c>
    </row>
    <row r="159" s="2" customFormat="1" ht="21.75" customHeight="1">
      <c r="A159" s="43"/>
      <c r="B159" s="44"/>
      <c r="C159" s="217" t="s">
        <v>537</v>
      </c>
      <c r="D159" s="217" t="s">
        <v>148</v>
      </c>
      <c r="E159" s="218" t="s">
        <v>2729</v>
      </c>
      <c r="F159" s="219" t="s">
        <v>2730</v>
      </c>
      <c r="G159" s="220" t="s">
        <v>1995</v>
      </c>
      <c r="H159" s="221">
        <v>2</v>
      </c>
      <c r="I159" s="222"/>
      <c r="J159" s="223">
        <f>ROUND(I159*H159,2)</f>
        <v>0</v>
      </c>
      <c r="K159" s="219" t="s">
        <v>78</v>
      </c>
      <c r="L159" s="49"/>
      <c r="M159" s="224" t="s">
        <v>78</v>
      </c>
      <c r="N159" s="225" t="s">
        <v>50</v>
      </c>
      <c r="O159" s="89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R159" s="228" t="s">
        <v>364</v>
      </c>
      <c r="AT159" s="228" t="s">
        <v>148</v>
      </c>
      <c r="AU159" s="228" t="s">
        <v>164</v>
      </c>
      <c r="AY159" s="21" t="s">
        <v>145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21" t="s">
        <v>88</v>
      </c>
      <c r="BK159" s="229">
        <f>ROUND(I159*H159,2)</f>
        <v>0</v>
      </c>
      <c r="BL159" s="21" t="s">
        <v>364</v>
      </c>
      <c r="BM159" s="228" t="s">
        <v>2731</v>
      </c>
    </row>
    <row r="160" s="2" customFormat="1" ht="16.5" customHeight="1">
      <c r="A160" s="43"/>
      <c r="B160" s="44"/>
      <c r="C160" s="217" t="s">
        <v>550</v>
      </c>
      <c r="D160" s="217" t="s">
        <v>148</v>
      </c>
      <c r="E160" s="218" t="s">
        <v>2732</v>
      </c>
      <c r="F160" s="219" t="s">
        <v>2733</v>
      </c>
      <c r="G160" s="220" t="s">
        <v>1995</v>
      </c>
      <c r="H160" s="221">
        <v>1</v>
      </c>
      <c r="I160" s="222"/>
      <c r="J160" s="223">
        <f>ROUND(I160*H160,2)</f>
        <v>0</v>
      </c>
      <c r="K160" s="219" t="s">
        <v>78</v>
      </c>
      <c r="L160" s="49"/>
      <c r="M160" s="224" t="s">
        <v>78</v>
      </c>
      <c r="N160" s="225" t="s">
        <v>50</v>
      </c>
      <c r="O160" s="89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R160" s="228" t="s">
        <v>364</v>
      </c>
      <c r="AT160" s="228" t="s">
        <v>148</v>
      </c>
      <c r="AU160" s="228" t="s">
        <v>164</v>
      </c>
      <c r="AY160" s="21" t="s">
        <v>145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21" t="s">
        <v>88</v>
      </c>
      <c r="BK160" s="229">
        <f>ROUND(I160*H160,2)</f>
        <v>0</v>
      </c>
      <c r="BL160" s="21" t="s">
        <v>364</v>
      </c>
      <c r="BM160" s="228" t="s">
        <v>2734</v>
      </c>
    </row>
    <row r="161" s="2" customFormat="1" ht="24.15" customHeight="1">
      <c r="A161" s="43"/>
      <c r="B161" s="44"/>
      <c r="C161" s="217" t="s">
        <v>559</v>
      </c>
      <c r="D161" s="217" t="s">
        <v>148</v>
      </c>
      <c r="E161" s="218" t="s">
        <v>2735</v>
      </c>
      <c r="F161" s="219" t="s">
        <v>2736</v>
      </c>
      <c r="G161" s="220" t="s">
        <v>1995</v>
      </c>
      <c r="H161" s="221">
        <v>2</v>
      </c>
      <c r="I161" s="222"/>
      <c r="J161" s="223">
        <f>ROUND(I161*H161,2)</f>
        <v>0</v>
      </c>
      <c r="K161" s="219" t="s">
        <v>78</v>
      </c>
      <c r="L161" s="49"/>
      <c r="M161" s="224" t="s">
        <v>78</v>
      </c>
      <c r="N161" s="225" t="s">
        <v>50</v>
      </c>
      <c r="O161" s="89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R161" s="228" t="s">
        <v>364</v>
      </c>
      <c r="AT161" s="228" t="s">
        <v>148</v>
      </c>
      <c r="AU161" s="228" t="s">
        <v>164</v>
      </c>
      <c r="AY161" s="21" t="s">
        <v>145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1" t="s">
        <v>88</v>
      </c>
      <c r="BK161" s="229">
        <f>ROUND(I161*H161,2)</f>
        <v>0</v>
      </c>
      <c r="BL161" s="21" t="s">
        <v>364</v>
      </c>
      <c r="BM161" s="228" t="s">
        <v>2737</v>
      </c>
    </row>
    <row r="162" s="12" customFormat="1" ht="20.88" customHeight="1">
      <c r="A162" s="12"/>
      <c r="B162" s="201"/>
      <c r="C162" s="202"/>
      <c r="D162" s="203" t="s">
        <v>79</v>
      </c>
      <c r="E162" s="215" t="s">
        <v>2738</v>
      </c>
      <c r="F162" s="215" t="s">
        <v>2739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SUM(P163:P171)</f>
        <v>0</v>
      </c>
      <c r="Q162" s="209"/>
      <c r="R162" s="210">
        <f>SUM(R163:R171)</f>
        <v>0</v>
      </c>
      <c r="S162" s="209"/>
      <c r="T162" s="211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88</v>
      </c>
      <c r="AT162" s="213" t="s">
        <v>79</v>
      </c>
      <c r="AU162" s="213" t="s">
        <v>90</v>
      </c>
      <c r="AY162" s="212" t="s">
        <v>145</v>
      </c>
      <c r="BK162" s="214">
        <f>SUM(BK163:BK171)</f>
        <v>0</v>
      </c>
    </row>
    <row r="163" s="2" customFormat="1" ht="49.05" customHeight="1">
      <c r="A163" s="43"/>
      <c r="B163" s="44"/>
      <c r="C163" s="217" t="s">
        <v>568</v>
      </c>
      <c r="D163" s="217" t="s">
        <v>148</v>
      </c>
      <c r="E163" s="218" t="s">
        <v>2740</v>
      </c>
      <c r="F163" s="219" t="s">
        <v>2741</v>
      </c>
      <c r="G163" s="220" t="s">
        <v>1995</v>
      </c>
      <c r="H163" s="221">
        <v>33</v>
      </c>
      <c r="I163" s="222"/>
      <c r="J163" s="223">
        <f>ROUND(I163*H163,2)</f>
        <v>0</v>
      </c>
      <c r="K163" s="219" t="s">
        <v>78</v>
      </c>
      <c r="L163" s="49"/>
      <c r="M163" s="224" t="s">
        <v>78</v>
      </c>
      <c r="N163" s="225" t="s">
        <v>50</v>
      </c>
      <c r="O163" s="89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R163" s="228" t="s">
        <v>364</v>
      </c>
      <c r="AT163" s="228" t="s">
        <v>148</v>
      </c>
      <c r="AU163" s="228" t="s">
        <v>164</v>
      </c>
      <c r="AY163" s="21" t="s">
        <v>145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1" t="s">
        <v>88</v>
      </c>
      <c r="BK163" s="229">
        <f>ROUND(I163*H163,2)</f>
        <v>0</v>
      </c>
      <c r="BL163" s="21" t="s">
        <v>364</v>
      </c>
      <c r="BM163" s="228" t="s">
        <v>2742</v>
      </c>
    </row>
    <row r="164" s="2" customFormat="1" ht="49.05" customHeight="1">
      <c r="A164" s="43"/>
      <c r="B164" s="44"/>
      <c r="C164" s="217" t="s">
        <v>576</v>
      </c>
      <c r="D164" s="217" t="s">
        <v>148</v>
      </c>
      <c r="E164" s="218" t="s">
        <v>2743</v>
      </c>
      <c r="F164" s="219" t="s">
        <v>2744</v>
      </c>
      <c r="G164" s="220" t="s">
        <v>1995</v>
      </c>
      <c r="H164" s="221">
        <v>5</v>
      </c>
      <c r="I164" s="222"/>
      <c r="J164" s="223">
        <f>ROUND(I164*H164,2)</f>
        <v>0</v>
      </c>
      <c r="K164" s="219" t="s">
        <v>78</v>
      </c>
      <c r="L164" s="49"/>
      <c r="M164" s="224" t="s">
        <v>78</v>
      </c>
      <c r="N164" s="225" t="s">
        <v>50</v>
      </c>
      <c r="O164" s="89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R164" s="228" t="s">
        <v>364</v>
      </c>
      <c r="AT164" s="228" t="s">
        <v>148</v>
      </c>
      <c r="AU164" s="228" t="s">
        <v>164</v>
      </c>
      <c r="AY164" s="21" t="s">
        <v>145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1" t="s">
        <v>88</v>
      </c>
      <c r="BK164" s="229">
        <f>ROUND(I164*H164,2)</f>
        <v>0</v>
      </c>
      <c r="BL164" s="21" t="s">
        <v>364</v>
      </c>
      <c r="BM164" s="228" t="s">
        <v>2745</v>
      </c>
    </row>
    <row r="165" s="2" customFormat="1" ht="49.05" customHeight="1">
      <c r="A165" s="43"/>
      <c r="B165" s="44"/>
      <c r="C165" s="217" t="s">
        <v>585</v>
      </c>
      <c r="D165" s="217" t="s">
        <v>148</v>
      </c>
      <c r="E165" s="218" t="s">
        <v>2746</v>
      </c>
      <c r="F165" s="219" t="s">
        <v>2747</v>
      </c>
      <c r="G165" s="220" t="s">
        <v>1995</v>
      </c>
      <c r="H165" s="221">
        <v>14</v>
      </c>
      <c r="I165" s="222"/>
      <c r="J165" s="223">
        <f>ROUND(I165*H165,2)</f>
        <v>0</v>
      </c>
      <c r="K165" s="219" t="s">
        <v>78</v>
      </c>
      <c r="L165" s="49"/>
      <c r="M165" s="224" t="s">
        <v>78</v>
      </c>
      <c r="N165" s="225" t="s">
        <v>50</v>
      </c>
      <c r="O165" s="89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R165" s="228" t="s">
        <v>364</v>
      </c>
      <c r="AT165" s="228" t="s">
        <v>148</v>
      </c>
      <c r="AU165" s="228" t="s">
        <v>164</v>
      </c>
      <c r="AY165" s="21" t="s">
        <v>145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21" t="s">
        <v>88</v>
      </c>
      <c r="BK165" s="229">
        <f>ROUND(I165*H165,2)</f>
        <v>0</v>
      </c>
      <c r="BL165" s="21" t="s">
        <v>364</v>
      </c>
      <c r="BM165" s="228" t="s">
        <v>2748</v>
      </c>
    </row>
    <row r="166" s="2" customFormat="1" ht="101.25" customHeight="1">
      <c r="A166" s="43"/>
      <c r="B166" s="44"/>
      <c r="C166" s="217" t="s">
        <v>592</v>
      </c>
      <c r="D166" s="217" t="s">
        <v>148</v>
      </c>
      <c r="E166" s="218" t="s">
        <v>2749</v>
      </c>
      <c r="F166" s="219" t="s">
        <v>2750</v>
      </c>
      <c r="G166" s="220" t="s">
        <v>403</v>
      </c>
      <c r="H166" s="221">
        <v>60</v>
      </c>
      <c r="I166" s="222"/>
      <c r="J166" s="223">
        <f>ROUND(I166*H166,2)</f>
        <v>0</v>
      </c>
      <c r="K166" s="219" t="s">
        <v>78</v>
      </c>
      <c r="L166" s="49"/>
      <c r="M166" s="224" t="s">
        <v>78</v>
      </c>
      <c r="N166" s="225" t="s">
        <v>50</v>
      </c>
      <c r="O166" s="89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R166" s="228" t="s">
        <v>364</v>
      </c>
      <c r="AT166" s="228" t="s">
        <v>148</v>
      </c>
      <c r="AU166" s="228" t="s">
        <v>164</v>
      </c>
      <c r="AY166" s="21" t="s">
        <v>145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1" t="s">
        <v>88</v>
      </c>
      <c r="BK166" s="229">
        <f>ROUND(I166*H166,2)</f>
        <v>0</v>
      </c>
      <c r="BL166" s="21" t="s">
        <v>364</v>
      </c>
      <c r="BM166" s="228" t="s">
        <v>2751</v>
      </c>
    </row>
    <row r="167" s="2" customFormat="1" ht="101.25" customHeight="1">
      <c r="A167" s="43"/>
      <c r="B167" s="44"/>
      <c r="C167" s="217" t="s">
        <v>599</v>
      </c>
      <c r="D167" s="217" t="s">
        <v>148</v>
      </c>
      <c r="E167" s="218" t="s">
        <v>2752</v>
      </c>
      <c r="F167" s="219" t="s">
        <v>2753</v>
      </c>
      <c r="G167" s="220" t="s">
        <v>403</v>
      </c>
      <c r="H167" s="221">
        <v>120</v>
      </c>
      <c r="I167" s="222"/>
      <c r="J167" s="223">
        <f>ROUND(I167*H167,2)</f>
        <v>0</v>
      </c>
      <c r="K167" s="219" t="s">
        <v>78</v>
      </c>
      <c r="L167" s="49"/>
      <c r="M167" s="224" t="s">
        <v>78</v>
      </c>
      <c r="N167" s="225" t="s">
        <v>50</v>
      </c>
      <c r="O167" s="89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R167" s="228" t="s">
        <v>364</v>
      </c>
      <c r="AT167" s="228" t="s">
        <v>148</v>
      </c>
      <c r="AU167" s="228" t="s">
        <v>164</v>
      </c>
      <c r="AY167" s="21" t="s">
        <v>145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1" t="s">
        <v>88</v>
      </c>
      <c r="BK167" s="229">
        <f>ROUND(I167*H167,2)</f>
        <v>0</v>
      </c>
      <c r="BL167" s="21" t="s">
        <v>364</v>
      </c>
      <c r="BM167" s="228" t="s">
        <v>2754</v>
      </c>
    </row>
    <row r="168" s="2" customFormat="1" ht="16.5" customHeight="1">
      <c r="A168" s="43"/>
      <c r="B168" s="44"/>
      <c r="C168" s="217" t="s">
        <v>613</v>
      </c>
      <c r="D168" s="217" t="s">
        <v>148</v>
      </c>
      <c r="E168" s="218" t="s">
        <v>2755</v>
      </c>
      <c r="F168" s="219" t="s">
        <v>2756</v>
      </c>
      <c r="G168" s="220" t="s">
        <v>403</v>
      </c>
      <c r="H168" s="221">
        <v>80</v>
      </c>
      <c r="I168" s="222"/>
      <c r="J168" s="223">
        <f>ROUND(I168*H168,2)</f>
        <v>0</v>
      </c>
      <c r="K168" s="219" t="s">
        <v>78</v>
      </c>
      <c r="L168" s="49"/>
      <c r="M168" s="224" t="s">
        <v>78</v>
      </c>
      <c r="N168" s="225" t="s">
        <v>50</v>
      </c>
      <c r="O168" s="89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R168" s="228" t="s">
        <v>364</v>
      </c>
      <c r="AT168" s="228" t="s">
        <v>148</v>
      </c>
      <c r="AU168" s="228" t="s">
        <v>164</v>
      </c>
      <c r="AY168" s="21" t="s">
        <v>145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21" t="s">
        <v>88</v>
      </c>
      <c r="BK168" s="229">
        <f>ROUND(I168*H168,2)</f>
        <v>0</v>
      </c>
      <c r="BL168" s="21" t="s">
        <v>364</v>
      </c>
      <c r="BM168" s="228" t="s">
        <v>2757</v>
      </c>
    </row>
    <row r="169" s="2" customFormat="1" ht="16.5" customHeight="1">
      <c r="A169" s="43"/>
      <c r="B169" s="44"/>
      <c r="C169" s="217" t="s">
        <v>622</v>
      </c>
      <c r="D169" s="217" t="s">
        <v>148</v>
      </c>
      <c r="E169" s="218" t="s">
        <v>2758</v>
      </c>
      <c r="F169" s="219" t="s">
        <v>2759</v>
      </c>
      <c r="G169" s="220" t="s">
        <v>1995</v>
      </c>
      <c r="H169" s="221">
        <v>240</v>
      </c>
      <c r="I169" s="222"/>
      <c r="J169" s="223">
        <f>ROUND(I169*H169,2)</f>
        <v>0</v>
      </c>
      <c r="K169" s="219" t="s">
        <v>78</v>
      </c>
      <c r="L169" s="49"/>
      <c r="M169" s="224" t="s">
        <v>78</v>
      </c>
      <c r="N169" s="225" t="s">
        <v>50</v>
      </c>
      <c r="O169" s="89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R169" s="228" t="s">
        <v>364</v>
      </c>
      <c r="AT169" s="228" t="s">
        <v>148</v>
      </c>
      <c r="AU169" s="228" t="s">
        <v>164</v>
      </c>
      <c r="AY169" s="21" t="s">
        <v>145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1" t="s">
        <v>88</v>
      </c>
      <c r="BK169" s="229">
        <f>ROUND(I169*H169,2)</f>
        <v>0</v>
      </c>
      <c r="BL169" s="21" t="s">
        <v>364</v>
      </c>
      <c r="BM169" s="228" t="s">
        <v>2760</v>
      </c>
    </row>
    <row r="170" s="2" customFormat="1" ht="16.5" customHeight="1">
      <c r="A170" s="43"/>
      <c r="B170" s="44"/>
      <c r="C170" s="217" t="s">
        <v>631</v>
      </c>
      <c r="D170" s="217" t="s">
        <v>148</v>
      </c>
      <c r="E170" s="218" t="s">
        <v>2761</v>
      </c>
      <c r="F170" s="219" t="s">
        <v>2762</v>
      </c>
      <c r="G170" s="220" t="s">
        <v>1995</v>
      </c>
      <c r="H170" s="221">
        <v>480</v>
      </c>
      <c r="I170" s="222"/>
      <c r="J170" s="223">
        <f>ROUND(I170*H170,2)</f>
        <v>0</v>
      </c>
      <c r="K170" s="219" t="s">
        <v>78</v>
      </c>
      <c r="L170" s="49"/>
      <c r="M170" s="224" t="s">
        <v>78</v>
      </c>
      <c r="N170" s="225" t="s">
        <v>50</v>
      </c>
      <c r="O170" s="89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R170" s="228" t="s">
        <v>364</v>
      </c>
      <c r="AT170" s="228" t="s">
        <v>148</v>
      </c>
      <c r="AU170" s="228" t="s">
        <v>164</v>
      </c>
      <c r="AY170" s="21" t="s">
        <v>145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21" t="s">
        <v>88</v>
      </c>
      <c r="BK170" s="229">
        <f>ROUND(I170*H170,2)</f>
        <v>0</v>
      </c>
      <c r="BL170" s="21" t="s">
        <v>364</v>
      </c>
      <c r="BM170" s="228" t="s">
        <v>2763</v>
      </c>
    </row>
    <row r="171" s="2" customFormat="1" ht="16.5" customHeight="1">
      <c r="A171" s="43"/>
      <c r="B171" s="44"/>
      <c r="C171" s="217" t="s">
        <v>1056</v>
      </c>
      <c r="D171" s="217" t="s">
        <v>148</v>
      </c>
      <c r="E171" s="218" t="s">
        <v>2764</v>
      </c>
      <c r="F171" s="219" t="s">
        <v>2765</v>
      </c>
      <c r="G171" s="220" t="s">
        <v>1995</v>
      </c>
      <c r="H171" s="221">
        <v>40</v>
      </c>
      <c r="I171" s="222"/>
      <c r="J171" s="223">
        <f>ROUND(I171*H171,2)</f>
        <v>0</v>
      </c>
      <c r="K171" s="219" t="s">
        <v>78</v>
      </c>
      <c r="L171" s="49"/>
      <c r="M171" s="224" t="s">
        <v>78</v>
      </c>
      <c r="N171" s="225" t="s">
        <v>50</v>
      </c>
      <c r="O171" s="89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R171" s="228" t="s">
        <v>364</v>
      </c>
      <c r="AT171" s="228" t="s">
        <v>148</v>
      </c>
      <c r="AU171" s="228" t="s">
        <v>164</v>
      </c>
      <c r="AY171" s="21" t="s">
        <v>145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1" t="s">
        <v>88</v>
      </c>
      <c r="BK171" s="229">
        <f>ROUND(I171*H171,2)</f>
        <v>0</v>
      </c>
      <c r="BL171" s="21" t="s">
        <v>364</v>
      </c>
      <c r="BM171" s="228" t="s">
        <v>2766</v>
      </c>
    </row>
    <row r="172" s="12" customFormat="1" ht="20.88" customHeight="1">
      <c r="A172" s="12"/>
      <c r="B172" s="201"/>
      <c r="C172" s="202"/>
      <c r="D172" s="203" t="s">
        <v>79</v>
      </c>
      <c r="E172" s="215" t="s">
        <v>2767</v>
      </c>
      <c r="F172" s="215" t="s">
        <v>2768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SUM(P173:P176)</f>
        <v>0</v>
      </c>
      <c r="Q172" s="209"/>
      <c r="R172" s="210">
        <f>SUM(R173:R176)</f>
        <v>0</v>
      </c>
      <c r="S172" s="209"/>
      <c r="T172" s="211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2" t="s">
        <v>88</v>
      </c>
      <c r="AT172" s="213" t="s">
        <v>79</v>
      </c>
      <c r="AU172" s="213" t="s">
        <v>90</v>
      </c>
      <c r="AY172" s="212" t="s">
        <v>145</v>
      </c>
      <c r="BK172" s="214">
        <f>SUM(BK173:BK176)</f>
        <v>0</v>
      </c>
    </row>
    <row r="173" s="2" customFormat="1" ht="16.5" customHeight="1">
      <c r="A173" s="43"/>
      <c r="B173" s="44"/>
      <c r="C173" s="217" t="s">
        <v>1064</v>
      </c>
      <c r="D173" s="217" t="s">
        <v>148</v>
      </c>
      <c r="E173" s="218" t="s">
        <v>2769</v>
      </c>
      <c r="F173" s="219" t="s">
        <v>2770</v>
      </c>
      <c r="G173" s="220" t="s">
        <v>1995</v>
      </c>
      <c r="H173" s="221">
        <v>42</v>
      </c>
      <c r="I173" s="222"/>
      <c r="J173" s="223">
        <f>ROUND(I173*H173,2)</f>
        <v>0</v>
      </c>
      <c r="K173" s="219" t="s">
        <v>78</v>
      </c>
      <c r="L173" s="49"/>
      <c r="M173" s="224" t="s">
        <v>78</v>
      </c>
      <c r="N173" s="225" t="s">
        <v>50</v>
      </c>
      <c r="O173" s="8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R173" s="228" t="s">
        <v>364</v>
      </c>
      <c r="AT173" s="228" t="s">
        <v>148</v>
      </c>
      <c r="AU173" s="228" t="s">
        <v>164</v>
      </c>
      <c r="AY173" s="21" t="s">
        <v>145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1" t="s">
        <v>88</v>
      </c>
      <c r="BK173" s="229">
        <f>ROUND(I173*H173,2)</f>
        <v>0</v>
      </c>
      <c r="BL173" s="21" t="s">
        <v>364</v>
      </c>
      <c r="BM173" s="228" t="s">
        <v>2771</v>
      </c>
    </row>
    <row r="174" s="2" customFormat="1" ht="16.5" customHeight="1">
      <c r="A174" s="43"/>
      <c r="B174" s="44"/>
      <c r="C174" s="217" t="s">
        <v>1070</v>
      </c>
      <c r="D174" s="217" t="s">
        <v>148</v>
      </c>
      <c r="E174" s="218" t="s">
        <v>2772</v>
      </c>
      <c r="F174" s="219" t="s">
        <v>2773</v>
      </c>
      <c r="G174" s="220" t="s">
        <v>1995</v>
      </c>
      <c r="H174" s="221">
        <v>20</v>
      </c>
      <c r="I174" s="222"/>
      <c r="J174" s="223">
        <f>ROUND(I174*H174,2)</f>
        <v>0</v>
      </c>
      <c r="K174" s="219" t="s">
        <v>78</v>
      </c>
      <c r="L174" s="49"/>
      <c r="M174" s="224" t="s">
        <v>78</v>
      </c>
      <c r="N174" s="225" t="s">
        <v>50</v>
      </c>
      <c r="O174" s="89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R174" s="228" t="s">
        <v>364</v>
      </c>
      <c r="AT174" s="228" t="s">
        <v>148</v>
      </c>
      <c r="AU174" s="228" t="s">
        <v>164</v>
      </c>
      <c r="AY174" s="21" t="s">
        <v>145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1" t="s">
        <v>88</v>
      </c>
      <c r="BK174" s="229">
        <f>ROUND(I174*H174,2)</f>
        <v>0</v>
      </c>
      <c r="BL174" s="21" t="s">
        <v>364</v>
      </c>
      <c r="BM174" s="228" t="s">
        <v>2774</v>
      </c>
    </row>
    <row r="175" s="2" customFormat="1" ht="16.5" customHeight="1">
      <c r="A175" s="43"/>
      <c r="B175" s="44"/>
      <c r="C175" s="217" t="s">
        <v>1074</v>
      </c>
      <c r="D175" s="217" t="s">
        <v>148</v>
      </c>
      <c r="E175" s="218" t="s">
        <v>2775</v>
      </c>
      <c r="F175" s="219" t="s">
        <v>2776</v>
      </c>
      <c r="G175" s="220" t="s">
        <v>1995</v>
      </c>
      <c r="H175" s="221">
        <v>2</v>
      </c>
      <c r="I175" s="222"/>
      <c r="J175" s="223">
        <f>ROUND(I175*H175,2)</f>
        <v>0</v>
      </c>
      <c r="K175" s="219" t="s">
        <v>78</v>
      </c>
      <c r="L175" s="49"/>
      <c r="M175" s="224" t="s">
        <v>78</v>
      </c>
      <c r="N175" s="225" t="s">
        <v>50</v>
      </c>
      <c r="O175" s="89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R175" s="228" t="s">
        <v>364</v>
      </c>
      <c r="AT175" s="228" t="s">
        <v>148</v>
      </c>
      <c r="AU175" s="228" t="s">
        <v>164</v>
      </c>
      <c r="AY175" s="21" t="s">
        <v>145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21" t="s">
        <v>88</v>
      </c>
      <c r="BK175" s="229">
        <f>ROUND(I175*H175,2)</f>
        <v>0</v>
      </c>
      <c r="BL175" s="21" t="s">
        <v>364</v>
      </c>
      <c r="BM175" s="228" t="s">
        <v>2777</v>
      </c>
    </row>
    <row r="176" s="2" customFormat="1" ht="16.5" customHeight="1">
      <c r="A176" s="43"/>
      <c r="B176" s="44"/>
      <c r="C176" s="217" t="s">
        <v>1082</v>
      </c>
      <c r="D176" s="217" t="s">
        <v>148</v>
      </c>
      <c r="E176" s="218" t="s">
        <v>2778</v>
      </c>
      <c r="F176" s="219" t="s">
        <v>2779</v>
      </c>
      <c r="G176" s="220" t="s">
        <v>1995</v>
      </c>
      <c r="H176" s="221">
        <v>9</v>
      </c>
      <c r="I176" s="222"/>
      <c r="J176" s="223">
        <f>ROUND(I176*H176,2)</f>
        <v>0</v>
      </c>
      <c r="K176" s="219" t="s">
        <v>78</v>
      </c>
      <c r="L176" s="49"/>
      <c r="M176" s="224" t="s">
        <v>78</v>
      </c>
      <c r="N176" s="225" t="s">
        <v>50</v>
      </c>
      <c r="O176" s="89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R176" s="228" t="s">
        <v>364</v>
      </c>
      <c r="AT176" s="228" t="s">
        <v>148</v>
      </c>
      <c r="AU176" s="228" t="s">
        <v>164</v>
      </c>
      <c r="AY176" s="21" t="s">
        <v>145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21" t="s">
        <v>88</v>
      </c>
      <c r="BK176" s="229">
        <f>ROUND(I176*H176,2)</f>
        <v>0</v>
      </c>
      <c r="BL176" s="21" t="s">
        <v>364</v>
      </c>
      <c r="BM176" s="228" t="s">
        <v>2780</v>
      </c>
    </row>
    <row r="177" s="12" customFormat="1" ht="20.88" customHeight="1">
      <c r="A177" s="12"/>
      <c r="B177" s="201"/>
      <c r="C177" s="202"/>
      <c r="D177" s="203" t="s">
        <v>79</v>
      </c>
      <c r="E177" s="215" t="s">
        <v>2781</v>
      </c>
      <c r="F177" s="215" t="s">
        <v>2782</v>
      </c>
      <c r="G177" s="202"/>
      <c r="H177" s="202"/>
      <c r="I177" s="205"/>
      <c r="J177" s="216">
        <f>BK177</f>
        <v>0</v>
      </c>
      <c r="K177" s="202"/>
      <c r="L177" s="207"/>
      <c r="M177" s="208"/>
      <c r="N177" s="209"/>
      <c r="O177" s="209"/>
      <c r="P177" s="210">
        <f>P178</f>
        <v>0</v>
      </c>
      <c r="Q177" s="209"/>
      <c r="R177" s="210">
        <f>R178</f>
        <v>0</v>
      </c>
      <c r="S177" s="209"/>
      <c r="T177" s="21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2" t="s">
        <v>88</v>
      </c>
      <c r="AT177" s="213" t="s">
        <v>79</v>
      </c>
      <c r="AU177" s="213" t="s">
        <v>90</v>
      </c>
      <c r="AY177" s="212" t="s">
        <v>145</v>
      </c>
      <c r="BK177" s="214">
        <f>BK178</f>
        <v>0</v>
      </c>
    </row>
    <row r="178" s="2" customFormat="1" ht="16.5" customHeight="1">
      <c r="A178" s="43"/>
      <c r="B178" s="44"/>
      <c r="C178" s="217" t="s">
        <v>1087</v>
      </c>
      <c r="D178" s="217" t="s">
        <v>148</v>
      </c>
      <c r="E178" s="218" t="s">
        <v>2783</v>
      </c>
      <c r="F178" s="219" t="s">
        <v>2784</v>
      </c>
      <c r="G178" s="220" t="s">
        <v>1995</v>
      </c>
      <c r="H178" s="221">
        <v>4</v>
      </c>
      <c r="I178" s="222"/>
      <c r="J178" s="223">
        <f>ROUND(I178*H178,2)</f>
        <v>0</v>
      </c>
      <c r="K178" s="219" t="s">
        <v>78</v>
      </c>
      <c r="L178" s="49"/>
      <c r="M178" s="224" t="s">
        <v>78</v>
      </c>
      <c r="N178" s="225" t="s">
        <v>50</v>
      </c>
      <c r="O178" s="89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R178" s="228" t="s">
        <v>364</v>
      </c>
      <c r="AT178" s="228" t="s">
        <v>148</v>
      </c>
      <c r="AU178" s="228" t="s">
        <v>164</v>
      </c>
      <c r="AY178" s="21" t="s">
        <v>145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1" t="s">
        <v>88</v>
      </c>
      <c r="BK178" s="229">
        <f>ROUND(I178*H178,2)</f>
        <v>0</v>
      </c>
      <c r="BL178" s="21" t="s">
        <v>364</v>
      </c>
      <c r="BM178" s="228" t="s">
        <v>2785</v>
      </c>
    </row>
    <row r="179" s="12" customFormat="1" ht="20.88" customHeight="1">
      <c r="A179" s="12"/>
      <c r="B179" s="201"/>
      <c r="C179" s="202"/>
      <c r="D179" s="203" t="s">
        <v>79</v>
      </c>
      <c r="E179" s="215" t="s">
        <v>2786</v>
      </c>
      <c r="F179" s="215" t="s">
        <v>2787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SUM(P180:P188)</f>
        <v>0</v>
      </c>
      <c r="Q179" s="209"/>
      <c r="R179" s="210">
        <f>SUM(R180:R188)</f>
        <v>0</v>
      </c>
      <c r="S179" s="209"/>
      <c r="T179" s="211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88</v>
      </c>
      <c r="AT179" s="213" t="s">
        <v>79</v>
      </c>
      <c r="AU179" s="213" t="s">
        <v>90</v>
      </c>
      <c r="AY179" s="212" t="s">
        <v>145</v>
      </c>
      <c r="BK179" s="214">
        <f>SUM(BK180:BK188)</f>
        <v>0</v>
      </c>
    </row>
    <row r="180" s="2" customFormat="1" ht="16.5" customHeight="1">
      <c r="A180" s="43"/>
      <c r="B180" s="44"/>
      <c r="C180" s="217" t="s">
        <v>1089</v>
      </c>
      <c r="D180" s="217" t="s">
        <v>148</v>
      </c>
      <c r="E180" s="218" t="s">
        <v>2788</v>
      </c>
      <c r="F180" s="219" t="s">
        <v>2789</v>
      </c>
      <c r="G180" s="220" t="s">
        <v>1995</v>
      </c>
      <c r="H180" s="221">
        <v>1</v>
      </c>
      <c r="I180" s="222"/>
      <c r="J180" s="223">
        <f>ROUND(I180*H180,2)</f>
        <v>0</v>
      </c>
      <c r="K180" s="219" t="s">
        <v>78</v>
      </c>
      <c r="L180" s="49"/>
      <c r="M180" s="224" t="s">
        <v>78</v>
      </c>
      <c r="N180" s="225" t="s">
        <v>50</v>
      </c>
      <c r="O180" s="89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R180" s="228" t="s">
        <v>364</v>
      </c>
      <c r="AT180" s="228" t="s">
        <v>148</v>
      </c>
      <c r="AU180" s="228" t="s">
        <v>164</v>
      </c>
      <c r="AY180" s="21" t="s">
        <v>145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1" t="s">
        <v>88</v>
      </c>
      <c r="BK180" s="229">
        <f>ROUND(I180*H180,2)</f>
        <v>0</v>
      </c>
      <c r="BL180" s="21" t="s">
        <v>364</v>
      </c>
      <c r="BM180" s="228" t="s">
        <v>2790</v>
      </c>
    </row>
    <row r="181" s="2" customFormat="1" ht="21.75" customHeight="1">
      <c r="A181" s="43"/>
      <c r="B181" s="44"/>
      <c r="C181" s="217" t="s">
        <v>1092</v>
      </c>
      <c r="D181" s="217" t="s">
        <v>148</v>
      </c>
      <c r="E181" s="218" t="s">
        <v>2791</v>
      </c>
      <c r="F181" s="219" t="s">
        <v>2792</v>
      </c>
      <c r="G181" s="220" t="s">
        <v>1995</v>
      </c>
      <c r="H181" s="221">
        <v>31</v>
      </c>
      <c r="I181" s="222"/>
      <c r="J181" s="223">
        <f>ROUND(I181*H181,2)</f>
        <v>0</v>
      </c>
      <c r="K181" s="219" t="s">
        <v>78</v>
      </c>
      <c r="L181" s="49"/>
      <c r="M181" s="224" t="s">
        <v>78</v>
      </c>
      <c r="N181" s="225" t="s">
        <v>50</v>
      </c>
      <c r="O181" s="8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R181" s="228" t="s">
        <v>364</v>
      </c>
      <c r="AT181" s="228" t="s">
        <v>148</v>
      </c>
      <c r="AU181" s="228" t="s">
        <v>164</v>
      </c>
      <c r="AY181" s="21" t="s">
        <v>145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1" t="s">
        <v>88</v>
      </c>
      <c r="BK181" s="229">
        <f>ROUND(I181*H181,2)</f>
        <v>0</v>
      </c>
      <c r="BL181" s="21" t="s">
        <v>364</v>
      </c>
      <c r="BM181" s="228" t="s">
        <v>2793</v>
      </c>
    </row>
    <row r="182" s="2" customFormat="1" ht="16.5" customHeight="1">
      <c r="A182" s="43"/>
      <c r="B182" s="44"/>
      <c r="C182" s="217" t="s">
        <v>1094</v>
      </c>
      <c r="D182" s="217" t="s">
        <v>148</v>
      </c>
      <c r="E182" s="218" t="s">
        <v>2794</v>
      </c>
      <c r="F182" s="219" t="s">
        <v>2795</v>
      </c>
      <c r="G182" s="220" t="s">
        <v>1995</v>
      </c>
      <c r="H182" s="221">
        <v>1</v>
      </c>
      <c r="I182" s="222"/>
      <c r="J182" s="223">
        <f>ROUND(I182*H182,2)</f>
        <v>0</v>
      </c>
      <c r="K182" s="219" t="s">
        <v>78</v>
      </c>
      <c r="L182" s="49"/>
      <c r="M182" s="224" t="s">
        <v>78</v>
      </c>
      <c r="N182" s="225" t="s">
        <v>50</v>
      </c>
      <c r="O182" s="89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R182" s="228" t="s">
        <v>364</v>
      </c>
      <c r="AT182" s="228" t="s">
        <v>148</v>
      </c>
      <c r="AU182" s="228" t="s">
        <v>164</v>
      </c>
      <c r="AY182" s="21" t="s">
        <v>145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1" t="s">
        <v>88</v>
      </c>
      <c r="BK182" s="229">
        <f>ROUND(I182*H182,2)</f>
        <v>0</v>
      </c>
      <c r="BL182" s="21" t="s">
        <v>364</v>
      </c>
      <c r="BM182" s="228" t="s">
        <v>2796</v>
      </c>
    </row>
    <row r="183" s="2" customFormat="1" ht="21.75" customHeight="1">
      <c r="A183" s="43"/>
      <c r="B183" s="44"/>
      <c r="C183" s="217" t="s">
        <v>1096</v>
      </c>
      <c r="D183" s="217" t="s">
        <v>148</v>
      </c>
      <c r="E183" s="218" t="s">
        <v>2797</v>
      </c>
      <c r="F183" s="219" t="s">
        <v>2798</v>
      </c>
      <c r="G183" s="220" t="s">
        <v>1995</v>
      </c>
      <c r="H183" s="221">
        <v>7</v>
      </c>
      <c r="I183" s="222"/>
      <c r="J183" s="223">
        <f>ROUND(I183*H183,2)</f>
        <v>0</v>
      </c>
      <c r="K183" s="219" t="s">
        <v>78</v>
      </c>
      <c r="L183" s="49"/>
      <c r="M183" s="224" t="s">
        <v>78</v>
      </c>
      <c r="N183" s="225" t="s">
        <v>50</v>
      </c>
      <c r="O183" s="89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R183" s="228" t="s">
        <v>364</v>
      </c>
      <c r="AT183" s="228" t="s">
        <v>148</v>
      </c>
      <c r="AU183" s="228" t="s">
        <v>164</v>
      </c>
      <c r="AY183" s="21" t="s">
        <v>145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1" t="s">
        <v>88</v>
      </c>
      <c r="BK183" s="229">
        <f>ROUND(I183*H183,2)</f>
        <v>0</v>
      </c>
      <c r="BL183" s="21" t="s">
        <v>364</v>
      </c>
      <c r="BM183" s="228" t="s">
        <v>2799</v>
      </c>
    </row>
    <row r="184" s="2" customFormat="1" ht="21.75" customHeight="1">
      <c r="A184" s="43"/>
      <c r="B184" s="44"/>
      <c r="C184" s="217" t="s">
        <v>1098</v>
      </c>
      <c r="D184" s="217" t="s">
        <v>148</v>
      </c>
      <c r="E184" s="218" t="s">
        <v>2800</v>
      </c>
      <c r="F184" s="219" t="s">
        <v>2801</v>
      </c>
      <c r="G184" s="220" t="s">
        <v>1995</v>
      </c>
      <c r="H184" s="221">
        <v>10</v>
      </c>
      <c r="I184" s="222"/>
      <c r="J184" s="223">
        <f>ROUND(I184*H184,2)</f>
        <v>0</v>
      </c>
      <c r="K184" s="219" t="s">
        <v>78</v>
      </c>
      <c r="L184" s="49"/>
      <c r="M184" s="224" t="s">
        <v>78</v>
      </c>
      <c r="N184" s="225" t="s">
        <v>50</v>
      </c>
      <c r="O184" s="89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R184" s="228" t="s">
        <v>364</v>
      </c>
      <c r="AT184" s="228" t="s">
        <v>148</v>
      </c>
      <c r="AU184" s="228" t="s">
        <v>164</v>
      </c>
      <c r="AY184" s="21" t="s">
        <v>145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21" t="s">
        <v>88</v>
      </c>
      <c r="BK184" s="229">
        <f>ROUND(I184*H184,2)</f>
        <v>0</v>
      </c>
      <c r="BL184" s="21" t="s">
        <v>364</v>
      </c>
      <c r="BM184" s="228" t="s">
        <v>2802</v>
      </c>
    </row>
    <row r="185" s="2" customFormat="1" ht="24.15" customHeight="1">
      <c r="A185" s="43"/>
      <c r="B185" s="44"/>
      <c r="C185" s="217" t="s">
        <v>1101</v>
      </c>
      <c r="D185" s="217" t="s">
        <v>148</v>
      </c>
      <c r="E185" s="218" t="s">
        <v>2803</v>
      </c>
      <c r="F185" s="219" t="s">
        <v>2804</v>
      </c>
      <c r="G185" s="220" t="s">
        <v>1995</v>
      </c>
      <c r="H185" s="221">
        <v>4</v>
      </c>
      <c r="I185" s="222"/>
      <c r="J185" s="223">
        <f>ROUND(I185*H185,2)</f>
        <v>0</v>
      </c>
      <c r="K185" s="219" t="s">
        <v>78</v>
      </c>
      <c r="L185" s="49"/>
      <c r="M185" s="224" t="s">
        <v>78</v>
      </c>
      <c r="N185" s="225" t="s">
        <v>50</v>
      </c>
      <c r="O185" s="8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R185" s="228" t="s">
        <v>364</v>
      </c>
      <c r="AT185" s="228" t="s">
        <v>148</v>
      </c>
      <c r="AU185" s="228" t="s">
        <v>164</v>
      </c>
      <c r="AY185" s="21" t="s">
        <v>145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1" t="s">
        <v>88</v>
      </c>
      <c r="BK185" s="229">
        <f>ROUND(I185*H185,2)</f>
        <v>0</v>
      </c>
      <c r="BL185" s="21" t="s">
        <v>364</v>
      </c>
      <c r="BM185" s="228" t="s">
        <v>2805</v>
      </c>
    </row>
    <row r="186" s="2" customFormat="1" ht="16.5" customHeight="1">
      <c r="A186" s="43"/>
      <c r="B186" s="44"/>
      <c r="C186" s="217" t="s">
        <v>1103</v>
      </c>
      <c r="D186" s="217" t="s">
        <v>148</v>
      </c>
      <c r="E186" s="218" t="s">
        <v>2806</v>
      </c>
      <c r="F186" s="219" t="s">
        <v>2807</v>
      </c>
      <c r="G186" s="220" t="s">
        <v>1995</v>
      </c>
      <c r="H186" s="221">
        <v>4</v>
      </c>
      <c r="I186" s="222"/>
      <c r="J186" s="223">
        <f>ROUND(I186*H186,2)</f>
        <v>0</v>
      </c>
      <c r="K186" s="219" t="s">
        <v>78</v>
      </c>
      <c r="L186" s="49"/>
      <c r="M186" s="224" t="s">
        <v>78</v>
      </c>
      <c r="N186" s="225" t="s">
        <v>50</v>
      </c>
      <c r="O186" s="89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R186" s="228" t="s">
        <v>364</v>
      </c>
      <c r="AT186" s="228" t="s">
        <v>148</v>
      </c>
      <c r="AU186" s="228" t="s">
        <v>164</v>
      </c>
      <c r="AY186" s="21" t="s">
        <v>145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21" t="s">
        <v>88</v>
      </c>
      <c r="BK186" s="229">
        <f>ROUND(I186*H186,2)</f>
        <v>0</v>
      </c>
      <c r="BL186" s="21" t="s">
        <v>364</v>
      </c>
      <c r="BM186" s="228" t="s">
        <v>2808</v>
      </c>
    </row>
    <row r="187" s="2" customFormat="1" ht="16.5" customHeight="1">
      <c r="A187" s="43"/>
      <c r="B187" s="44"/>
      <c r="C187" s="217" t="s">
        <v>1108</v>
      </c>
      <c r="D187" s="217" t="s">
        <v>148</v>
      </c>
      <c r="E187" s="218" t="s">
        <v>2809</v>
      </c>
      <c r="F187" s="219" t="s">
        <v>2810</v>
      </c>
      <c r="G187" s="220" t="s">
        <v>1995</v>
      </c>
      <c r="H187" s="221">
        <v>2</v>
      </c>
      <c r="I187" s="222"/>
      <c r="J187" s="223">
        <f>ROUND(I187*H187,2)</f>
        <v>0</v>
      </c>
      <c r="K187" s="219" t="s">
        <v>78</v>
      </c>
      <c r="L187" s="49"/>
      <c r="M187" s="224" t="s">
        <v>78</v>
      </c>
      <c r="N187" s="225" t="s">
        <v>50</v>
      </c>
      <c r="O187" s="89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R187" s="228" t="s">
        <v>364</v>
      </c>
      <c r="AT187" s="228" t="s">
        <v>148</v>
      </c>
      <c r="AU187" s="228" t="s">
        <v>164</v>
      </c>
      <c r="AY187" s="21" t="s">
        <v>145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21" t="s">
        <v>88</v>
      </c>
      <c r="BK187" s="229">
        <f>ROUND(I187*H187,2)</f>
        <v>0</v>
      </c>
      <c r="BL187" s="21" t="s">
        <v>364</v>
      </c>
      <c r="BM187" s="228" t="s">
        <v>2811</v>
      </c>
    </row>
    <row r="188" s="2" customFormat="1" ht="21.75" customHeight="1">
      <c r="A188" s="43"/>
      <c r="B188" s="44"/>
      <c r="C188" s="217" t="s">
        <v>1114</v>
      </c>
      <c r="D188" s="217" t="s">
        <v>148</v>
      </c>
      <c r="E188" s="218" t="s">
        <v>2812</v>
      </c>
      <c r="F188" s="219" t="s">
        <v>2813</v>
      </c>
      <c r="G188" s="220" t="s">
        <v>1995</v>
      </c>
      <c r="H188" s="221">
        <v>3</v>
      </c>
      <c r="I188" s="222"/>
      <c r="J188" s="223">
        <f>ROUND(I188*H188,2)</f>
        <v>0</v>
      </c>
      <c r="K188" s="219" t="s">
        <v>78</v>
      </c>
      <c r="L188" s="49"/>
      <c r="M188" s="224" t="s">
        <v>78</v>
      </c>
      <c r="N188" s="225" t="s">
        <v>50</v>
      </c>
      <c r="O188" s="8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R188" s="228" t="s">
        <v>364</v>
      </c>
      <c r="AT188" s="228" t="s">
        <v>148</v>
      </c>
      <c r="AU188" s="228" t="s">
        <v>164</v>
      </c>
      <c r="AY188" s="21" t="s">
        <v>145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21" t="s">
        <v>88</v>
      </c>
      <c r="BK188" s="229">
        <f>ROUND(I188*H188,2)</f>
        <v>0</v>
      </c>
      <c r="BL188" s="21" t="s">
        <v>364</v>
      </c>
      <c r="BM188" s="228" t="s">
        <v>2814</v>
      </c>
    </row>
    <row r="189" s="12" customFormat="1" ht="20.88" customHeight="1">
      <c r="A189" s="12"/>
      <c r="B189" s="201"/>
      <c r="C189" s="202"/>
      <c r="D189" s="203" t="s">
        <v>79</v>
      </c>
      <c r="E189" s="215" t="s">
        <v>2815</v>
      </c>
      <c r="F189" s="215" t="s">
        <v>2816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P190+P205</f>
        <v>0</v>
      </c>
      <c r="Q189" s="209"/>
      <c r="R189" s="210">
        <f>R190+R205</f>
        <v>0</v>
      </c>
      <c r="S189" s="209"/>
      <c r="T189" s="211">
        <f>T190+T205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88</v>
      </c>
      <c r="AT189" s="213" t="s">
        <v>79</v>
      </c>
      <c r="AU189" s="213" t="s">
        <v>90</v>
      </c>
      <c r="AY189" s="212" t="s">
        <v>145</v>
      </c>
      <c r="BK189" s="214">
        <f>BK190+BK205</f>
        <v>0</v>
      </c>
    </row>
    <row r="190" s="17" customFormat="1" ht="20.88" customHeight="1">
      <c r="A190" s="17"/>
      <c r="B190" s="304"/>
      <c r="C190" s="305"/>
      <c r="D190" s="306" t="s">
        <v>79</v>
      </c>
      <c r="E190" s="306" t="s">
        <v>2817</v>
      </c>
      <c r="F190" s="306" t="s">
        <v>2818</v>
      </c>
      <c r="G190" s="305"/>
      <c r="H190" s="305"/>
      <c r="I190" s="307"/>
      <c r="J190" s="308">
        <f>BK190</f>
        <v>0</v>
      </c>
      <c r="K190" s="305"/>
      <c r="L190" s="309"/>
      <c r="M190" s="310"/>
      <c r="N190" s="311"/>
      <c r="O190" s="311"/>
      <c r="P190" s="312">
        <f>SUM(P191:P204)</f>
        <v>0</v>
      </c>
      <c r="Q190" s="311"/>
      <c r="R190" s="312">
        <f>SUM(R191:R204)</f>
        <v>0</v>
      </c>
      <c r="S190" s="311"/>
      <c r="T190" s="313">
        <f>SUM(T191:T204)</f>
        <v>0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R190" s="314" t="s">
        <v>88</v>
      </c>
      <c r="AT190" s="315" t="s">
        <v>79</v>
      </c>
      <c r="AU190" s="315" t="s">
        <v>164</v>
      </c>
      <c r="AY190" s="314" t="s">
        <v>145</v>
      </c>
      <c r="BK190" s="316">
        <f>SUM(BK191:BK204)</f>
        <v>0</v>
      </c>
    </row>
    <row r="191" s="2" customFormat="1" ht="21.75" customHeight="1">
      <c r="A191" s="43"/>
      <c r="B191" s="44"/>
      <c r="C191" s="217" t="s">
        <v>1119</v>
      </c>
      <c r="D191" s="217" t="s">
        <v>148</v>
      </c>
      <c r="E191" s="218" t="s">
        <v>2819</v>
      </c>
      <c r="F191" s="219" t="s">
        <v>2820</v>
      </c>
      <c r="G191" s="220" t="s">
        <v>1995</v>
      </c>
      <c r="H191" s="221">
        <v>1</v>
      </c>
      <c r="I191" s="222"/>
      <c r="J191" s="223">
        <f>ROUND(I191*H191,2)</f>
        <v>0</v>
      </c>
      <c r="K191" s="219" t="s">
        <v>78</v>
      </c>
      <c r="L191" s="49"/>
      <c r="M191" s="224" t="s">
        <v>78</v>
      </c>
      <c r="N191" s="225" t="s">
        <v>50</v>
      </c>
      <c r="O191" s="89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R191" s="228" t="s">
        <v>364</v>
      </c>
      <c r="AT191" s="228" t="s">
        <v>148</v>
      </c>
      <c r="AU191" s="228" t="s">
        <v>170</v>
      </c>
      <c r="AY191" s="21" t="s">
        <v>145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21" t="s">
        <v>88</v>
      </c>
      <c r="BK191" s="229">
        <f>ROUND(I191*H191,2)</f>
        <v>0</v>
      </c>
      <c r="BL191" s="21" t="s">
        <v>364</v>
      </c>
      <c r="BM191" s="228" t="s">
        <v>2821</v>
      </c>
    </row>
    <row r="192" s="2" customFormat="1" ht="16.5" customHeight="1">
      <c r="A192" s="43"/>
      <c r="B192" s="44"/>
      <c r="C192" s="217" t="s">
        <v>1124</v>
      </c>
      <c r="D192" s="217" t="s">
        <v>148</v>
      </c>
      <c r="E192" s="218" t="s">
        <v>2822</v>
      </c>
      <c r="F192" s="219" t="s">
        <v>2823</v>
      </c>
      <c r="G192" s="220" t="s">
        <v>1995</v>
      </c>
      <c r="H192" s="221">
        <v>1</v>
      </c>
      <c r="I192" s="222"/>
      <c r="J192" s="223">
        <f>ROUND(I192*H192,2)</f>
        <v>0</v>
      </c>
      <c r="K192" s="219" t="s">
        <v>78</v>
      </c>
      <c r="L192" s="49"/>
      <c r="M192" s="224" t="s">
        <v>78</v>
      </c>
      <c r="N192" s="225" t="s">
        <v>50</v>
      </c>
      <c r="O192" s="89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R192" s="228" t="s">
        <v>364</v>
      </c>
      <c r="AT192" s="228" t="s">
        <v>148</v>
      </c>
      <c r="AU192" s="228" t="s">
        <v>170</v>
      </c>
      <c r="AY192" s="21" t="s">
        <v>145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21" t="s">
        <v>88</v>
      </c>
      <c r="BK192" s="229">
        <f>ROUND(I192*H192,2)</f>
        <v>0</v>
      </c>
      <c r="BL192" s="21" t="s">
        <v>364</v>
      </c>
      <c r="BM192" s="228" t="s">
        <v>2824</v>
      </c>
    </row>
    <row r="193" s="2" customFormat="1" ht="24.15" customHeight="1">
      <c r="A193" s="43"/>
      <c r="B193" s="44"/>
      <c r="C193" s="217" t="s">
        <v>1129</v>
      </c>
      <c r="D193" s="217" t="s">
        <v>148</v>
      </c>
      <c r="E193" s="218" t="s">
        <v>2825</v>
      </c>
      <c r="F193" s="219" t="s">
        <v>2826</v>
      </c>
      <c r="G193" s="220" t="s">
        <v>1995</v>
      </c>
      <c r="H193" s="221">
        <v>1</v>
      </c>
      <c r="I193" s="222"/>
      <c r="J193" s="223">
        <f>ROUND(I193*H193,2)</f>
        <v>0</v>
      </c>
      <c r="K193" s="219" t="s">
        <v>78</v>
      </c>
      <c r="L193" s="49"/>
      <c r="M193" s="224" t="s">
        <v>78</v>
      </c>
      <c r="N193" s="225" t="s">
        <v>50</v>
      </c>
      <c r="O193" s="89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R193" s="228" t="s">
        <v>364</v>
      </c>
      <c r="AT193" s="228" t="s">
        <v>148</v>
      </c>
      <c r="AU193" s="228" t="s">
        <v>170</v>
      </c>
      <c r="AY193" s="21" t="s">
        <v>145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1" t="s">
        <v>88</v>
      </c>
      <c r="BK193" s="229">
        <f>ROUND(I193*H193,2)</f>
        <v>0</v>
      </c>
      <c r="BL193" s="21" t="s">
        <v>364</v>
      </c>
      <c r="BM193" s="228" t="s">
        <v>2827</v>
      </c>
    </row>
    <row r="194" s="2" customFormat="1" ht="16.5" customHeight="1">
      <c r="A194" s="43"/>
      <c r="B194" s="44"/>
      <c r="C194" s="217" t="s">
        <v>1134</v>
      </c>
      <c r="D194" s="217" t="s">
        <v>148</v>
      </c>
      <c r="E194" s="218" t="s">
        <v>2828</v>
      </c>
      <c r="F194" s="219" t="s">
        <v>2829</v>
      </c>
      <c r="G194" s="220" t="s">
        <v>1995</v>
      </c>
      <c r="H194" s="221">
        <v>4</v>
      </c>
      <c r="I194" s="222"/>
      <c r="J194" s="223">
        <f>ROUND(I194*H194,2)</f>
        <v>0</v>
      </c>
      <c r="K194" s="219" t="s">
        <v>78</v>
      </c>
      <c r="L194" s="49"/>
      <c r="M194" s="224" t="s">
        <v>78</v>
      </c>
      <c r="N194" s="225" t="s">
        <v>50</v>
      </c>
      <c r="O194" s="89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R194" s="228" t="s">
        <v>364</v>
      </c>
      <c r="AT194" s="228" t="s">
        <v>148</v>
      </c>
      <c r="AU194" s="228" t="s">
        <v>170</v>
      </c>
      <c r="AY194" s="21" t="s">
        <v>145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21" t="s">
        <v>88</v>
      </c>
      <c r="BK194" s="229">
        <f>ROUND(I194*H194,2)</f>
        <v>0</v>
      </c>
      <c r="BL194" s="21" t="s">
        <v>364</v>
      </c>
      <c r="BM194" s="228" t="s">
        <v>2830</v>
      </c>
    </row>
    <row r="195" s="2" customFormat="1" ht="16.5" customHeight="1">
      <c r="A195" s="43"/>
      <c r="B195" s="44"/>
      <c r="C195" s="217" t="s">
        <v>1139</v>
      </c>
      <c r="D195" s="217" t="s">
        <v>148</v>
      </c>
      <c r="E195" s="218" t="s">
        <v>2831</v>
      </c>
      <c r="F195" s="219" t="s">
        <v>2832</v>
      </c>
      <c r="G195" s="220" t="s">
        <v>1995</v>
      </c>
      <c r="H195" s="221">
        <v>36</v>
      </c>
      <c r="I195" s="222"/>
      <c r="J195" s="223">
        <f>ROUND(I195*H195,2)</f>
        <v>0</v>
      </c>
      <c r="K195" s="219" t="s">
        <v>78</v>
      </c>
      <c r="L195" s="49"/>
      <c r="M195" s="224" t="s">
        <v>78</v>
      </c>
      <c r="N195" s="225" t="s">
        <v>50</v>
      </c>
      <c r="O195" s="89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R195" s="228" t="s">
        <v>364</v>
      </c>
      <c r="AT195" s="228" t="s">
        <v>148</v>
      </c>
      <c r="AU195" s="228" t="s">
        <v>170</v>
      </c>
      <c r="AY195" s="21" t="s">
        <v>145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1" t="s">
        <v>88</v>
      </c>
      <c r="BK195" s="229">
        <f>ROUND(I195*H195,2)</f>
        <v>0</v>
      </c>
      <c r="BL195" s="21" t="s">
        <v>364</v>
      </c>
      <c r="BM195" s="228" t="s">
        <v>2833</v>
      </c>
    </row>
    <row r="196" s="2" customFormat="1" ht="16.5" customHeight="1">
      <c r="A196" s="43"/>
      <c r="B196" s="44"/>
      <c r="C196" s="217" t="s">
        <v>1146</v>
      </c>
      <c r="D196" s="217" t="s">
        <v>148</v>
      </c>
      <c r="E196" s="218" t="s">
        <v>2834</v>
      </c>
      <c r="F196" s="219" t="s">
        <v>2835</v>
      </c>
      <c r="G196" s="220" t="s">
        <v>1995</v>
      </c>
      <c r="H196" s="221">
        <v>5</v>
      </c>
      <c r="I196" s="222"/>
      <c r="J196" s="223">
        <f>ROUND(I196*H196,2)</f>
        <v>0</v>
      </c>
      <c r="K196" s="219" t="s">
        <v>78</v>
      </c>
      <c r="L196" s="49"/>
      <c r="M196" s="224" t="s">
        <v>78</v>
      </c>
      <c r="N196" s="225" t="s">
        <v>50</v>
      </c>
      <c r="O196" s="89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R196" s="228" t="s">
        <v>364</v>
      </c>
      <c r="AT196" s="228" t="s">
        <v>148</v>
      </c>
      <c r="AU196" s="228" t="s">
        <v>170</v>
      </c>
      <c r="AY196" s="21" t="s">
        <v>145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21" t="s">
        <v>88</v>
      </c>
      <c r="BK196" s="229">
        <f>ROUND(I196*H196,2)</f>
        <v>0</v>
      </c>
      <c r="BL196" s="21" t="s">
        <v>364</v>
      </c>
      <c r="BM196" s="228" t="s">
        <v>2836</v>
      </c>
    </row>
    <row r="197" s="2" customFormat="1" ht="16.5" customHeight="1">
      <c r="A197" s="43"/>
      <c r="B197" s="44"/>
      <c r="C197" s="217" t="s">
        <v>1153</v>
      </c>
      <c r="D197" s="217" t="s">
        <v>148</v>
      </c>
      <c r="E197" s="218" t="s">
        <v>2837</v>
      </c>
      <c r="F197" s="219" t="s">
        <v>2838</v>
      </c>
      <c r="G197" s="220" t="s">
        <v>1995</v>
      </c>
      <c r="H197" s="221">
        <v>1</v>
      </c>
      <c r="I197" s="222"/>
      <c r="J197" s="223">
        <f>ROUND(I197*H197,2)</f>
        <v>0</v>
      </c>
      <c r="K197" s="219" t="s">
        <v>78</v>
      </c>
      <c r="L197" s="49"/>
      <c r="M197" s="224" t="s">
        <v>78</v>
      </c>
      <c r="N197" s="225" t="s">
        <v>50</v>
      </c>
      <c r="O197" s="89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R197" s="228" t="s">
        <v>364</v>
      </c>
      <c r="AT197" s="228" t="s">
        <v>148</v>
      </c>
      <c r="AU197" s="228" t="s">
        <v>170</v>
      </c>
      <c r="AY197" s="21" t="s">
        <v>145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21" t="s">
        <v>88</v>
      </c>
      <c r="BK197" s="229">
        <f>ROUND(I197*H197,2)</f>
        <v>0</v>
      </c>
      <c r="BL197" s="21" t="s">
        <v>364</v>
      </c>
      <c r="BM197" s="228" t="s">
        <v>2839</v>
      </c>
    </row>
    <row r="198" s="2" customFormat="1" ht="16.5" customHeight="1">
      <c r="A198" s="43"/>
      <c r="B198" s="44"/>
      <c r="C198" s="217" t="s">
        <v>1157</v>
      </c>
      <c r="D198" s="217" t="s">
        <v>148</v>
      </c>
      <c r="E198" s="218" t="s">
        <v>2840</v>
      </c>
      <c r="F198" s="219" t="s">
        <v>2841</v>
      </c>
      <c r="G198" s="220" t="s">
        <v>1995</v>
      </c>
      <c r="H198" s="221">
        <v>6</v>
      </c>
      <c r="I198" s="222"/>
      <c r="J198" s="223">
        <f>ROUND(I198*H198,2)</f>
        <v>0</v>
      </c>
      <c r="K198" s="219" t="s">
        <v>78</v>
      </c>
      <c r="L198" s="49"/>
      <c r="M198" s="224" t="s">
        <v>78</v>
      </c>
      <c r="N198" s="225" t="s">
        <v>50</v>
      </c>
      <c r="O198" s="89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R198" s="228" t="s">
        <v>364</v>
      </c>
      <c r="AT198" s="228" t="s">
        <v>148</v>
      </c>
      <c r="AU198" s="228" t="s">
        <v>170</v>
      </c>
      <c r="AY198" s="21" t="s">
        <v>145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21" t="s">
        <v>88</v>
      </c>
      <c r="BK198" s="229">
        <f>ROUND(I198*H198,2)</f>
        <v>0</v>
      </c>
      <c r="BL198" s="21" t="s">
        <v>364</v>
      </c>
      <c r="BM198" s="228" t="s">
        <v>2842</v>
      </c>
    </row>
    <row r="199" s="2" customFormat="1" ht="16.5" customHeight="1">
      <c r="A199" s="43"/>
      <c r="B199" s="44"/>
      <c r="C199" s="217" t="s">
        <v>1163</v>
      </c>
      <c r="D199" s="217" t="s">
        <v>148</v>
      </c>
      <c r="E199" s="218" t="s">
        <v>2843</v>
      </c>
      <c r="F199" s="219" t="s">
        <v>2844</v>
      </c>
      <c r="G199" s="220" t="s">
        <v>1995</v>
      </c>
      <c r="H199" s="221">
        <v>6</v>
      </c>
      <c r="I199" s="222"/>
      <c r="J199" s="223">
        <f>ROUND(I199*H199,2)</f>
        <v>0</v>
      </c>
      <c r="K199" s="219" t="s">
        <v>78</v>
      </c>
      <c r="L199" s="49"/>
      <c r="M199" s="224" t="s">
        <v>78</v>
      </c>
      <c r="N199" s="225" t="s">
        <v>50</v>
      </c>
      <c r="O199" s="89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R199" s="228" t="s">
        <v>364</v>
      </c>
      <c r="AT199" s="228" t="s">
        <v>148</v>
      </c>
      <c r="AU199" s="228" t="s">
        <v>170</v>
      </c>
      <c r="AY199" s="21" t="s">
        <v>145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1" t="s">
        <v>88</v>
      </c>
      <c r="BK199" s="229">
        <f>ROUND(I199*H199,2)</f>
        <v>0</v>
      </c>
      <c r="BL199" s="21" t="s">
        <v>364</v>
      </c>
      <c r="BM199" s="228" t="s">
        <v>2845</v>
      </c>
    </row>
    <row r="200" s="2" customFormat="1" ht="16.5" customHeight="1">
      <c r="A200" s="43"/>
      <c r="B200" s="44"/>
      <c r="C200" s="217" t="s">
        <v>1168</v>
      </c>
      <c r="D200" s="217" t="s">
        <v>148</v>
      </c>
      <c r="E200" s="218" t="s">
        <v>2846</v>
      </c>
      <c r="F200" s="219" t="s">
        <v>2847</v>
      </c>
      <c r="G200" s="220" t="s">
        <v>1995</v>
      </c>
      <c r="H200" s="221">
        <v>5</v>
      </c>
      <c r="I200" s="222"/>
      <c r="J200" s="223">
        <f>ROUND(I200*H200,2)</f>
        <v>0</v>
      </c>
      <c r="K200" s="219" t="s">
        <v>78</v>
      </c>
      <c r="L200" s="49"/>
      <c r="M200" s="224" t="s">
        <v>78</v>
      </c>
      <c r="N200" s="225" t="s">
        <v>50</v>
      </c>
      <c r="O200" s="89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R200" s="228" t="s">
        <v>364</v>
      </c>
      <c r="AT200" s="228" t="s">
        <v>148</v>
      </c>
      <c r="AU200" s="228" t="s">
        <v>170</v>
      </c>
      <c r="AY200" s="21" t="s">
        <v>145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21" t="s">
        <v>88</v>
      </c>
      <c r="BK200" s="229">
        <f>ROUND(I200*H200,2)</f>
        <v>0</v>
      </c>
      <c r="BL200" s="21" t="s">
        <v>364</v>
      </c>
      <c r="BM200" s="228" t="s">
        <v>2848</v>
      </c>
    </row>
    <row r="201" s="2" customFormat="1" ht="24.15" customHeight="1">
      <c r="A201" s="43"/>
      <c r="B201" s="44"/>
      <c r="C201" s="217" t="s">
        <v>1172</v>
      </c>
      <c r="D201" s="217" t="s">
        <v>148</v>
      </c>
      <c r="E201" s="218" t="s">
        <v>2849</v>
      </c>
      <c r="F201" s="219" t="s">
        <v>2850</v>
      </c>
      <c r="G201" s="220" t="s">
        <v>1995</v>
      </c>
      <c r="H201" s="221">
        <v>3</v>
      </c>
      <c r="I201" s="222"/>
      <c r="J201" s="223">
        <f>ROUND(I201*H201,2)</f>
        <v>0</v>
      </c>
      <c r="K201" s="219" t="s">
        <v>78</v>
      </c>
      <c r="L201" s="49"/>
      <c r="M201" s="224" t="s">
        <v>78</v>
      </c>
      <c r="N201" s="225" t="s">
        <v>50</v>
      </c>
      <c r="O201" s="8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R201" s="228" t="s">
        <v>364</v>
      </c>
      <c r="AT201" s="228" t="s">
        <v>148</v>
      </c>
      <c r="AU201" s="228" t="s">
        <v>170</v>
      </c>
      <c r="AY201" s="21" t="s">
        <v>145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1" t="s">
        <v>88</v>
      </c>
      <c r="BK201" s="229">
        <f>ROUND(I201*H201,2)</f>
        <v>0</v>
      </c>
      <c r="BL201" s="21" t="s">
        <v>364</v>
      </c>
      <c r="BM201" s="228" t="s">
        <v>2851</v>
      </c>
    </row>
    <row r="202" s="2" customFormat="1" ht="101.25" customHeight="1">
      <c r="A202" s="43"/>
      <c r="B202" s="44"/>
      <c r="C202" s="217" t="s">
        <v>1177</v>
      </c>
      <c r="D202" s="217" t="s">
        <v>148</v>
      </c>
      <c r="E202" s="218" t="s">
        <v>2852</v>
      </c>
      <c r="F202" s="219" t="s">
        <v>2853</v>
      </c>
      <c r="G202" s="220" t="s">
        <v>1995</v>
      </c>
      <c r="H202" s="221">
        <v>1</v>
      </c>
      <c r="I202" s="222"/>
      <c r="J202" s="223">
        <f>ROUND(I202*H202,2)</f>
        <v>0</v>
      </c>
      <c r="K202" s="219" t="s">
        <v>78</v>
      </c>
      <c r="L202" s="49"/>
      <c r="M202" s="224" t="s">
        <v>78</v>
      </c>
      <c r="N202" s="225" t="s">
        <v>50</v>
      </c>
      <c r="O202" s="89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R202" s="228" t="s">
        <v>364</v>
      </c>
      <c r="AT202" s="228" t="s">
        <v>148</v>
      </c>
      <c r="AU202" s="228" t="s">
        <v>170</v>
      </c>
      <c r="AY202" s="21" t="s">
        <v>145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21" t="s">
        <v>88</v>
      </c>
      <c r="BK202" s="229">
        <f>ROUND(I202*H202,2)</f>
        <v>0</v>
      </c>
      <c r="BL202" s="21" t="s">
        <v>364</v>
      </c>
      <c r="BM202" s="228" t="s">
        <v>2854</v>
      </c>
    </row>
    <row r="203" s="2" customFormat="1" ht="16.5" customHeight="1">
      <c r="A203" s="43"/>
      <c r="B203" s="44"/>
      <c r="C203" s="217" t="s">
        <v>1182</v>
      </c>
      <c r="D203" s="217" t="s">
        <v>148</v>
      </c>
      <c r="E203" s="218" t="s">
        <v>2855</v>
      </c>
      <c r="F203" s="219" t="s">
        <v>2856</v>
      </c>
      <c r="G203" s="220" t="s">
        <v>1995</v>
      </c>
      <c r="H203" s="221">
        <v>1</v>
      </c>
      <c r="I203" s="222"/>
      <c r="J203" s="223">
        <f>ROUND(I203*H203,2)</f>
        <v>0</v>
      </c>
      <c r="K203" s="219" t="s">
        <v>78</v>
      </c>
      <c r="L203" s="49"/>
      <c r="M203" s="224" t="s">
        <v>78</v>
      </c>
      <c r="N203" s="225" t="s">
        <v>50</v>
      </c>
      <c r="O203" s="89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R203" s="228" t="s">
        <v>364</v>
      </c>
      <c r="AT203" s="228" t="s">
        <v>148</v>
      </c>
      <c r="AU203" s="228" t="s">
        <v>170</v>
      </c>
      <c r="AY203" s="21" t="s">
        <v>145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21" t="s">
        <v>88</v>
      </c>
      <c r="BK203" s="229">
        <f>ROUND(I203*H203,2)</f>
        <v>0</v>
      </c>
      <c r="BL203" s="21" t="s">
        <v>364</v>
      </c>
      <c r="BM203" s="228" t="s">
        <v>2857</v>
      </c>
    </row>
    <row r="204" s="2" customFormat="1" ht="16.5" customHeight="1">
      <c r="A204" s="43"/>
      <c r="B204" s="44"/>
      <c r="C204" s="217" t="s">
        <v>1187</v>
      </c>
      <c r="D204" s="217" t="s">
        <v>148</v>
      </c>
      <c r="E204" s="218" t="s">
        <v>2858</v>
      </c>
      <c r="F204" s="219" t="s">
        <v>2859</v>
      </c>
      <c r="G204" s="220" t="s">
        <v>1995</v>
      </c>
      <c r="H204" s="221">
        <v>1</v>
      </c>
      <c r="I204" s="222"/>
      <c r="J204" s="223">
        <f>ROUND(I204*H204,2)</f>
        <v>0</v>
      </c>
      <c r="K204" s="219" t="s">
        <v>78</v>
      </c>
      <c r="L204" s="49"/>
      <c r="M204" s="224" t="s">
        <v>78</v>
      </c>
      <c r="N204" s="225" t="s">
        <v>50</v>
      </c>
      <c r="O204" s="8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R204" s="228" t="s">
        <v>364</v>
      </c>
      <c r="AT204" s="228" t="s">
        <v>148</v>
      </c>
      <c r="AU204" s="228" t="s">
        <v>170</v>
      </c>
      <c r="AY204" s="21" t="s">
        <v>145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1" t="s">
        <v>88</v>
      </c>
      <c r="BK204" s="229">
        <f>ROUND(I204*H204,2)</f>
        <v>0</v>
      </c>
      <c r="BL204" s="21" t="s">
        <v>364</v>
      </c>
      <c r="BM204" s="228" t="s">
        <v>2860</v>
      </c>
    </row>
    <row r="205" s="17" customFormat="1" ht="20.88" customHeight="1">
      <c r="A205" s="17"/>
      <c r="B205" s="304"/>
      <c r="C205" s="305"/>
      <c r="D205" s="306" t="s">
        <v>79</v>
      </c>
      <c r="E205" s="306" t="s">
        <v>2861</v>
      </c>
      <c r="F205" s="306" t="s">
        <v>2862</v>
      </c>
      <c r="G205" s="305"/>
      <c r="H205" s="305"/>
      <c r="I205" s="307"/>
      <c r="J205" s="308">
        <f>BK205</f>
        <v>0</v>
      </c>
      <c r="K205" s="305"/>
      <c r="L205" s="309"/>
      <c r="M205" s="310"/>
      <c r="N205" s="311"/>
      <c r="O205" s="311"/>
      <c r="P205" s="312">
        <f>SUM(P206:P207)</f>
        <v>0</v>
      </c>
      <c r="Q205" s="311"/>
      <c r="R205" s="312">
        <f>SUM(R206:R207)</f>
        <v>0</v>
      </c>
      <c r="S205" s="311"/>
      <c r="T205" s="313">
        <f>SUM(T206:T207)</f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R205" s="314" t="s">
        <v>88</v>
      </c>
      <c r="AT205" s="315" t="s">
        <v>79</v>
      </c>
      <c r="AU205" s="315" t="s">
        <v>164</v>
      </c>
      <c r="AY205" s="314" t="s">
        <v>145</v>
      </c>
      <c r="BK205" s="316">
        <f>SUM(BK206:BK207)</f>
        <v>0</v>
      </c>
    </row>
    <row r="206" s="2" customFormat="1" ht="16.5" customHeight="1">
      <c r="A206" s="43"/>
      <c r="B206" s="44"/>
      <c r="C206" s="217" t="s">
        <v>1193</v>
      </c>
      <c r="D206" s="217" t="s">
        <v>148</v>
      </c>
      <c r="E206" s="218" t="s">
        <v>2863</v>
      </c>
      <c r="F206" s="219" t="s">
        <v>2864</v>
      </c>
      <c r="G206" s="220" t="s">
        <v>1995</v>
      </c>
      <c r="H206" s="221">
        <v>1</v>
      </c>
      <c r="I206" s="222"/>
      <c r="J206" s="223">
        <f>ROUND(I206*H206,2)</f>
        <v>0</v>
      </c>
      <c r="K206" s="219" t="s">
        <v>78</v>
      </c>
      <c r="L206" s="49"/>
      <c r="M206" s="224" t="s">
        <v>78</v>
      </c>
      <c r="N206" s="225" t="s">
        <v>50</v>
      </c>
      <c r="O206" s="89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R206" s="228" t="s">
        <v>364</v>
      </c>
      <c r="AT206" s="228" t="s">
        <v>148</v>
      </c>
      <c r="AU206" s="228" t="s">
        <v>170</v>
      </c>
      <c r="AY206" s="21" t="s">
        <v>145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1" t="s">
        <v>88</v>
      </c>
      <c r="BK206" s="229">
        <f>ROUND(I206*H206,2)</f>
        <v>0</v>
      </c>
      <c r="BL206" s="21" t="s">
        <v>364</v>
      </c>
      <c r="BM206" s="228" t="s">
        <v>2865</v>
      </c>
    </row>
    <row r="207" s="2" customFormat="1" ht="16.5" customHeight="1">
      <c r="A207" s="43"/>
      <c r="B207" s="44"/>
      <c r="C207" s="217" t="s">
        <v>1198</v>
      </c>
      <c r="D207" s="217" t="s">
        <v>148</v>
      </c>
      <c r="E207" s="218" t="s">
        <v>2858</v>
      </c>
      <c r="F207" s="219" t="s">
        <v>2859</v>
      </c>
      <c r="G207" s="220" t="s">
        <v>1995</v>
      </c>
      <c r="H207" s="221">
        <v>1</v>
      </c>
      <c r="I207" s="222"/>
      <c r="J207" s="223">
        <f>ROUND(I207*H207,2)</f>
        <v>0</v>
      </c>
      <c r="K207" s="219" t="s">
        <v>78</v>
      </c>
      <c r="L207" s="49"/>
      <c r="M207" s="224" t="s">
        <v>78</v>
      </c>
      <c r="N207" s="225" t="s">
        <v>50</v>
      </c>
      <c r="O207" s="89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R207" s="228" t="s">
        <v>364</v>
      </c>
      <c r="AT207" s="228" t="s">
        <v>148</v>
      </c>
      <c r="AU207" s="228" t="s">
        <v>170</v>
      </c>
      <c r="AY207" s="21" t="s">
        <v>145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21" t="s">
        <v>88</v>
      </c>
      <c r="BK207" s="229">
        <f>ROUND(I207*H207,2)</f>
        <v>0</v>
      </c>
      <c r="BL207" s="21" t="s">
        <v>364</v>
      </c>
      <c r="BM207" s="228" t="s">
        <v>2866</v>
      </c>
    </row>
    <row r="208" s="12" customFormat="1" ht="20.88" customHeight="1">
      <c r="A208" s="12"/>
      <c r="B208" s="201"/>
      <c r="C208" s="202"/>
      <c r="D208" s="203" t="s">
        <v>79</v>
      </c>
      <c r="E208" s="215" t="s">
        <v>2867</v>
      </c>
      <c r="F208" s="215" t="s">
        <v>2868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SUM(P209:P214)</f>
        <v>0</v>
      </c>
      <c r="Q208" s="209"/>
      <c r="R208" s="210">
        <f>SUM(R209:R214)</f>
        <v>0</v>
      </c>
      <c r="S208" s="209"/>
      <c r="T208" s="211">
        <f>SUM(T209:T214)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2" t="s">
        <v>88</v>
      </c>
      <c r="AT208" s="213" t="s">
        <v>79</v>
      </c>
      <c r="AU208" s="213" t="s">
        <v>90</v>
      </c>
      <c r="AY208" s="212" t="s">
        <v>145</v>
      </c>
      <c r="BK208" s="214">
        <f>SUM(BK209:BK214)</f>
        <v>0</v>
      </c>
    </row>
    <row r="209" s="2" customFormat="1" ht="16.5" customHeight="1">
      <c r="A209" s="43"/>
      <c r="B209" s="44"/>
      <c r="C209" s="217" t="s">
        <v>1203</v>
      </c>
      <c r="D209" s="217" t="s">
        <v>148</v>
      </c>
      <c r="E209" s="218" t="s">
        <v>2869</v>
      </c>
      <c r="F209" s="219" t="s">
        <v>2626</v>
      </c>
      <c r="G209" s="220" t="s">
        <v>403</v>
      </c>
      <c r="H209" s="221">
        <v>200</v>
      </c>
      <c r="I209" s="222"/>
      <c r="J209" s="223">
        <f>ROUND(I209*H209,2)</f>
        <v>0</v>
      </c>
      <c r="K209" s="219" t="s">
        <v>78</v>
      </c>
      <c r="L209" s="49"/>
      <c r="M209" s="224" t="s">
        <v>78</v>
      </c>
      <c r="N209" s="225" t="s">
        <v>50</v>
      </c>
      <c r="O209" s="89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R209" s="228" t="s">
        <v>364</v>
      </c>
      <c r="AT209" s="228" t="s">
        <v>148</v>
      </c>
      <c r="AU209" s="228" t="s">
        <v>164</v>
      </c>
      <c r="AY209" s="21" t="s">
        <v>145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21" t="s">
        <v>88</v>
      </c>
      <c r="BK209" s="229">
        <f>ROUND(I209*H209,2)</f>
        <v>0</v>
      </c>
      <c r="BL209" s="21" t="s">
        <v>364</v>
      </c>
      <c r="BM209" s="228" t="s">
        <v>2870</v>
      </c>
    </row>
    <row r="210" s="2" customFormat="1">
      <c r="A210" s="43"/>
      <c r="B210" s="44"/>
      <c r="C210" s="45"/>
      <c r="D210" s="235" t="s">
        <v>157</v>
      </c>
      <c r="E210" s="45"/>
      <c r="F210" s="236" t="s">
        <v>2871</v>
      </c>
      <c r="G210" s="45"/>
      <c r="H210" s="45"/>
      <c r="I210" s="232"/>
      <c r="J210" s="45"/>
      <c r="K210" s="45"/>
      <c r="L210" s="49"/>
      <c r="M210" s="233"/>
      <c r="N210" s="234"/>
      <c r="O210" s="89"/>
      <c r="P210" s="89"/>
      <c r="Q210" s="89"/>
      <c r="R210" s="89"/>
      <c r="S210" s="89"/>
      <c r="T210" s="90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T210" s="21" t="s">
        <v>157</v>
      </c>
      <c r="AU210" s="21" t="s">
        <v>164</v>
      </c>
    </row>
    <row r="211" s="2" customFormat="1" ht="24.15" customHeight="1">
      <c r="A211" s="43"/>
      <c r="B211" s="44"/>
      <c r="C211" s="217" t="s">
        <v>1208</v>
      </c>
      <c r="D211" s="217" t="s">
        <v>148</v>
      </c>
      <c r="E211" s="218" t="s">
        <v>2872</v>
      </c>
      <c r="F211" s="219" t="s">
        <v>2873</v>
      </c>
      <c r="G211" s="220" t="s">
        <v>1995</v>
      </c>
      <c r="H211" s="221">
        <v>1</v>
      </c>
      <c r="I211" s="222"/>
      <c r="J211" s="223">
        <f>ROUND(I211*H211,2)</f>
        <v>0</v>
      </c>
      <c r="K211" s="219" t="s">
        <v>78</v>
      </c>
      <c r="L211" s="49"/>
      <c r="M211" s="224" t="s">
        <v>78</v>
      </c>
      <c r="N211" s="225" t="s">
        <v>50</v>
      </c>
      <c r="O211" s="89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R211" s="228" t="s">
        <v>364</v>
      </c>
      <c r="AT211" s="228" t="s">
        <v>148</v>
      </c>
      <c r="AU211" s="228" t="s">
        <v>164</v>
      </c>
      <c r="AY211" s="21" t="s">
        <v>145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21" t="s">
        <v>88</v>
      </c>
      <c r="BK211" s="229">
        <f>ROUND(I211*H211,2)</f>
        <v>0</v>
      </c>
      <c r="BL211" s="21" t="s">
        <v>364</v>
      </c>
      <c r="BM211" s="228" t="s">
        <v>2874</v>
      </c>
    </row>
    <row r="212" s="2" customFormat="1" ht="16.5" customHeight="1">
      <c r="A212" s="43"/>
      <c r="B212" s="44"/>
      <c r="C212" s="217" t="s">
        <v>1214</v>
      </c>
      <c r="D212" s="217" t="s">
        <v>148</v>
      </c>
      <c r="E212" s="218" t="s">
        <v>2875</v>
      </c>
      <c r="F212" s="219" t="s">
        <v>2876</v>
      </c>
      <c r="G212" s="220" t="s">
        <v>403</v>
      </c>
      <c r="H212" s="221">
        <v>80</v>
      </c>
      <c r="I212" s="222"/>
      <c r="J212" s="223">
        <f>ROUND(I212*H212,2)</f>
        <v>0</v>
      </c>
      <c r="K212" s="219" t="s">
        <v>78</v>
      </c>
      <c r="L212" s="49"/>
      <c r="M212" s="224" t="s">
        <v>78</v>
      </c>
      <c r="N212" s="225" t="s">
        <v>50</v>
      </c>
      <c r="O212" s="89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R212" s="228" t="s">
        <v>364</v>
      </c>
      <c r="AT212" s="228" t="s">
        <v>148</v>
      </c>
      <c r="AU212" s="228" t="s">
        <v>164</v>
      </c>
      <c r="AY212" s="21" t="s">
        <v>145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21" t="s">
        <v>88</v>
      </c>
      <c r="BK212" s="229">
        <f>ROUND(I212*H212,2)</f>
        <v>0</v>
      </c>
      <c r="BL212" s="21" t="s">
        <v>364</v>
      </c>
      <c r="BM212" s="228" t="s">
        <v>2877</v>
      </c>
    </row>
    <row r="213" s="2" customFormat="1" ht="16.5" customHeight="1">
      <c r="A213" s="43"/>
      <c r="B213" s="44"/>
      <c r="C213" s="217" t="s">
        <v>1220</v>
      </c>
      <c r="D213" s="217" t="s">
        <v>148</v>
      </c>
      <c r="E213" s="218" t="s">
        <v>2878</v>
      </c>
      <c r="F213" s="219" t="s">
        <v>2879</v>
      </c>
      <c r="G213" s="220" t="s">
        <v>403</v>
      </c>
      <c r="H213" s="221">
        <v>5</v>
      </c>
      <c r="I213" s="222"/>
      <c r="J213" s="223">
        <f>ROUND(I213*H213,2)</f>
        <v>0</v>
      </c>
      <c r="K213" s="219" t="s">
        <v>78</v>
      </c>
      <c r="L213" s="49"/>
      <c r="M213" s="224" t="s">
        <v>78</v>
      </c>
      <c r="N213" s="225" t="s">
        <v>50</v>
      </c>
      <c r="O213" s="89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R213" s="228" t="s">
        <v>364</v>
      </c>
      <c r="AT213" s="228" t="s">
        <v>148</v>
      </c>
      <c r="AU213" s="228" t="s">
        <v>164</v>
      </c>
      <c r="AY213" s="21" t="s">
        <v>145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21" t="s">
        <v>88</v>
      </c>
      <c r="BK213" s="229">
        <f>ROUND(I213*H213,2)</f>
        <v>0</v>
      </c>
      <c r="BL213" s="21" t="s">
        <v>364</v>
      </c>
      <c r="BM213" s="228" t="s">
        <v>2880</v>
      </c>
    </row>
    <row r="214" s="2" customFormat="1" ht="24.15" customHeight="1">
      <c r="A214" s="43"/>
      <c r="B214" s="44"/>
      <c r="C214" s="217" t="s">
        <v>1225</v>
      </c>
      <c r="D214" s="217" t="s">
        <v>148</v>
      </c>
      <c r="E214" s="218" t="s">
        <v>2881</v>
      </c>
      <c r="F214" s="219" t="s">
        <v>2882</v>
      </c>
      <c r="G214" s="220" t="s">
        <v>1995</v>
      </c>
      <c r="H214" s="221">
        <v>1</v>
      </c>
      <c r="I214" s="222"/>
      <c r="J214" s="223">
        <f>ROUND(I214*H214,2)</f>
        <v>0</v>
      </c>
      <c r="K214" s="219" t="s">
        <v>78</v>
      </c>
      <c r="L214" s="49"/>
      <c r="M214" s="224" t="s">
        <v>78</v>
      </c>
      <c r="N214" s="225" t="s">
        <v>50</v>
      </c>
      <c r="O214" s="89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R214" s="228" t="s">
        <v>364</v>
      </c>
      <c r="AT214" s="228" t="s">
        <v>148</v>
      </c>
      <c r="AU214" s="228" t="s">
        <v>164</v>
      </c>
      <c r="AY214" s="21" t="s">
        <v>145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21" t="s">
        <v>88</v>
      </c>
      <c r="BK214" s="229">
        <f>ROUND(I214*H214,2)</f>
        <v>0</v>
      </c>
      <c r="BL214" s="21" t="s">
        <v>364</v>
      </c>
      <c r="BM214" s="228" t="s">
        <v>2883</v>
      </c>
    </row>
    <row r="215" s="12" customFormat="1" ht="20.88" customHeight="1">
      <c r="A215" s="12"/>
      <c r="B215" s="201"/>
      <c r="C215" s="202"/>
      <c r="D215" s="203" t="s">
        <v>79</v>
      </c>
      <c r="E215" s="215" t="s">
        <v>2884</v>
      </c>
      <c r="F215" s="215" t="s">
        <v>2885</v>
      </c>
      <c r="G215" s="202"/>
      <c r="H215" s="202"/>
      <c r="I215" s="205"/>
      <c r="J215" s="216">
        <f>BK215</f>
        <v>0</v>
      </c>
      <c r="K215" s="202"/>
      <c r="L215" s="207"/>
      <c r="M215" s="208"/>
      <c r="N215" s="209"/>
      <c r="O215" s="209"/>
      <c r="P215" s="210">
        <f>SUM(P216:P217)</f>
        <v>0</v>
      </c>
      <c r="Q215" s="209"/>
      <c r="R215" s="210">
        <f>SUM(R216:R217)</f>
        <v>0</v>
      </c>
      <c r="S215" s="209"/>
      <c r="T215" s="211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2" t="s">
        <v>88</v>
      </c>
      <c r="AT215" s="213" t="s">
        <v>79</v>
      </c>
      <c r="AU215" s="213" t="s">
        <v>90</v>
      </c>
      <c r="AY215" s="212" t="s">
        <v>145</v>
      </c>
      <c r="BK215" s="214">
        <f>SUM(BK216:BK217)</f>
        <v>0</v>
      </c>
    </row>
    <row r="216" s="2" customFormat="1" ht="16.5" customHeight="1">
      <c r="A216" s="43"/>
      <c r="B216" s="44"/>
      <c r="C216" s="217" t="s">
        <v>1230</v>
      </c>
      <c r="D216" s="217" t="s">
        <v>148</v>
      </c>
      <c r="E216" s="218" t="s">
        <v>2886</v>
      </c>
      <c r="F216" s="219" t="s">
        <v>2887</v>
      </c>
      <c r="G216" s="220" t="s">
        <v>2888</v>
      </c>
      <c r="H216" s="221">
        <v>1</v>
      </c>
      <c r="I216" s="222"/>
      <c r="J216" s="223">
        <f>ROUND(I216*H216,2)</f>
        <v>0</v>
      </c>
      <c r="K216" s="219" t="s">
        <v>78</v>
      </c>
      <c r="L216" s="49"/>
      <c r="M216" s="224" t="s">
        <v>78</v>
      </c>
      <c r="N216" s="225" t="s">
        <v>50</v>
      </c>
      <c r="O216" s="89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R216" s="228" t="s">
        <v>364</v>
      </c>
      <c r="AT216" s="228" t="s">
        <v>148</v>
      </c>
      <c r="AU216" s="228" t="s">
        <v>164</v>
      </c>
      <c r="AY216" s="21" t="s">
        <v>145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21" t="s">
        <v>88</v>
      </c>
      <c r="BK216" s="229">
        <f>ROUND(I216*H216,2)</f>
        <v>0</v>
      </c>
      <c r="BL216" s="21" t="s">
        <v>364</v>
      </c>
      <c r="BM216" s="228" t="s">
        <v>2889</v>
      </c>
    </row>
    <row r="217" s="2" customFormat="1">
      <c r="A217" s="43"/>
      <c r="B217" s="44"/>
      <c r="C217" s="45"/>
      <c r="D217" s="235" t="s">
        <v>157</v>
      </c>
      <c r="E217" s="45"/>
      <c r="F217" s="236" t="s">
        <v>2890</v>
      </c>
      <c r="G217" s="45"/>
      <c r="H217" s="45"/>
      <c r="I217" s="232"/>
      <c r="J217" s="45"/>
      <c r="K217" s="45"/>
      <c r="L217" s="49"/>
      <c r="M217" s="233"/>
      <c r="N217" s="234"/>
      <c r="O217" s="89"/>
      <c r="P217" s="89"/>
      <c r="Q217" s="89"/>
      <c r="R217" s="89"/>
      <c r="S217" s="89"/>
      <c r="T217" s="90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T217" s="21" t="s">
        <v>157</v>
      </c>
      <c r="AU217" s="21" t="s">
        <v>164</v>
      </c>
    </row>
    <row r="218" s="12" customFormat="1" ht="25.92" customHeight="1">
      <c r="A218" s="12"/>
      <c r="B218" s="201"/>
      <c r="C218" s="202"/>
      <c r="D218" s="203" t="s">
        <v>79</v>
      </c>
      <c r="E218" s="204" t="s">
        <v>620</v>
      </c>
      <c r="F218" s="204" t="s">
        <v>621</v>
      </c>
      <c r="G218" s="202"/>
      <c r="H218" s="202"/>
      <c r="I218" s="205"/>
      <c r="J218" s="206">
        <f>BK218</f>
        <v>0</v>
      </c>
      <c r="K218" s="202"/>
      <c r="L218" s="207"/>
      <c r="M218" s="208"/>
      <c r="N218" s="209"/>
      <c r="O218" s="209"/>
      <c r="P218" s="210">
        <f>SUM(P219:P237)</f>
        <v>0</v>
      </c>
      <c r="Q218" s="209"/>
      <c r="R218" s="210">
        <f>SUM(R219:R237)</f>
        <v>0</v>
      </c>
      <c r="S218" s="209"/>
      <c r="T218" s="211">
        <f>SUM(T219:T237)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170</v>
      </c>
      <c r="AT218" s="213" t="s">
        <v>79</v>
      </c>
      <c r="AU218" s="213" t="s">
        <v>80</v>
      </c>
      <c r="AY218" s="212" t="s">
        <v>145</v>
      </c>
      <c r="BK218" s="214">
        <f>SUM(BK219:BK237)</f>
        <v>0</v>
      </c>
    </row>
    <row r="219" s="2" customFormat="1" ht="24.15" customHeight="1">
      <c r="A219" s="43"/>
      <c r="B219" s="44"/>
      <c r="C219" s="217" t="s">
        <v>1236</v>
      </c>
      <c r="D219" s="217" t="s">
        <v>148</v>
      </c>
      <c r="E219" s="218" t="s">
        <v>2891</v>
      </c>
      <c r="F219" s="219" t="s">
        <v>2892</v>
      </c>
      <c r="G219" s="220" t="s">
        <v>625</v>
      </c>
      <c r="H219" s="221">
        <v>45</v>
      </c>
      <c r="I219" s="222"/>
      <c r="J219" s="223">
        <f>ROUND(I219*H219,2)</f>
        <v>0</v>
      </c>
      <c r="K219" s="219" t="s">
        <v>152</v>
      </c>
      <c r="L219" s="49"/>
      <c r="M219" s="224" t="s">
        <v>78</v>
      </c>
      <c r="N219" s="225" t="s">
        <v>50</v>
      </c>
      <c r="O219" s="89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R219" s="228" t="s">
        <v>626</v>
      </c>
      <c r="AT219" s="228" t="s">
        <v>148</v>
      </c>
      <c r="AU219" s="228" t="s">
        <v>88</v>
      </c>
      <c r="AY219" s="21" t="s">
        <v>145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21" t="s">
        <v>88</v>
      </c>
      <c r="BK219" s="229">
        <f>ROUND(I219*H219,2)</f>
        <v>0</v>
      </c>
      <c r="BL219" s="21" t="s">
        <v>626</v>
      </c>
      <c r="BM219" s="228" t="s">
        <v>2893</v>
      </c>
    </row>
    <row r="220" s="2" customFormat="1">
      <c r="A220" s="43"/>
      <c r="B220" s="44"/>
      <c r="C220" s="45"/>
      <c r="D220" s="230" t="s">
        <v>155</v>
      </c>
      <c r="E220" s="45"/>
      <c r="F220" s="231" t="s">
        <v>2894</v>
      </c>
      <c r="G220" s="45"/>
      <c r="H220" s="45"/>
      <c r="I220" s="232"/>
      <c r="J220" s="45"/>
      <c r="K220" s="45"/>
      <c r="L220" s="49"/>
      <c r="M220" s="233"/>
      <c r="N220" s="234"/>
      <c r="O220" s="89"/>
      <c r="P220" s="89"/>
      <c r="Q220" s="89"/>
      <c r="R220" s="89"/>
      <c r="S220" s="89"/>
      <c r="T220" s="90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T220" s="21" t="s">
        <v>155</v>
      </c>
      <c r="AU220" s="21" t="s">
        <v>88</v>
      </c>
    </row>
    <row r="221" s="2" customFormat="1">
      <c r="A221" s="43"/>
      <c r="B221" s="44"/>
      <c r="C221" s="45"/>
      <c r="D221" s="235" t="s">
        <v>157</v>
      </c>
      <c r="E221" s="45"/>
      <c r="F221" s="236" t="s">
        <v>629</v>
      </c>
      <c r="G221" s="45"/>
      <c r="H221" s="45"/>
      <c r="I221" s="232"/>
      <c r="J221" s="45"/>
      <c r="K221" s="45"/>
      <c r="L221" s="49"/>
      <c r="M221" s="233"/>
      <c r="N221" s="234"/>
      <c r="O221" s="89"/>
      <c r="P221" s="89"/>
      <c r="Q221" s="89"/>
      <c r="R221" s="89"/>
      <c r="S221" s="89"/>
      <c r="T221" s="90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T221" s="21" t="s">
        <v>157</v>
      </c>
      <c r="AU221" s="21" t="s">
        <v>88</v>
      </c>
    </row>
    <row r="222" s="14" customFormat="1">
      <c r="A222" s="14"/>
      <c r="B222" s="251"/>
      <c r="C222" s="252"/>
      <c r="D222" s="235" t="s">
        <v>273</v>
      </c>
      <c r="E222" s="253" t="s">
        <v>78</v>
      </c>
      <c r="F222" s="254" t="s">
        <v>2895</v>
      </c>
      <c r="G222" s="252"/>
      <c r="H222" s="255">
        <v>5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273</v>
      </c>
      <c r="AU222" s="261" t="s">
        <v>88</v>
      </c>
      <c r="AV222" s="14" t="s">
        <v>90</v>
      </c>
      <c r="AW222" s="14" t="s">
        <v>40</v>
      </c>
      <c r="AX222" s="14" t="s">
        <v>80</v>
      </c>
      <c r="AY222" s="261" t="s">
        <v>145</v>
      </c>
    </row>
    <row r="223" s="14" customFormat="1">
      <c r="A223" s="14"/>
      <c r="B223" s="251"/>
      <c r="C223" s="252"/>
      <c r="D223" s="235" t="s">
        <v>273</v>
      </c>
      <c r="E223" s="253" t="s">
        <v>78</v>
      </c>
      <c r="F223" s="254" t="s">
        <v>2896</v>
      </c>
      <c r="G223" s="252"/>
      <c r="H223" s="255">
        <v>40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273</v>
      </c>
      <c r="AU223" s="261" t="s">
        <v>88</v>
      </c>
      <c r="AV223" s="14" t="s">
        <v>90</v>
      </c>
      <c r="AW223" s="14" t="s">
        <v>40</v>
      </c>
      <c r="AX223" s="14" t="s">
        <v>80</v>
      </c>
      <c r="AY223" s="261" t="s">
        <v>145</v>
      </c>
    </row>
    <row r="224" s="15" customFormat="1">
      <c r="A224" s="15"/>
      <c r="B224" s="262"/>
      <c r="C224" s="263"/>
      <c r="D224" s="235" t="s">
        <v>273</v>
      </c>
      <c r="E224" s="264" t="s">
        <v>78</v>
      </c>
      <c r="F224" s="265" t="s">
        <v>277</v>
      </c>
      <c r="G224" s="263"/>
      <c r="H224" s="266">
        <v>45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2" t="s">
        <v>273</v>
      </c>
      <c r="AU224" s="272" t="s">
        <v>88</v>
      </c>
      <c r="AV224" s="15" t="s">
        <v>170</v>
      </c>
      <c r="AW224" s="15" t="s">
        <v>40</v>
      </c>
      <c r="AX224" s="15" t="s">
        <v>88</v>
      </c>
      <c r="AY224" s="272" t="s">
        <v>145</v>
      </c>
    </row>
    <row r="225" s="2" customFormat="1" ht="24.15" customHeight="1">
      <c r="A225" s="43"/>
      <c r="B225" s="44"/>
      <c r="C225" s="217" t="s">
        <v>1242</v>
      </c>
      <c r="D225" s="217" t="s">
        <v>148</v>
      </c>
      <c r="E225" s="218" t="s">
        <v>2897</v>
      </c>
      <c r="F225" s="219" t="s">
        <v>2898</v>
      </c>
      <c r="G225" s="220" t="s">
        <v>625</v>
      </c>
      <c r="H225" s="221">
        <v>80</v>
      </c>
      <c r="I225" s="222"/>
      <c r="J225" s="223">
        <f>ROUND(I225*H225,2)</f>
        <v>0</v>
      </c>
      <c r="K225" s="219" t="s">
        <v>152</v>
      </c>
      <c r="L225" s="49"/>
      <c r="M225" s="224" t="s">
        <v>78</v>
      </c>
      <c r="N225" s="225" t="s">
        <v>50</v>
      </c>
      <c r="O225" s="89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R225" s="228" t="s">
        <v>626</v>
      </c>
      <c r="AT225" s="228" t="s">
        <v>148</v>
      </c>
      <c r="AU225" s="228" t="s">
        <v>88</v>
      </c>
      <c r="AY225" s="21" t="s">
        <v>145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21" t="s">
        <v>88</v>
      </c>
      <c r="BK225" s="229">
        <f>ROUND(I225*H225,2)</f>
        <v>0</v>
      </c>
      <c r="BL225" s="21" t="s">
        <v>626</v>
      </c>
      <c r="BM225" s="228" t="s">
        <v>2899</v>
      </c>
    </row>
    <row r="226" s="2" customFormat="1">
      <c r="A226" s="43"/>
      <c r="B226" s="44"/>
      <c r="C226" s="45"/>
      <c r="D226" s="230" t="s">
        <v>155</v>
      </c>
      <c r="E226" s="45"/>
      <c r="F226" s="231" t="s">
        <v>2900</v>
      </c>
      <c r="G226" s="45"/>
      <c r="H226" s="45"/>
      <c r="I226" s="232"/>
      <c r="J226" s="45"/>
      <c r="K226" s="45"/>
      <c r="L226" s="49"/>
      <c r="M226" s="233"/>
      <c r="N226" s="234"/>
      <c r="O226" s="89"/>
      <c r="P226" s="89"/>
      <c r="Q226" s="89"/>
      <c r="R226" s="89"/>
      <c r="S226" s="89"/>
      <c r="T226" s="90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T226" s="21" t="s">
        <v>155</v>
      </c>
      <c r="AU226" s="21" t="s">
        <v>88</v>
      </c>
    </row>
    <row r="227" s="2" customFormat="1">
      <c r="A227" s="43"/>
      <c r="B227" s="44"/>
      <c r="C227" s="45"/>
      <c r="D227" s="235" t="s">
        <v>157</v>
      </c>
      <c r="E227" s="45"/>
      <c r="F227" s="236" t="s">
        <v>629</v>
      </c>
      <c r="G227" s="45"/>
      <c r="H227" s="45"/>
      <c r="I227" s="232"/>
      <c r="J227" s="45"/>
      <c r="K227" s="45"/>
      <c r="L227" s="49"/>
      <c r="M227" s="233"/>
      <c r="N227" s="234"/>
      <c r="O227" s="89"/>
      <c r="P227" s="89"/>
      <c r="Q227" s="89"/>
      <c r="R227" s="89"/>
      <c r="S227" s="89"/>
      <c r="T227" s="90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T227" s="21" t="s">
        <v>157</v>
      </c>
      <c r="AU227" s="21" t="s">
        <v>88</v>
      </c>
    </row>
    <row r="228" s="13" customFormat="1">
      <c r="A228" s="13"/>
      <c r="B228" s="241"/>
      <c r="C228" s="242"/>
      <c r="D228" s="235" t="s">
        <v>273</v>
      </c>
      <c r="E228" s="243" t="s">
        <v>78</v>
      </c>
      <c r="F228" s="244" t="s">
        <v>2901</v>
      </c>
      <c r="G228" s="242"/>
      <c r="H228" s="243" t="s">
        <v>78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273</v>
      </c>
      <c r="AU228" s="250" t="s">
        <v>88</v>
      </c>
      <c r="AV228" s="13" t="s">
        <v>88</v>
      </c>
      <c r="AW228" s="13" t="s">
        <v>40</v>
      </c>
      <c r="AX228" s="13" t="s">
        <v>80</v>
      </c>
      <c r="AY228" s="250" t="s">
        <v>145</v>
      </c>
    </row>
    <row r="229" s="14" customFormat="1">
      <c r="A229" s="14"/>
      <c r="B229" s="251"/>
      <c r="C229" s="252"/>
      <c r="D229" s="235" t="s">
        <v>273</v>
      </c>
      <c r="E229" s="253" t="s">
        <v>78</v>
      </c>
      <c r="F229" s="254" t="s">
        <v>2232</v>
      </c>
      <c r="G229" s="252"/>
      <c r="H229" s="255">
        <v>80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273</v>
      </c>
      <c r="AU229" s="261" t="s">
        <v>88</v>
      </c>
      <c r="AV229" s="14" t="s">
        <v>90</v>
      </c>
      <c r="AW229" s="14" t="s">
        <v>40</v>
      </c>
      <c r="AX229" s="14" t="s">
        <v>88</v>
      </c>
      <c r="AY229" s="261" t="s">
        <v>145</v>
      </c>
    </row>
    <row r="230" s="2" customFormat="1" ht="33" customHeight="1">
      <c r="A230" s="43"/>
      <c r="B230" s="44"/>
      <c r="C230" s="217" t="s">
        <v>1248</v>
      </c>
      <c r="D230" s="217" t="s">
        <v>148</v>
      </c>
      <c r="E230" s="218" t="s">
        <v>734</v>
      </c>
      <c r="F230" s="219" t="s">
        <v>735</v>
      </c>
      <c r="G230" s="220" t="s">
        <v>625</v>
      </c>
      <c r="H230" s="221">
        <v>40</v>
      </c>
      <c r="I230" s="222"/>
      <c r="J230" s="223">
        <f>ROUND(I230*H230,2)</f>
        <v>0</v>
      </c>
      <c r="K230" s="219" t="s">
        <v>152</v>
      </c>
      <c r="L230" s="49"/>
      <c r="M230" s="224" t="s">
        <v>78</v>
      </c>
      <c r="N230" s="225" t="s">
        <v>50</v>
      </c>
      <c r="O230" s="89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R230" s="228" t="s">
        <v>626</v>
      </c>
      <c r="AT230" s="228" t="s">
        <v>148</v>
      </c>
      <c r="AU230" s="228" t="s">
        <v>88</v>
      </c>
      <c r="AY230" s="21" t="s">
        <v>145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1" t="s">
        <v>88</v>
      </c>
      <c r="BK230" s="229">
        <f>ROUND(I230*H230,2)</f>
        <v>0</v>
      </c>
      <c r="BL230" s="21" t="s">
        <v>626</v>
      </c>
      <c r="BM230" s="228" t="s">
        <v>2902</v>
      </c>
    </row>
    <row r="231" s="2" customFormat="1">
      <c r="A231" s="43"/>
      <c r="B231" s="44"/>
      <c r="C231" s="45"/>
      <c r="D231" s="230" t="s">
        <v>155</v>
      </c>
      <c r="E231" s="45"/>
      <c r="F231" s="231" t="s">
        <v>737</v>
      </c>
      <c r="G231" s="45"/>
      <c r="H231" s="45"/>
      <c r="I231" s="232"/>
      <c r="J231" s="45"/>
      <c r="K231" s="45"/>
      <c r="L231" s="49"/>
      <c r="M231" s="233"/>
      <c r="N231" s="234"/>
      <c r="O231" s="89"/>
      <c r="P231" s="89"/>
      <c r="Q231" s="89"/>
      <c r="R231" s="89"/>
      <c r="S231" s="89"/>
      <c r="T231" s="90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T231" s="21" t="s">
        <v>155</v>
      </c>
      <c r="AU231" s="21" t="s">
        <v>88</v>
      </c>
    </row>
    <row r="232" s="2" customFormat="1">
      <c r="A232" s="43"/>
      <c r="B232" s="44"/>
      <c r="C232" s="45"/>
      <c r="D232" s="235" t="s">
        <v>157</v>
      </c>
      <c r="E232" s="45"/>
      <c r="F232" s="236" t="s">
        <v>629</v>
      </c>
      <c r="G232" s="45"/>
      <c r="H232" s="45"/>
      <c r="I232" s="232"/>
      <c r="J232" s="45"/>
      <c r="K232" s="45"/>
      <c r="L232" s="49"/>
      <c r="M232" s="233"/>
      <c r="N232" s="234"/>
      <c r="O232" s="89"/>
      <c r="P232" s="89"/>
      <c r="Q232" s="89"/>
      <c r="R232" s="89"/>
      <c r="S232" s="89"/>
      <c r="T232" s="90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T232" s="21" t="s">
        <v>157</v>
      </c>
      <c r="AU232" s="21" t="s">
        <v>88</v>
      </c>
    </row>
    <row r="233" s="14" customFormat="1">
      <c r="A233" s="14"/>
      <c r="B233" s="251"/>
      <c r="C233" s="252"/>
      <c r="D233" s="235" t="s">
        <v>273</v>
      </c>
      <c r="E233" s="253" t="s">
        <v>78</v>
      </c>
      <c r="F233" s="254" t="s">
        <v>2903</v>
      </c>
      <c r="G233" s="252"/>
      <c r="H233" s="255">
        <v>40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1" t="s">
        <v>273</v>
      </c>
      <c r="AU233" s="261" t="s">
        <v>88</v>
      </c>
      <c r="AV233" s="14" t="s">
        <v>90</v>
      </c>
      <c r="AW233" s="14" t="s">
        <v>40</v>
      </c>
      <c r="AX233" s="14" t="s">
        <v>88</v>
      </c>
      <c r="AY233" s="261" t="s">
        <v>145</v>
      </c>
    </row>
    <row r="234" s="2" customFormat="1" ht="24.15" customHeight="1">
      <c r="A234" s="43"/>
      <c r="B234" s="44"/>
      <c r="C234" s="217" t="s">
        <v>1252</v>
      </c>
      <c r="D234" s="217" t="s">
        <v>148</v>
      </c>
      <c r="E234" s="218" t="s">
        <v>2904</v>
      </c>
      <c r="F234" s="219" t="s">
        <v>2905</v>
      </c>
      <c r="G234" s="220" t="s">
        <v>625</v>
      </c>
      <c r="H234" s="221">
        <v>30</v>
      </c>
      <c r="I234" s="222"/>
      <c r="J234" s="223">
        <f>ROUND(I234*H234,2)</f>
        <v>0</v>
      </c>
      <c r="K234" s="219" t="s">
        <v>152</v>
      </c>
      <c r="L234" s="49"/>
      <c r="M234" s="224" t="s">
        <v>78</v>
      </c>
      <c r="N234" s="225" t="s">
        <v>50</v>
      </c>
      <c r="O234" s="89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R234" s="228" t="s">
        <v>626</v>
      </c>
      <c r="AT234" s="228" t="s">
        <v>148</v>
      </c>
      <c r="AU234" s="228" t="s">
        <v>88</v>
      </c>
      <c r="AY234" s="21" t="s">
        <v>145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21" t="s">
        <v>88</v>
      </c>
      <c r="BK234" s="229">
        <f>ROUND(I234*H234,2)</f>
        <v>0</v>
      </c>
      <c r="BL234" s="21" t="s">
        <v>626</v>
      </c>
      <c r="BM234" s="228" t="s">
        <v>2906</v>
      </c>
    </row>
    <row r="235" s="2" customFormat="1">
      <c r="A235" s="43"/>
      <c r="B235" s="44"/>
      <c r="C235" s="45"/>
      <c r="D235" s="230" t="s">
        <v>155</v>
      </c>
      <c r="E235" s="45"/>
      <c r="F235" s="231" t="s">
        <v>2907</v>
      </c>
      <c r="G235" s="45"/>
      <c r="H235" s="45"/>
      <c r="I235" s="232"/>
      <c r="J235" s="45"/>
      <c r="K235" s="45"/>
      <c r="L235" s="49"/>
      <c r="M235" s="233"/>
      <c r="N235" s="234"/>
      <c r="O235" s="89"/>
      <c r="P235" s="89"/>
      <c r="Q235" s="89"/>
      <c r="R235" s="89"/>
      <c r="S235" s="89"/>
      <c r="T235" s="90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T235" s="21" t="s">
        <v>155</v>
      </c>
      <c r="AU235" s="21" t="s">
        <v>88</v>
      </c>
    </row>
    <row r="236" s="2" customFormat="1">
      <c r="A236" s="43"/>
      <c r="B236" s="44"/>
      <c r="C236" s="45"/>
      <c r="D236" s="235" t="s">
        <v>157</v>
      </c>
      <c r="E236" s="45"/>
      <c r="F236" s="236" t="s">
        <v>629</v>
      </c>
      <c r="G236" s="45"/>
      <c r="H236" s="45"/>
      <c r="I236" s="232"/>
      <c r="J236" s="45"/>
      <c r="K236" s="45"/>
      <c r="L236" s="49"/>
      <c r="M236" s="233"/>
      <c r="N236" s="234"/>
      <c r="O236" s="89"/>
      <c r="P236" s="89"/>
      <c r="Q236" s="89"/>
      <c r="R236" s="89"/>
      <c r="S236" s="89"/>
      <c r="T236" s="90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T236" s="21" t="s">
        <v>157</v>
      </c>
      <c r="AU236" s="21" t="s">
        <v>88</v>
      </c>
    </row>
    <row r="237" s="14" customFormat="1">
      <c r="A237" s="14"/>
      <c r="B237" s="251"/>
      <c r="C237" s="252"/>
      <c r="D237" s="235" t="s">
        <v>273</v>
      </c>
      <c r="E237" s="253" t="s">
        <v>78</v>
      </c>
      <c r="F237" s="254" t="s">
        <v>2908</v>
      </c>
      <c r="G237" s="252"/>
      <c r="H237" s="255">
        <v>30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1" t="s">
        <v>273</v>
      </c>
      <c r="AU237" s="261" t="s">
        <v>88</v>
      </c>
      <c r="AV237" s="14" t="s">
        <v>90</v>
      </c>
      <c r="AW237" s="14" t="s">
        <v>40</v>
      </c>
      <c r="AX237" s="14" t="s">
        <v>88</v>
      </c>
      <c r="AY237" s="261" t="s">
        <v>145</v>
      </c>
    </row>
    <row r="238" s="12" customFormat="1" ht="25.92" customHeight="1">
      <c r="A238" s="12"/>
      <c r="B238" s="201"/>
      <c r="C238" s="202"/>
      <c r="D238" s="203" t="s">
        <v>79</v>
      </c>
      <c r="E238" s="204" t="s">
        <v>1972</v>
      </c>
      <c r="F238" s="204" t="s">
        <v>1973</v>
      </c>
      <c r="G238" s="202"/>
      <c r="H238" s="202"/>
      <c r="I238" s="205"/>
      <c r="J238" s="206">
        <f>BK238</f>
        <v>0</v>
      </c>
      <c r="K238" s="202"/>
      <c r="L238" s="207"/>
      <c r="M238" s="208"/>
      <c r="N238" s="209"/>
      <c r="O238" s="209"/>
      <c r="P238" s="210">
        <f>SUM(P239:P240)</f>
        <v>0</v>
      </c>
      <c r="Q238" s="209"/>
      <c r="R238" s="210">
        <f>SUM(R239:R240)</f>
        <v>0</v>
      </c>
      <c r="S238" s="209"/>
      <c r="T238" s="211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170</v>
      </c>
      <c r="AT238" s="213" t="s">
        <v>79</v>
      </c>
      <c r="AU238" s="213" t="s">
        <v>80</v>
      </c>
      <c r="AY238" s="212" t="s">
        <v>145</v>
      </c>
      <c r="BK238" s="214">
        <f>SUM(BK239:BK240)</f>
        <v>0</v>
      </c>
    </row>
    <row r="239" s="2" customFormat="1" ht="16.5" customHeight="1">
      <c r="A239" s="43"/>
      <c r="B239" s="44"/>
      <c r="C239" s="288" t="s">
        <v>1258</v>
      </c>
      <c r="D239" s="288" t="s">
        <v>664</v>
      </c>
      <c r="E239" s="289" t="s">
        <v>2909</v>
      </c>
      <c r="F239" s="290" t="s">
        <v>2562</v>
      </c>
      <c r="G239" s="291" t="s">
        <v>2563</v>
      </c>
      <c r="H239" s="303"/>
      <c r="I239" s="293"/>
      <c r="J239" s="294">
        <f>ROUND(I239*H239,2)</f>
        <v>0</v>
      </c>
      <c r="K239" s="290" t="s">
        <v>78</v>
      </c>
      <c r="L239" s="295"/>
      <c r="M239" s="296" t="s">
        <v>78</v>
      </c>
      <c r="N239" s="297" t="s">
        <v>50</v>
      </c>
      <c r="O239" s="89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R239" s="228" t="s">
        <v>626</v>
      </c>
      <c r="AT239" s="228" t="s">
        <v>664</v>
      </c>
      <c r="AU239" s="228" t="s">
        <v>88</v>
      </c>
      <c r="AY239" s="21" t="s">
        <v>145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1" t="s">
        <v>88</v>
      </c>
      <c r="BK239" s="229">
        <f>ROUND(I239*H239,2)</f>
        <v>0</v>
      </c>
      <c r="BL239" s="21" t="s">
        <v>626</v>
      </c>
      <c r="BM239" s="228" t="s">
        <v>2910</v>
      </c>
    </row>
    <row r="240" s="2" customFormat="1">
      <c r="A240" s="43"/>
      <c r="B240" s="44"/>
      <c r="C240" s="45"/>
      <c r="D240" s="235" t="s">
        <v>157</v>
      </c>
      <c r="E240" s="45"/>
      <c r="F240" s="236" t="s">
        <v>2565</v>
      </c>
      <c r="G240" s="45"/>
      <c r="H240" s="45"/>
      <c r="I240" s="232"/>
      <c r="J240" s="45"/>
      <c r="K240" s="45"/>
      <c r="L240" s="49"/>
      <c r="M240" s="233"/>
      <c r="N240" s="234"/>
      <c r="O240" s="89"/>
      <c r="P240" s="89"/>
      <c r="Q240" s="89"/>
      <c r="R240" s="89"/>
      <c r="S240" s="89"/>
      <c r="T240" s="90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T240" s="21" t="s">
        <v>157</v>
      </c>
      <c r="AU240" s="21" t="s">
        <v>88</v>
      </c>
    </row>
    <row r="241" s="12" customFormat="1" ht="25.92" customHeight="1">
      <c r="A241" s="12"/>
      <c r="B241" s="201"/>
      <c r="C241" s="202"/>
      <c r="D241" s="203" t="s">
        <v>79</v>
      </c>
      <c r="E241" s="204" t="s">
        <v>143</v>
      </c>
      <c r="F241" s="204" t="s">
        <v>86</v>
      </c>
      <c r="G241" s="202"/>
      <c r="H241" s="202"/>
      <c r="I241" s="205"/>
      <c r="J241" s="206">
        <f>BK241</f>
        <v>0</v>
      </c>
      <c r="K241" s="202"/>
      <c r="L241" s="207"/>
      <c r="M241" s="208"/>
      <c r="N241" s="209"/>
      <c r="O241" s="209"/>
      <c r="P241" s="210">
        <f>P242+P247</f>
        <v>0</v>
      </c>
      <c r="Q241" s="209"/>
      <c r="R241" s="210">
        <f>R242+R247</f>
        <v>0</v>
      </c>
      <c r="S241" s="209"/>
      <c r="T241" s="211">
        <f>T242+T247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144</v>
      </c>
      <c r="AT241" s="213" t="s">
        <v>79</v>
      </c>
      <c r="AU241" s="213" t="s">
        <v>80</v>
      </c>
      <c r="AY241" s="212" t="s">
        <v>145</v>
      </c>
      <c r="BK241" s="214">
        <f>BK242+BK247</f>
        <v>0</v>
      </c>
    </row>
    <row r="242" s="12" customFormat="1" ht="22.8" customHeight="1">
      <c r="A242" s="12"/>
      <c r="B242" s="201"/>
      <c r="C242" s="202"/>
      <c r="D242" s="203" t="s">
        <v>79</v>
      </c>
      <c r="E242" s="215" t="s">
        <v>213</v>
      </c>
      <c r="F242" s="215" t="s">
        <v>214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SUM(P243:P246)</f>
        <v>0</v>
      </c>
      <c r="Q242" s="209"/>
      <c r="R242" s="210">
        <f>SUM(R243:R246)</f>
        <v>0</v>
      </c>
      <c r="S242" s="209"/>
      <c r="T242" s="211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144</v>
      </c>
      <c r="AT242" s="213" t="s">
        <v>79</v>
      </c>
      <c r="AU242" s="213" t="s">
        <v>88</v>
      </c>
      <c r="AY242" s="212" t="s">
        <v>145</v>
      </c>
      <c r="BK242" s="214">
        <f>SUM(BK243:BK246)</f>
        <v>0</v>
      </c>
    </row>
    <row r="243" s="2" customFormat="1" ht="16.5" customHeight="1">
      <c r="A243" s="43"/>
      <c r="B243" s="44"/>
      <c r="C243" s="217" t="s">
        <v>1268</v>
      </c>
      <c r="D243" s="217" t="s">
        <v>148</v>
      </c>
      <c r="E243" s="218" t="s">
        <v>2243</v>
      </c>
      <c r="F243" s="219" t="s">
        <v>2244</v>
      </c>
      <c r="G243" s="220" t="s">
        <v>151</v>
      </c>
      <c r="H243" s="221">
        <v>1</v>
      </c>
      <c r="I243" s="222"/>
      <c r="J243" s="223">
        <f>ROUND(I243*H243,2)</f>
        <v>0</v>
      </c>
      <c r="K243" s="219" t="s">
        <v>554</v>
      </c>
      <c r="L243" s="49"/>
      <c r="M243" s="224" t="s">
        <v>78</v>
      </c>
      <c r="N243" s="225" t="s">
        <v>50</v>
      </c>
      <c r="O243" s="89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R243" s="228" t="s">
        <v>153</v>
      </c>
      <c r="AT243" s="228" t="s">
        <v>148</v>
      </c>
      <c r="AU243" s="228" t="s">
        <v>90</v>
      </c>
      <c r="AY243" s="21" t="s">
        <v>145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21" t="s">
        <v>88</v>
      </c>
      <c r="BK243" s="229">
        <f>ROUND(I243*H243,2)</f>
        <v>0</v>
      </c>
      <c r="BL243" s="21" t="s">
        <v>153</v>
      </c>
      <c r="BM243" s="228" t="s">
        <v>2911</v>
      </c>
    </row>
    <row r="244" s="2" customFormat="1">
      <c r="A244" s="43"/>
      <c r="B244" s="44"/>
      <c r="C244" s="45"/>
      <c r="D244" s="230" t="s">
        <v>155</v>
      </c>
      <c r="E244" s="45"/>
      <c r="F244" s="231" t="s">
        <v>2246</v>
      </c>
      <c r="G244" s="45"/>
      <c r="H244" s="45"/>
      <c r="I244" s="232"/>
      <c r="J244" s="45"/>
      <c r="K244" s="45"/>
      <c r="L244" s="49"/>
      <c r="M244" s="233"/>
      <c r="N244" s="234"/>
      <c r="O244" s="89"/>
      <c r="P244" s="89"/>
      <c r="Q244" s="89"/>
      <c r="R244" s="89"/>
      <c r="S244" s="89"/>
      <c r="T244" s="90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T244" s="21" t="s">
        <v>155</v>
      </c>
      <c r="AU244" s="21" t="s">
        <v>90</v>
      </c>
    </row>
    <row r="245" s="2" customFormat="1" ht="16.5" customHeight="1">
      <c r="A245" s="43"/>
      <c r="B245" s="44"/>
      <c r="C245" s="217" t="s">
        <v>1273</v>
      </c>
      <c r="D245" s="217" t="s">
        <v>148</v>
      </c>
      <c r="E245" s="218" t="s">
        <v>2251</v>
      </c>
      <c r="F245" s="219" t="s">
        <v>2252</v>
      </c>
      <c r="G245" s="220" t="s">
        <v>151</v>
      </c>
      <c r="H245" s="221">
        <v>1</v>
      </c>
      <c r="I245" s="222"/>
      <c r="J245" s="223">
        <f>ROUND(I245*H245,2)</f>
        <v>0</v>
      </c>
      <c r="K245" s="219" t="s">
        <v>554</v>
      </c>
      <c r="L245" s="49"/>
      <c r="M245" s="224" t="s">
        <v>78</v>
      </c>
      <c r="N245" s="225" t="s">
        <v>50</v>
      </c>
      <c r="O245" s="89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R245" s="228" t="s">
        <v>153</v>
      </c>
      <c r="AT245" s="228" t="s">
        <v>148</v>
      </c>
      <c r="AU245" s="228" t="s">
        <v>90</v>
      </c>
      <c r="AY245" s="21" t="s">
        <v>145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1" t="s">
        <v>88</v>
      </c>
      <c r="BK245" s="229">
        <f>ROUND(I245*H245,2)</f>
        <v>0</v>
      </c>
      <c r="BL245" s="21" t="s">
        <v>153</v>
      </c>
      <c r="BM245" s="228" t="s">
        <v>2912</v>
      </c>
    </row>
    <row r="246" s="2" customFormat="1">
      <c r="A246" s="43"/>
      <c r="B246" s="44"/>
      <c r="C246" s="45"/>
      <c r="D246" s="230" t="s">
        <v>155</v>
      </c>
      <c r="E246" s="45"/>
      <c r="F246" s="231" t="s">
        <v>2254</v>
      </c>
      <c r="G246" s="45"/>
      <c r="H246" s="45"/>
      <c r="I246" s="232"/>
      <c r="J246" s="45"/>
      <c r="K246" s="45"/>
      <c r="L246" s="49"/>
      <c r="M246" s="233"/>
      <c r="N246" s="234"/>
      <c r="O246" s="89"/>
      <c r="P246" s="89"/>
      <c r="Q246" s="89"/>
      <c r="R246" s="89"/>
      <c r="S246" s="89"/>
      <c r="T246" s="90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T246" s="21" t="s">
        <v>155</v>
      </c>
      <c r="AU246" s="21" t="s">
        <v>90</v>
      </c>
    </row>
    <row r="247" s="12" customFormat="1" ht="22.8" customHeight="1">
      <c r="A247" s="12"/>
      <c r="B247" s="201"/>
      <c r="C247" s="202"/>
      <c r="D247" s="203" t="s">
        <v>79</v>
      </c>
      <c r="E247" s="215" t="s">
        <v>2572</v>
      </c>
      <c r="F247" s="215" t="s">
        <v>2573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SUM(P248:P249)</f>
        <v>0</v>
      </c>
      <c r="Q247" s="209"/>
      <c r="R247" s="210">
        <f>SUM(R248:R249)</f>
        <v>0</v>
      </c>
      <c r="S247" s="209"/>
      <c r="T247" s="211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144</v>
      </c>
      <c r="AT247" s="213" t="s">
        <v>79</v>
      </c>
      <c r="AU247" s="213" t="s">
        <v>88</v>
      </c>
      <c r="AY247" s="212" t="s">
        <v>145</v>
      </c>
      <c r="BK247" s="214">
        <f>SUM(BK248:BK249)</f>
        <v>0</v>
      </c>
    </row>
    <row r="248" s="2" customFormat="1" ht="24.15" customHeight="1">
      <c r="A248" s="43"/>
      <c r="B248" s="44"/>
      <c r="C248" s="217" t="s">
        <v>1262</v>
      </c>
      <c r="D248" s="217" t="s">
        <v>148</v>
      </c>
      <c r="E248" s="218" t="s">
        <v>2574</v>
      </c>
      <c r="F248" s="219" t="s">
        <v>2575</v>
      </c>
      <c r="G248" s="220" t="s">
        <v>1977</v>
      </c>
      <c r="H248" s="221">
        <v>1</v>
      </c>
      <c r="I248" s="222"/>
      <c r="J248" s="223">
        <f>ROUND(I248*H248,2)</f>
        <v>0</v>
      </c>
      <c r="K248" s="219" t="s">
        <v>152</v>
      </c>
      <c r="L248" s="49"/>
      <c r="M248" s="224" t="s">
        <v>78</v>
      </c>
      <c r="N248" s="225" t="s">
        <v>50</v>
      </c>
      <c r="O248" s="89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R248" s="228" t="s">
        <v>153</v>
      </c>
      <c r="AT248" s="228" t="s">
        <v>148</v>
      </c>
      <c r="AU248" s="228" t="s">
        <v>90</v>
      </c>
      <c r="AY248" s="21" t="s">
        <v>145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21" t="s">
        <v>88</v>
      </c>
      <c r="BK248" s="229">
        <f>ROUND(I248*H248,2)</f>
        <v>0</v>
      </c>
      <c r="BL248" s="21" t="s">
        <v>153</v>
      </c>
      <c r="BM248" s="228" t="s">
        <v>2913</v>
      </c>
    </row>
    <row r="249" s="2" customFormat="1">
      <c r="A249" s="43"/>
      <c r="B249" s="44"/>
      <c r="C249" s="45"/>
      <c r="D249" s="230" t="s">
        <v>155</v>
      </c>
      <c r="E249" s="45"/>
      <c r="F249" s="231" t="s">
        <v>2577</v>
      </c>
      <c r="G249" s="45"/>
      <c r="H249" s="45"/>
      <c r="I249" s="232"/>
      <c r="J249" s="45"/>
      <c r="K249" s="45"/>
      <c r="L249" s="49"/>
      <c r="M249" s="237"/>
      <c r="N249" s="238"/>
      <c r="O249" s="239"/>
      <c r="P249" s="239"/>
      <c r="Q249" s="239"/>
      <c r="R249" s="239"/>
      <c r="S249" s="239"/>
      <c r="T249" s="240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T249" s="21" t="s">
        <v>155</v>
      </c>
      <c r="AU249" s="21" t="s">
        <v>90</v>
      </c>
    </row>
    <row r="250" s="2" customFormat="1" ht="6.96" customHeight="1">
      <c r="A250" s="43"/>
      <c r="B250" s="64"/>
      <c r="C250" s="65"/>
      <c r="D250" s="65"/>
      <c r="E250" s="65"/>
      <c r="F250" s="65"/>
      <c r="G250" s="65"/>
      <c r="H250" s="65"/>
      <c r="I250" s="65"/>
      <c r="J250" s="65"/>
      <c r="K250" s="65"/>
      <c r="L250" s="49"/>
      <c r="M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</row>
  </sheetData>
  <sheetProtection sheet="1" autoFilter="0" formatColumns="0" formatRows="0" objects="1" scenarios="1" spinCount="100000" saltValue="qiYauzoY7rOkdMLM7Q6WEQ/qhnyAGRGEgaz2f2QCJKxtIv3nspRlkxzQzB26ttganA6CTCFu1D+LrQEqiPAc6A==" hashValue="GmmWhyoVk7zXlZT/QYEKd3YQmMk+mBBRqpQlia25HnnQy1HL2ZNfg1dgOtXYMvaEHRhLsnLqj/+VQhB6vEHhSw==" algorithmName="SHA-512" password="CC35"/>
  <autoFilter ref="C108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220" r:id="rId1" display="https://podminky.urs.cz/item/CS_URS_2024_01/HZS2231"/>
    <hyperlink ref="F226" r:id="rId2" display="https://podminky.urs.cz/item/CS_URS_2024_01/HZS2232"/>
    <hyperlink ref="F231" r:id="rId3" display="https://podminky.urs.cz/item/CS_URS_2024_01/HZS2492"/>
    <hyperlink ref="F235" r:id="rId4" display="https://podminky.urs.cz/item/CS_URS_2024_01/HZS4211"/>
    <hyperlink ref="F244" r:id="rId5" display="https://podminky.urs.cz/item/CS_URS_2023_02/043002000"/>
    <hyperlink ref="F246" r:id="rId6" display="https://podminky.urs.cz/item/CS_URS_2023_02/044002000"/>
    <hyperlink ref="F249" r:id="rId7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24"/>
      <c r="AT3" s="21" t="s">
        <v>90</v>
      </c>
    </row>
    <row r="4" s="1" customFormat="1" ht="24.96" customHeight="1">
      <c r="B4" s="24"/>
      <c r="D4" s="145" t="s">
        <v>116</v>
      </c>
      <c r="L4" s="24"/>
      <c r="M4" s="14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47" t="s">
        <v>16</v>
      </c>
      <c r="L6" s="24"/>
    </row>
    <row r="7" s="1" customFormat="1" ht="26.25" customHeight="1">
      <c r="B7" s="24"/>
      <c r="E7" s="148" t="str">
        <f>'Rekapitulace stavby'!K6</f>
        <v xml:space="preserve">Modernizace a rozšíření prostor  SOU a PrŠ  Kladno –  Švermov</v>
      </c>
      <c r="F7" s="147"/>
      <c r="G7" s="147"/>
      <c r="H7" s="147"/>
      <c r="L7" s="24"/>
    </row>
    <row r="8" s="1" customFormat="1" ht="12" customHeight="1">
      <c r="B8" s="24"/>
      <c r="D8" s="147" t="s">
        <v>117</v>
      </c>
      <c r="L8" s="24"/>
    </row>
    <row r="9" s="2" customFormat="1" ht="16.5" customHeight="1">
      <c r="A9" s="43"/>
      <c r="B9" s="49"/>
      <c r="C9" s="43"/>
      <c r="D9" s="43"/>
      <c r="E9" s="148" t="s">
        <v>247</v>
      </c>
      <c r="F9" s="43"/>
      <c r="G9" s="43"/>
      <c r="H9" s="43"/>
      <c r="I9" s="43"/>
      <c r="J9" s="43"/>
      <c r="K9" s="43"/>
      <c r="L9" s="149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="2" customFormat="1" ht="12" customHeight="1">
      <c r="A10" s="43"/>
      <c r="B10" s="49"/>
      <c r="C10" s="43"/>
      <c r="D10" s="147" t="s">
        <v>248</v>
      </c>
      <c r="E10" s="43"/>
      <c r="F10" s="43"/>
      <c r="G10" s="43"/>
      <c r="H10" s="43"/>
      <c r="I10" s="43"/>
      <c r="J10" s="43"/>
      <c r="K10" s="43"/>
      <c r="L10" s="149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="2" customFormat="1" ht="16.5" customHeight="1">
      <c r="A11" s="43"/>
      <c r="B11" s="49"/>
      <c r="C11" s="43"/>
      <c r="D11" s="43"/>
      <c r="E11" s="150" t="s">
        <v>2914</v>
      </c>
      <c r="F11" s="43"/>
      <c r="G11" s="43"/>
      <c r="H11" s="43"/>
      <c r="I11" s="43"/>
      <c r="J11" s="43"/>
      <c r="K11" s="43"/>
      <c r="L11" s="149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="2" customFormat="1">
      <c r="A12" s="43"/>
      <c r="B12" s="49"/>
      <c r="C12" s="43"/>
      <c r="D12" s="43"/>
      <c r="E12" s="43"/>
      <c r="F12" s="43"/>
      <c r="G12" s="43"/>
      <c r="H12" s="43"/>
      <c r="I12" s="43"/>
      <c r="J12" s="43"/>
      <c r="K12" s="43"/>
      <c r="L12" s="149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="2" customFormat="1" ht="12" customHeight="1">
      <c r="A13" s="43"/>
      <c r="B13" s="49"/>
      <c r="C13" s="43"/>
      <c r="D13" s="147" t="s">
        <v>18</v>
      </c>
      <c r="E13" s="43"/>
      <c r="F13" s="138" t="s">
        <v>78</v>
      </c>
      <c r="G13" s="43"/>
      <c r="H13" s="43"/>
      <c r="I13" s="147" t="s">
        <v>20</v>
      </c>
      <c r="J13" s="138" t="s">
        <v>78</v>
      </c>
      <c r="K13" s="43"/>
      <c r="L13" s="149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="2" customFormat="1" ht="12" customHeight="1">
      <c r="A14" s="43"/>
      <c r="B14" s="49"/>
      <c r="C14" s="43"/>
      <c r="D14" s="147" t="s">
        <v>22</v>
      </c>
      <c r="E14" s="43"/>
      <c r="F14" s="138" t="s">
        <v>119</v>
      </c>
      <c r="G14" s="43"/>
      <c r="H14" s="43"/>
      <c r="I14" s="147" t="s">
        <v>24</v>
      </c>
      <c r="J14" s="151" t="str">
        <f>'Rekapitulace stavby'!AN8</f>
        <v>1. 2. 2025</v>
      </c>
      <c r="K14" s="43"/>
      <c r="L14" s="149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="2" customFormat="1" ht="10.8" customHeight="1">
      <c r="A15" s="43"/>
      <c r="B15" s="49"/>
      <c r="C15" s="43"/>
      <c r="D15" s="43"/>
      <c r="E15" s="43"/>
      <c r="F15" s="43"/>
      <c r="G15" s="43"/>
      <c r="H15" s="43"/>
      <c r="I15" s="43"/>
      <c r="J15" s="43"/>
      <c r="K15" s="43"/>
      <c r="L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="2" customFormat="1" ht="12" customHeight="1">
      <c r="A16" s="43"/>
      <c r="B16" s="49"/>
      <c r="C16" s="43"/>
      <c r="D16" s="147" t="s">
        <v>28</v>
      </c>
      <c r="E16" s="43"/>
      <c r="F16" s="43"/>
      <c r="G16" s="43"/>
      <c r="H16" s="43"/>
      <c r="I16" s="147" t="s">
        <v>29</v>
      </c>
      <c r="J16" s="138" t="s">
        <v>30</v>
      </c>
      <c r="K16" s="43"/>
      <c r="L16" s="149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="2" customFormat="1" ht="18" customHeight="1">
      <c r="A17" s="43"/>
      <c r="B17" s="49"/>
      <c r="C17" s="43"/>
      <c r="D17" s="43"/>
      <c r="E17" s="138" t="s">
        <v>31</v>
      </c>
      <c r="F17" s="43"/>
      <c r="G17" s="43"/>
      <c r="H17" s="43"/>
      <c r="I17" s="147" t="s">
        <v>32</v>
      </c>
      <c r="J17" s="138" t="s">
        <v>33</v>
      </c>
      <c r="K17" s="43"/>
      <c r="L17" s="149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="2" customFormat="1" ht="6.96" customHeight="1">
      <c r="A18" s="43"/>
      <c r="B18" s="49"/>
      <c r="C18" s="43"/>
      <c r="D18" s="43"/>
      <c r="E18" s="43"/>
      <c r="F18" s="43"/>
      <c r="G18" s="43"/>
      <c r="H18" s="43"/>
      <c r="I18" s="43"/>
      <c r="J18" s="43"/>
      <c r="K18" s="43"/>
      <c r="L18" s="149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="2" customFormat="1" ht="12" customHeight="1">
      <c r="A19" s="43"/>
      <c r="B19" s="49"/>
      <c r="C19" s="43"/>
      <c r="D19" s="147" t="s">
        <v>34</v>
      </c>
      <c r="E19" s="43"/>
      <c r="F19" s="43"/>
      <c r="G19" s="43"/>
      <c r="H19" s="43"/>
      <c r="I19" s="147" t="s">
        <v>29</v>
      </c>
      <c r="J19" s="37" t="str">
        <f>'Rekapitulace stavby'!AN13</f>
        <v>Vyplň údaj</v>
      </c>
      <c r="K19" s="43"/>
      <c r="L19" s="14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="2" customFormat="1" ht="18" customHeight="1">
      <c r="A20" s="43"/>
      <c r="B20" s="49"/>
      <c r="C20" s="43"/>
      <c r="D20" s="43"/>
      <c r="E20" s="37" t="str">
        <f>'Rekapitulace stavby'!E14</f>
        <v>Vyplň údaj</v>
      </c>
      <c r="F20" s="138"/>
      <c r="G20" s="138"/>
      <c r="H20" s="138"/>
      <c r="I20" s="147" t="s">
        <v>32</v>
      </c>
      <c r="J20" s="37" t="str">
        <f>'Rekapitulace stavby'!AN14</f>
        <v>Vyplň údaj</v>
      </c>
      <c r="K20" s="43"/>
      <c r="L20" s="149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="2" customFormat="1" ht="6.96" customHeight="1">
      <c r="A21" s="43"/>
      <c r="B21" s="49"/>
      <c r="C21" s="43"/>
      <c r="D21" s="43"/>
      <c r="E21" s="43"/>
      <c r="F21" s="43"/>
      <c r="G21" s="43"/>
      <c r="H21" s="43"/>
      <c r="I21" s="43"/>
      <c r="J21" s="43"/>
      <c r="K21" s="43"/>
      <c r="L21" s="149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="2" customFormat="1" ht="12" customHeight="1">
      <c r="A22" s="43"/>
      <c r="B22" s="49"/>
      <c r="C22" s="43"/>
      <c r="D22" s="147" t="s">
        <v>36</v>
      </c>
      <c r="E22" s="43"/>
      <c r="F22" s="43"/>
      <c r="G22" s="43"/>
      <c r="H22" s="43"/>
      <c r="I22" s="147" t="s">
        <v>29</v>
      </c>
      <c r="J22" s="138" t="s">
        <v>37</v>
      </c>
      <c r="K22" s="43"/>
      <c r="L22" s="149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="2" customFormat="1" ht="18" customHeight="1">
      <c r="A23" s="43"/>
      <c r="B23" s="49"/>
      <c r="C23" s="43"/>
      <c r="D23" s="43"/>
      <c r="E23" s="138" t="s">
        <v>38</v>
      </c>
      <c r="F23" s="43"/>
      <c r="G23" s="43"/>
      <c r="H23" s="43"/>
      <c r="I23" s="147" t="s">
        <v>32</v>
      </c>
      <c r="J23" s="138" t="s">
        <v>39</v>
      </c>
      <c r="K23" s="43"/>
      <c r="L23" s="149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="2" customFormat="1" ht="6.96" customHeight="1">
      <c r="A24" s="43"/>
      <c r="B24" s="49"/>
      <c r="C24" s="43"/>
      <c r="D24" s="43"/>
      <c r="E24" s="43"/>
      <c r="F24" s="43"/>
      <c r="G24" s="43"/>
      <c r="H24" s="43"/>
      <c r="I24" s="43"/>
      <c r="J24" s="43"/>
      <c r="K24" s="43"/>
      <c r="L24" s="149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="2" customFormat="1" ht="12" customHeight="1">
      <c r="A25" s="43"/>
      <c r="B25" s="49"/>
      <c r="C25" s="43"/>
      <c r="D25" s="147" t="s">
        <v>41</v>
      </c>
      <c r="E25" s="43"/>
      <c r="F25" s="43"/>
      <c r="G25" s="43"/>
      <c r="H25" s="43"/>
      <c r="I25" s="147" t="s">
        <v>29</v>
      </c>
      <c r="J25" s="138" t="s">
        <v>37</v>
      </c>
      <c r="K25" s="43"/>
      <c r="L25" s="149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="2" customFormat="1" ht="18" customHeight="1">
      <c r="A26" s="43"/>
      <c r="B26" s="49"/>
      <c r="C26" s="43"/>
      <c r="D26" s="43"/>
      <c r="E26" s="138" t="s">
        <v>42</v>
      </c>
      <c r="F26" s="43"/>
      <c r="G26" s="43"/>
      <c r="H26" s="43"/>
      <c r="I26" s="147" t="s">
        <v>32</v>
      </c>
      <c r="J26" s="138" t="s">
        <v>39</v>
      </c>
      <c r="K26" s="43"/>
      <c r="L26" s="149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="2" customFormat="1" ht="6.96" customHeight="1">
      <c r="A27" s="43"/>
      <c r="B27" s="49"/>
      <c r="C27" s="43"/>
      <c r="D27" s="43"/>
      <c r="E27" s="43"/>
      <c r="F27" s="43"/>
      <c r="G27" s="43"/>
      <c r="H27" s="43"/>
      <c r="I27" s="43"/>
      <c r="J27" s="43"/>
      <c r="K27" s="43"/>
      <c r="L27" s="149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="2" customFormat="1" ht="12" customHeight="1">
      <c r="A28" s="43"/>
      <c r="B28" s="49"/>
      <c r="C28" s="43"/>
      <c r="D28" s="147" t="s">
        <v>43</v>
      </c>
      <c r="E28" s="43"/>
      <c r="F28" s="43"/>
      <c r="G28" s="43"/>
      <c r="H28" s="43"/>
      <c r="I28" s="43"/>
      <c r="J28" s="43"/>
      <c r="K28" s="43"/>
      <c r="L28" s="149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="8" customFormat="1" ht="16.5" customHeight="1">
      <c r="A29" s="152"/>
      <c r="B29" s="153"/>
      <c r="C29" s="152"/>
      <c r="D29" s="152"/>
      <c r="E29" s="154" t="s">
        <v>78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3"/>
      <c r="B30" s="49"/>
      <c r="C30" s="43"/>
      <c r="D30" s="43"/>
      <c r="E30" s="43"/>
      <c r="F30" s="43"/>
      <c r="G30" s="43"/>
      <c r="H30" s="43"/>
      <c r="I30" s="43"/>
      <c r="J30" s="43"/>
      <c r="K30" s="43"/>
      <c r="L30" s="149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="2" customFormat="1" ht="6.96" customHeight="1">
      <c r="A31" s="43"/>
      <c r="B31" s="49"/>
      <c r="C31" s="43"/>
      <c r="D31" s="156"/>
      <c r="E31" s="156"/>
      <c r="F31" s="156"/>
      <c r="G31" s="156"/>
      <c r="H31" s="156"/>
      <c r="I31" s="156"/>
      <c r="J31" s="156"/>
      <c r="K31" s="156"/>
      <c r="L31" s="149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="2" customFormat="1" ht="25.44" customHeight="1">
      <c r="A32" s="43"/>
      <c r="B32" s="49"/>
      <c r="C32" s="43"/>
      <c r="D32" s="157" t="s">
        <v>45</v>
      </c>
      <c r="E32" s="43"/>
      <c r="F32" s="43"/>
      <c r="G32" s="43"/>
      <c r="H32" s="43"/>
      <c r="I32" s="43"/>
      <c r="J32" s="158">
        <f>ROUND(J91, 2)</f>
        <v>0</v>
      </c>
      <c r="K32" s="43"/>
      <c r="L32" s="149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="2" customFormat="1" ht="6.96" customHeight="1">
      <c r="A33" s="43"/>
      <c r="B33" s="49"/>
      <c r="C33" s="43"/>
      <c r="D33" s="156"/>
      <c r="E33" s="156"/>
      <c r="F33" s="156"/>
      <c r="G33" s="156"/>
      <c r="H33" s="156"/>
      <c r="I33" s="156"/>
      <c r="J33" s="156"/>
      <c r="K33" s="156"/>
      <c r="L33" s="149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="2" customFormat="1" ht="14.4" customHeight="1">
      <c r="A34" s="43"/>
      <c r="B34" s="49"/>
      <c r="C34" s="43"/>
      <c r="D34" s="43"/>
      <c r="E34" s="43"/>
      <c r="F34" s="159" t="s">
        <v>47</v>
      </c>
      <c r="G34" s="43"/>
      <c r="H34" s="43"/>
      <c r="I34" s="159" t="s">
        <v>46</v>
      </c>
      <c r="J34" s="159" t="s">
        <v>48</v>
      </c>
      <c r="K34" s="43"/>
      <c r="L34" s="149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="2" customFormat="1" ht="14.4" customHeight="1">
      <c r="A35" s="43"/>
      <c r="B35" s="49"/>
      <c r="C35" s="43"/>
      <c r="D35" s="160" t="s">
        <v>49</v>
      </c>
      <c r="E35" s="147" t="s">
        <v>50</v>
      </c>
      <c r="F35" s="161">
        <f>ROUND((SUM(BE91:BE149)),  2)</f>
        <v>0</v>
      </c>
      <c r="G35" s="43"/>
      <c r="H35" s="43"/>
      <c r="I35" s="162">
        <v>0.20999999999999999</v>
      </c>
      <c r="J35" s="161">
        <f>ROUND(((SUM(BE91:BE149))*I35),  2)</f>
        <v>0</v>
      </c>
      <c r="K35" s="43"/>
      <c r="L35" s="149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="2" customFormat="1" ht="14.4" customHeight="1">
      <c r="A36" s="43"/>
      <c r="B36" s="49"/>
      <c r="C36" s="43"/>
      <c r="D36" s="43"/>
      <c r="E36" s="147" t="s">
        <v>51</v>
      </c>
      <c r="F36" s="161">
        <f>ROUND((SUM(BF91:BF149)),  2)</f>
        <v>0</v>
      </c>
      <c r="G36" s="43"/>
      <c r="H36" s="43"/>
      <c r="I36" s="162">
        <v>0.14999999999999999</v>
      </c>
      <c r="J36" s="161">
        <f>ROUND(((SUM(BF91:BF149))*I36),  2)</f>
        <v>0</v>
      </c>
      <c r="K36" s="43"/>
      <c r="L36" s="149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hidden="1" s="2" customFormat="1" ht="14.4" customHeight="1">
      <c r="A37" s="43"/>
      <c r="B37" s="49"/>
      <c r="C37" s="43"/>
      <c r="D37" s="43"/>
      <c r="E37" s="147" t="s">
        <v>52</v>
      </c>
      <c r="F37" s="161">
        <f>ROUND((SUM(BG91:BG149)),  2)</f>
        <v>0</v>
      </c>
      <c r="G37" s="43"/>
      <c r="H37" s="43"/>
      <c r="I37" s="162">
        <v>0.20999999999999999</v>
      </c>
      <c r="J37" s="161">
        <f>0</f>
        <v>0</v>
      </c>
      <c r="K37" s="43"/>
      <c r="L37" s="149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hidden="1" s="2" customFormat="1" ht="14.4" customHeight="1">
      <c r="A38" s="43"/>
      <c r="B38" s="49"/>
      <c r="C38" s="43"/>
      <c r="D38" s="43"/>
      <c r="E38" s="147" t="s">
        <v>53</v>
      </c>
      <c r="F38" s="161">
        <f>ROUND((SUM(BH91:BH149)),  2)</f>
        <v>0</v>
      </c>
      <c r="G38" s="43"/>
      <c r="H38" s="43"/>
      <c r="I38" s="162">
        <v>0.14999999999999999</v>
      </c>
      <c r="J38" s="161">
        <f>0</f>
        <v>0</v>
      </c>
      <c r="K38" s="43"/>
      <c r="L38" s="149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hidden="1" s="2" customFormat="1" ht="14.4" customHeight="1">
      <c r="A39" s="43"/>
      <c r="B39" s="49"/>
      <c r="C39" s="43"/>
      <c r="D39" s="43"/>
      <c r="E39" s="147" t="s">
        <v>54</v>
      </c>
      <c r="F39" s="161">
        <f>ROUND((SUM(BI91:BI149)),  2)</f>
        <v>0</v>
      </c>
      <c r="G39" s="43"/>
      <c r="H39" s="43"/>
      <c r="I39" s="162">
        <v>0</v>
      </c>
      <c r="J39" s="161">
        <f>0</f>
        <v>0</v>
      </c>
      <c r="K39" s="43"/>
      <c r="L39" s="149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="2" customFormat="1" ht="6.96" customHeight="1">
      <c r="A40" s="43"/>
      <c r="B40" s="49"/>
      <c r="C40" s="43"/>
      <c r="D40" s="43"/>
      <c r="E40" s="43"/>
      <c r="F40" s="43"/>
      <c r="G40" s="43"/>
      <c r="H40" s="43"/>
      <c r="I40" s="43"/>
      <c r="J40" s="43"/>
      <c r="K40" s="43"/>
      <c r="L40" s="149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="2" customFormat="1" ht="25.44" customHeight="1">
      <c r="A41" s="43"/>
      <c r="B41" s="49"/>
      <c r="C41" s="163"/>
      <c r="D41" s="164" t="s">
        <v>55</v>
      </c>
      <c r="E41" s="165"/>
      <c r="F41" s="165"/>
      <c r="G41" s="166" t="s">
        <v>56</v>
      </c>
      <c r="H41" s="167" t="s">
        <v>57</v>
      </c>
      <c r="I41" s="165"/>
      <c r="J41" s="168">
        <f>SUM(J32:J39)</f>
        <v>0</v>
      </c>
      <c r="K41" s="169"/>
      <c r="L41" s="149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="2" customFormat="1" ht="14.4" customHeight="1">
      <c r="A42" s="43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9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6" s="2" customFormat="1" ht="6.96" customHeight="1">
      <c r="A46" s="43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9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="2" customFormat="1" ht="24.96" customHeight="1">
      <c r="A47" s="43"/>
      <c r="B47" s="44"/>
      <c r="C47" s="27" t="s">
        <v>120</v>
      </c>
      <c r="D47" s="45"/>
      <c r="E47" s="45"/>
      <c r="F47" s="45"/>
      <c r="G47" s="45"/>
      <c r="H47" s="45"/>
      <c r="I47" s="45"/>
      <c r="J47" s="45"/>
      <c r="K47" s="45"/>
      <c r="L47" s="149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="2" customFormat="1" ht="6.96" customHeight="1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149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="2" customFormat="1" ht="12" customHeight="1">
      <c r="A49" s="43"/>
      <c r="B49" s="44"/>
      <c r="C49" s="36" t="s">
        <v>16</v>
      </c>
      <c r="D49" s="45"/>
      <c r="E49" s="45"/>
      <c r="F49" s="45"/>
      <c r="G49" s="45"/>
      <c r="H49" s="45"/>
      <c r="I49" s="45"/>
      <c r="J49" s="45"/>
      <c r="K49" s="45"/>
      <c r="L49" s="149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="2" customFormat="1" ht="26.25" customHeight="1">
      <c r="A50" s="43"/>
      <c r="B50" s="44"/>
      <c r="C50" s="45"/>
      <c r="D50" s="45"/>
      <c r="E50" s="174" t="str">
        <f>E7</f>
        <v xml:space="preserve">Modernizace a rozšíření prostor  SOU a PrŠ  Kladno –  Švermov</v>
      </c>
      <c r="F50" s="36"/>
      <c r="G50" s="36"/>
      <c r="H50" s="36"/>
      <c r="I50" s="45"/>
      <c r="J50" s="45"/>
      <c r="K50" s="45"/>
      <c r="L50" s="149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="1" customFormat="1" ht="12" customHeight="1">
      <c r="B51" s="25"/>
      <c r="C51" s="36" t="s">
        <v>117</v>
      </c>
      <c r="D51" s="26"/>
      <c r="E51" s="26"/>
      <c r="F51" s="26"/>
      <c r="G51" s="26"/>
      <c r="H51" s="26"/>
      <c r="I51" s="26"/>
      <c r="J51" s="26"/>
      <c r="K51" s="26"/>
      <c r="L51" s="24"/>
    </row>
    <row r="52" s="2" customFormat="1" ht="16.5" customHeight="1">
      <c r="A52" s="43"/>
      <c r="B52" s="44"/>
      <c r="C52" s="45"/>
      <c r="D52" s="45"/>
      <c r="E52" s="174" t="s">
        <v>247</v>
      </c>
      <c r="F52" s="45"/>
      <c r="G52" s="45"/>
      <c r="H52" s="45"/>
      <c r="I52" s="45"/>
      <c r="J52" s="45"/>
      <c r="K52" s="45"/>
      <c r="L52" s="149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="2" customFormat="1" ht="12" customHeight="1">
      <c r="A53" s="43"/>
      <c r="B53" s="44"/>
      <c r="C53" s="36" t="s">
        <v>248</v>
      </c>
      <c r="D53" s="45"/>
      <c r="E53" s="45"/>
      <c r="F53" s="45"/>
      <c r="G53" s="45"/>
      <c r="H53" s="45"/>
      <c r="I53" s="45"/>
      <c r="J53" s="45"/>
      <c r="K53" s="45"/>
      <c r="L53" s="149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="2" customFormat="1" ht="16.5" customHeight="1">
      <c r="A54" s="43"/>
      <c r="B54" s="44"/>
      <c r="C54" s="45"/>
      <c r="D54" s="45"/>
      <c r="E54" s="74" t="str">
        <f>E11</f>
        <v>TI 04 - Vzduchotechnika</v>
      </c>
      <c r="F54" s="45"/>
      <c r="G54" s="45"/>
      <c r="H54" s="45"/>
      <c r="I54" s="45"/>
      <c r="J54" s="45"/>
      <c r="K54" s="45"/>
      <c r="L54" s="14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="2" customFormat="1" ht="6.96" customHeight="1">
      <c r="A55" s="43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149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="2" customFormat="1" ht="12" customHeight="1">
      <c r="A56" s="43"/>
      <c r="B56" s="44"/>
      <c r="C56" s="36" t="s">
        <v>22</v>
      </c>
      <c r="D56" s="45"/>
      <c r="E56" s="45"/>
      <c r="F56" s="31" t="str">
        <f>F14</f>
        <v>Vrapice</v>
      </c>
      <c r="G56" s="45"/>
      <c r="H56" s="45"/>
      <c r="I56" s="36" t="s">
        <v>24</v>
      </c>
      <c r="J56" s="77" t="str">
        <f>IF(J14="","",J14)</f>
        <v>1. 2. 2025</v>
      </c>
      <c r="K56" s="45"/>
      <c r="L56" s="149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="2" customFormat="1" ht="6.96" customHeight="1">
      <c r="A57" s="43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149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="2" customFormat="1" ht="15.15" customHeight="1">
      <c r="A58" s="43"/>
      <c r="B58" s="44"/>
      <c r="C58" s="36" t="s">
        <v>28</v>
      </c>
      <c r="D58" s="45"/>
      <c r="E58" s="45"/>
      <c r="F58" s="31" t="str">
        <f>E17</f>
        <v>SOU a PrŠ Kladno – Vrapice</v>
      </c>
      <c r="G58" s="45"/>
      <c r="H58" s="45"/>
      <c r="I58" s="36" t="s">
        <v>36</v>
      </c>
      <c r="J58" s="41" t="str">
        <f>E23</f>
        <v>archiw studio s.r.o</v>
      </c>
      <c r="K58" s="45"/>
      <c r="L58" s="149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="2" customFormat="1" ht="25.65" customHeight="1">
      <c r="A59" s="43"/>
      <c r="B59" s="44"/>
      <c r="C59" s="36" t="s">
        <v>34</v>
      </c>
      <c r="D59" s="45"/>
      <c r="E59" s="45"/>
      <c r="F59" s="31" t="str">
        <f>IF(E20="","",E20)</f>
        <v>Vyplň údaj</v>
      </c>
      <c r="G59" s="45"/>
      <c r="H59" s="45"/>
      <c r="I59" s="36" t="s">
        <v>41</v>
      </c>
      <c r="J59" s="41" t="str">
        <f>E26</f>
        <v>archiw studio s.r.o. - Pavol Vígh</v>
      </c>
      <c r="K59" s="45"/>
      <c r="L59" s="149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="2" customFormat="1" ht="10.32" customHeight="1">
      <c r="A60" s="43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149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="2" customFormat="1" ht="29.28" customHeight="1">
      <c r="A61" s="43"/>
      <c r="B61" s="44"/>
      <c r="C61" s="175" t="s">
        <v>121</v>
      </c>
      <c r="D61" s="176"/>
      <c r="E61" s="176"/>
      <c r="F61" s="176"/>
      <c r="G61" s="176"/>
      <c r="H61" s="176"/>
      <c r="I61" s="176"/>
      <c r="J61" s="177" t="s">
        <v>122</v>
      </c>
      <c r="K61" s="176"/>
      <c r="L61" s="149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="2" customFormat="1" ht="10.32" customHeight="1">
      <c r="A62" s="43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49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="2" customFormat="1" ht="22.8" customHeight="1">
      <c r="A63" s="43"/>
      <c r="B63" s="44"/>
      <c r="C63" s="178" t="s">
        <v>77</v>
      </c>
      <c r="D63" s="45"/>
      <c r="E63" s="45"/>
      <c r="F63" s="45"/>
      <c r="G63" s="45"/>
      <c r="H63" s="45"/>
      <c r="I63" s="45"/>
      <c r="J63" s="107">
        <f>J91</f>
        <v>0</v>
      </c>
      <c r="K63" s="45"/>
      <c r="L63" s="149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U63" s="21" t="s">
        <v>123</v>
      </c>
    </row>
    <row r="64" s="9" customFormat="1" ht="24.96" customHeight="1">
      <c r="A64" s="9"/>
      <c r="B64" s="179"/>
      <c r="C64" s="180"/>
      <c r="D64" s="181" t="s">
        <v>254</v>
      </c>
      <c r="E64" s="182"/>
      <c r="F64" s="182"/>
      <c r="G64" s="182"/>
      <c r="H64" s="182"/>
      <c r="I64" s="182"/>
      <c r="J64" s="183">
        <f>J92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30"/>
      <c r="D65" s="186" t="s">
        <v>2915</v>
      </c>
      <c r="E65" s="187"/>
      <c r="F65" s="187"/>
      <c r="G65" s="187"/>
      <c r="H65" s="187"/>
      <c r="I65" s="187"/>
      <c r="J65" s="188">
        <f>J93</f>
        <v>0</v>
      </c>
      <c r="K65" s="130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9"/>
      <c r="C66" s="180"/>
      <c r="D66" s="181" t="s">
        <v>264</v>
      </c>
      <c r="E66" s="182"/>
      <c r="F66" s="182"/>
      <c r="G66" s="182"/>
      <c r="H66" s="182"/>
      <c r="I66" s="182"/>
      <c r="J66" s="183">
        <f>J139</f>
        <v>0</v>
      </c>
      <c r="K66" s="180"/>
      <c r="L66" s="18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9"/>
      <c r="C67" s="180"/>
      <c r="D67" s="181" t="s">
        <v>774</v>
      </c>
      <c r="E67" s="182"/>
      <c r="F67" s="182"/>
      <c r="G67" s="182"/>
      <c r="H67" s="182"/>
      <c r="I67" s="182"/>
      <c r="J67" s="183">
        <f>J144</f>
        <v>0</v>
      </c>
      <c r="K67" s="180"/>
      <c r="L67" s="18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9"/>
      <c r="C68" s="180"/>
      <c r="D68" s="181" t="s">
        <v>124</v>
      </c>
      <c r="E68" s="182"/>
      <c r="F68" s="182"/>
      <c r="G68" s="182"/>
      <c r="H68" s="182"/>
      <c r="I68" s="182"/>
      <c r="J68" s="183">
        <f>J146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30"/>
      <c r="D69" s="186" t="s">
        <v>127</v>
      </c>
      <c r="E69" s="187"/>
      <c r="F69" s="187"/>
      <c r="G69" s="187"/>
      <c r="H69" s="187"/>
      <c r="I69" s="187"/>
      <c r="J69" s="188">
        <f>J147</f>
        <v>0</v>
      </c>
      <c r="K69" s="130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149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="2" customFormat="1" ht="6.96" customHeight="1">
      <c r="A71" s="4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9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</row>
    <row r="75" s="2" customFormat="1" ht="6.96" customHeight="1">
      <c r="A75" s="43"/>
      <c r="B75" s="66"/>
      <c r="C75" s="67"/>
      <c r="D75" s="67"/>
      <c r="E75" s="67"/>
      <c r="F75" s="67"/>
      <c r="G75" s="67"/>
      <c r="H75" s="67"/>
      <c r="I75" s="67"/>
      <c r="J75" s="67"/>
      <c r="K75" s="67"/>
      <c r="L75" s="149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</row>
    <row r="76" s="2" customFormat="1" ht="24.96" customHeight="1">
      <c r="A76" s="43"/>
      <c r="B76" s="44"/>
      <c r="C76" s="27" t="s">
        <v>130</v>
      </c>
      <c r="D76" s="45"/>
      <c r="E76" s="45"/>
      <c r="F76" s="45"/>
      <c r="G76" s="45"/>
      <c r="H76" s="45"/>
      <c r="I76" s="45"/>
      <c r="J76" s="45"/>
      <c r="K76" s="45"/>
      <c r="L76" s="149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</row>
    <row r="77" s="2" customFormat="1" ht="6.96" customHeight="1">
      <c r="A77" s="4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49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</row>
    <row r="78" s="2" customFormat="1" ht="12" customHeight="1">
      <c r="A78" s="43"/>
      <c r="B78" s="44"/>
      <c r="C78" s="36" t="s">
        <v>16</v>
      </c>
      <c r="D78" s="45"/>
      <c r="E78" s="45"/>
      <c r="F78" s="45"/>
      <c r="G78" s="45"/>
      <c r="H78" s="45"/>
      <c r="I78" s="45"/>
      <c r="J78" s="45"/>
      <c r="K78" s="45"/>
      <c r="L78" s="149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</row>
    <row r="79" s="2" customFormat="1" ht="26.25" customHeight="1">
      <c r="A79" s="43"/>
      <c r="B79" s="44"/>
      <c r="C79" s="45"/>
      <c r="D79" s="45"/>
      <c r="E79" s="174" t="str">
        <f>E7</f>
        <v xml:space="preserve">Modernizace a rozšíření prostor  SOU a PrŠ  Kladno –  Švermov</v>
      </c>
      <c r="F79" s="36"/>
      <c r="G79" s="36"/>
      <c r="H79" s="36"/>
      <c r="I79" s="45"/>
      <c r="J79" s="45"/>
      <c r="K79" s="45"/>
      <c r="L79" s="149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="1" customFormat="1" ht="12" customHeight="1">
      <c r="B80" s="25"/>
      <c r="C80" s="36" t="s">
        <v>117</v>
      </c>
      <c r="D80" s="26"/>
      <c r="E80" s="26"/>
      <c r="F80" s="26"/>
      <c r="G80" s="26"/>
      <c r="H80" s="26"/>
      <c r="I80" s="26"/>
      <c r="J80" s="26"/>
      <c r="K80" s="26"/>
      <c r="L80" s="24"/>
    </row>
    <row r="81" s="2" customFormat="1" ht="16.5" customHeight="1">
      <c r="A81" s="43"/>
      <c r="B81" s="44"/>
      <c r="C81" s="45"/>
      <c r="D81" s="45"/>
      <c r="E81" s="174" t="s">
        <v>247</v>
      </c>
      <c r="F81" s="45"/>
      <c r="G81" s="45"/>
      <c r="H81" s="45"/>
      <c r="I81" s="45"/>
      <c r="J81" s="45"/>
      <c r="K81" s="45"/>
      <c r="L81" s="149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="2" customFormat="1" ht="12" customHeight="1">
      <c r="A82" s="43"/>
      <c r="B82" s="44"/>
      <c r="C82" s="36" t="s">
        <v>248</v>
      </c>
      <c r="D82" s="45"/>
      <c r="E82" s="45"/>
      <c r="F82" s="45"/>
      <c r="G82" s="45"/>
      <c r="H82" s="45"/>
      <c r="I82" s="45"/>
      <c r="J82" s="45"/>
      <c r="K82" s="45"/>
      <c r="L82" s="149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="2" customFormat="1" ht="16.5" customHeight="1">
      <c r="A83" s="43"/>
      <c r="B83" s="44"/>
      <c r="C83" s="45"/>
      <c r="D83" s="45"/>
      <c r="E83" s="74" t="str">
        <f>E11</f>
        <v>TI 04 - Vzduchotechnika</v>
      </c>
      <c r="F83" s="45"/>
      <c r="G83" s="45"/>
      <c r="H83" s="45"/>
      <c r="I83" s="45"/>
      <c r="J83" s="45"/>
      <c r="K83" s="45"/>
      <c r="L83" s="149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="2" customFormat="1" ht="6.96" customHeight="1">
      <c r="A84" s="43"/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149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="2" customFormat="1" ht="12" customHeight="1">
      <c r="A85" s="43"/>
      <c r="B85" s="44"/>
      <c r="C85" s="36" t="s">
        <v>22</v>
      </c>
      <c r="D85" s="45"/>
      <c r="E85" s="45"/>
      <c r="F85" s="31" t="str">
        <f>F14</f>
        <v>Vrapice</v>
      </c>
      <c r="G85" s="45"/>
      <c r="H85" s="45"/>
      <c r="I85" s="36" t="s">
        <v>24</v>
      </c>
      <c r="J85" s="77" t="str">
        <f>IF(J14="","",J14)</f>
        <v>1. 2. 2025</v>
      </c>
      <c r="K85" s="45"/>
      <c r="L85" s="149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="2" customFormat="1" ht="6.96" customHeight="1">
      <c r="A86" s="43"/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149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="2" customFormat="1" ht="15.15" customHeight="1">
      <c r="A87" s="43"/>
      <c r="B87" s="44"/>
      <c r="C87" s="36" t="s">
        <v>28</v>
      </c>
      <c r="D87" s="45"/>
      <c r="E87" s="45"/>
      <c r="F87" s="31" t="str">
        <f>E17</f>
        <v>SOU a PrŠ Kladno – Vrapice</v>
      </c>
      <c r="G87" s="45"/>
      <c r="H87" s="45"/>
      <c r="I87" s="36" t="s">
        <v>36</v>
      </c>
      <c r="J87" s="41" t="str">
        <f>E23</f>
        <v>archiw studio s.r.o</v>
      </c>
      <c r="K87" s="45"/>
      <c r="L87" s="149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="2" customFormat="1" ht="25.65" customHeight="1">
      <c r="A88" s="43"/>
      <c r="B88" s="44"/>
      <c r="C88" s="36" t="s">
        <v>34</v>
      </c>
      <c r="D88" s="45"/>
      <c r="E88" s="45"/>
      <c r="F88" s="31" t="str">
        <f>IF(E20="","",E20)</f>
        <v>Vyplň údaj</v>
      </c>
      <c r="G88" s="45"/>
      <c r="H88" s="45"/>
      <c r="I88" s="36" t="s">
        <v>41</v>
      </c>
      <c r="J88" s="41" t="str">
        <f>E26</f>
        <v>archiw studio s.r.o. - Pavol Vígh</v>
      </c>
      <c r="K88" s="45"/>
      <c r="L88" s="149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="2" customFormat="1" ht="10.32" customHeight="1">
      <c r="A89" s="43"/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149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="11" customFormat="1" ht="29.28" customHeight="1">
      <c r="A90" s="190"/>
      <c r="B90" s="191"/>
      <c r="C90" s="192" t="s">
        <v>131</v>
      </c>
      <c r="D90" s="193" t="s">
        <v>64</v>
      </c>
      <c r="E90" s="193" t="s">
        <v>60</v>
      </c>
      <c r="F90" s="193" t="s">
        <v>61</v>
      </c>
      <c r="G90" s="193" t="s">
        <v>132</v>
      </c>
      <c r="H90" s="193" t="s">
        <v>133</v>
      </c>
      <c r="I90" s="193" t="s">
        <v>134</v>
      </c>
      <c r="J90" s="193" t="s">
        <v>122</v>
      </c>
      <c r="K90" s="194" t="s">
        <v>135</v>
      </c>
      <c r="L90" s="195"/>
      <c r="M90" s="97" t="s">
        <v>78</v>
      </c>
      <c r="N90" s="98" t="s">
        <v>49</v>
      </c>
      <c r="O90" s="98" t="s">
        <v>136</v>
      </c>
      <c r="P90" s="98" t="s">
        <v>137</v>
      </c>
      <c r="Q90" s="98" t="s">
        <v>138</v>
      </c>
      <c r="R90" s="98" t="s">
        <v>139</v>
      </c>
      <c r="S90" s="98" t="s">
        <v>140</v>
      </c>
      <c r="T90" s="99" t="s">
        <v>141</v>
      </c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</row>
    <row r="91" s="2" customFormat="1" ht="22.8" customHeight="1">
      <c r="A91" s="43"/>
      <c r="B91" s="44"/>
      <c r="C91" s="104" t="s">
        <v>142</v>
      </c>
      <c r="D91" s="45"/>
      <c r="E91" s="45"/>
      <c r="F91" s="45"/>
      <c r="G91" s="45"/>
      <c r="H91" s="45"/>
      <c r="I91" s="45"/>
      <c r="J91" s="196">
        <f>BK91</f>
        <v>0</v>
      </c>
      <c r="K91" s="45"/>
      <c r="L91" s="49"/>
      <c r="M91" s="100"/>
      <c r="N91" s="197"/>
      <c r="O91" s="101"/>
      <c r="P91" s="198">
        <f>P92+P139+P144+P146</f>
        <v>0</v>
      </c>
      <c r="Q91" s="101"/>
      <c r="R91" s="198">
        <f>R92+R139+R144+R146</f>
        <v>0</v>
      </c>
      <c r="S91" s="101"/>
      <c r="T91" s="199">
        <f>T92+T139+T144+T146</f>
        <v>0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T91" s="21" t="s">
        <v>79</v>
      </c>
      <c r="AU91" s="21" t="s">
        <v>123</v>
      </c>
      <c r="BK91" s="200">
        <f>BK92+BK139+BK144+BK146</f>
        <v>0</v>
      </c>
    </row>
    <row r="92" s="12" customFormat="1" ht="25.92" customHeight="1">
      <c r="A92" s="12"/>
      <c r="B92" s="201"/>
      <c r="C92" s="202"/>
      <c r="D92" s="203" t="s">
        <v>79</v>
      </c>
      <c r="E92" s="204" t="s">
        <v>494</v>
      </c>
      <c r="F92" s="204" t="s">
        <v>495</v>
      </c>
      <c r="G92" s="202"/>
      <c r="H92" s="202"/>
      <c r="I92" s="205"/>
      <c r="J92" s="206">
        <f>BK92</f>
        <v>0</v>
      </c>
      <c r="K92" s="202"/>
      <c r="L92" s="207"/>
      <c r="M92" s="208"/>
      <c r="N92" s="209"/>
      <c r="O92" s="209"/>
      <c r="P92" s="210">
        <f>P93</f>
        <v>0</v>
      </c>
      <c r="Q92" s="209"/>
      <c r="R92" s="210">
        <f>R93</f>
        <v>0</v>
      </c>
      <c r="S92" s="209"/>
      <c r="T92" s="211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2" t="s">
        <v>90</v>
      </c>
      <c r="AT92" s="213" t="s">
        <v>79</v>
      </c>
      <c r="AU92" s="213" t="s">
        <v>80</v>
      </c>
      <c r="AY92" s="212" t="s">
        <v>145</v>
      </c>
      <c r="BK92" s="214">
        <f>BK93</f>
        <v>0</v>
      </c>
    </row>
    <row r="93" s="12" customFormat="1" ht="22.8" customHeight="1">
      <c r="A93" s="12"/>
      <c r="B93" s="201"/>
      <c r="C93" s="202"/>
      <c r="D93" s="203" t="s">
        <v>79</v>
      </c>
      <c r="E93" s="215" t="s">
        <v>2916</v>
      </c>
      <c r="F93" s="215" t="s">
        <v>114</v>
      </c>
      <c r="G93" s="202"/>
      <c r="H93" s="202"/>
      <c r="I93" s="205"/>
      <c r="J93" s="216">
        <f>BK93</f>
        <v>0</v>
      </c>
      <c r="K93" s="202"/>
      <c r="L93" s="207"/>
      <c r="M93" s="208"/>
      <c r="N93" s="209"/>
      <c r="O93" s="209"/>
      <c r="P93" s="210">
        <f>SUM(P94:P138)</f>
        <v>0</v>
      </c>
      <c r="Q93" s="209"/>
      <c r="R93" s="210">
        <f>SUM(R94:R138)</f>
        <v>0</v>
      </c>
      <c r="S93" s="209"/>
      <c r="T93" s="211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90</v>
      </c>
      <c r="AT93" s="213" t="s">
        <v>79</v>
      </c>
      <c r="AU93" s="213" t="s">
        <v>88</v>
      </c>
      <c r="AY93" s="212" t="s">
        <v>145</v>
      </c>
      <c r="BK93" s="214">
        <f>SUM(BK94:BK138)</f>
        <v>0</v>
      </c>
    </row>
    <row r="94" s="2" customFormat="1" ht="16.5" customHeight="1">
      <c r="A94" s="43"/>
      <c r="B94" s="44"/>
      <c r="C94" s="217" t="s">
        <v>88</v>
      </c>
      <c r="D94" s="217" t="s">
        <v>148</v>
      </c>
      <c r="E94" s="218" t="s">
        <v>2917</v>
      </c>
      <c r="F94" s="219" t="s">
        <v>2918</v>
      </c>
      <c r="G94" s="220" t="s">
        <v>319</v>
      </c>
      <c r="H94" s="221">
        <v>45</v>
      </c>
      <c r="I94" s="222"/>
      <c r="J94" s="223">
        <f>ROUND(I94*H94,2)</f>
        <v>0</v>
      </c>
      <c r="K94" s="219" t="s">
        <v>78</v>
      </c>
      <c r="L94" s="49"/>
      <c r="M94" s="224" t="s">
        <v>78</v>
      </c>
      <c r="N94" s="225" t="s">
        <v>50</v>
      </c>
      <c r="O94" s="89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R94" s="228" t="s">
        <v>364</v>
      </c>
      <c r="AT94" s="228" t="s">
        <v>148</v>
      </c>
      <c r="AU94" s="228" t="s">
        <v>90</v>
      </c>
      <c r="AY94" s="21" t="s">
        <v>145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88</v>
      </c>
      <c r="BK94" s="229">
        <f>ROUND(I94*H94,2)</f>
        <v>0</v>
      </c>
      <c r="BL94" s="21" t="s">
        <v>364</v>
      </c>
      <c r="BM94" s="228" t="s">
        <v>2919</v>
      </c>
    </row>
    <row r="95" s="2" customFormat="1" ht="24.15" customHeight="1">
      <c r="A95" s="43"/>
      <c r="B95" s="44"/>
      <c r="C95" s="288" t="s">
        <v>90</v>
      </c>
      <c r="D95" s="288" t="s">
        <v>664</v>
      </c>
      <c r="E95" s="289" t="s">
        <v>2920</v>
      </c>
      <c r="F95" s="290" t="s">
        <v>2921</v>
      </c>
      <c r="G95" s="291" t="s">
        <v>403</v>
      </c>
      <c r="H95" s="292">
        <v>45</v>
      </c>
      <c r="I95" s="293"/>
      <c r="J95" s="294">
        <f>ROUND(I95*H95,2)</f>
        <v>0</v>
      </c>
      <c r="K95" s="290" t="s">
        <v>78</v>
      </c>
      <c r="L95" s="295"/>
      <c r="M95" s="296" t="s">
        <v>78</v>
      </c>
      <c r="N95" s="297" t="s">
        <v>50</v>
      </c>
      <c r="O95" s="89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R95" s="228" t="s">
        <v>467</v>
      </c>
      <c r="AT95" s="228" t="s">
        <v>664</v>
      </c>
      <c r="AU95" s="228" t="s">
        <v>90</v>
      </c>
      <c r="AY95" s="21" t="s">
        <v>145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21" t="s">
        <v>88</v>
      </c>
      <c r="BK95" s="229">
        <f>ROUND(I95*H95,2)</f>
        <v>0</v>
      </c>
      <c r="BL95" s="21" t="s">
        <v>364</v>
      </c>
      <c r="BM95" s="228" t="s">
        <v>2922</v>
      </c>
    </row>
    <row r="96" s="2" customFormat="1" ht="21.75" customHeight="1">
      <c r="A96" s="43"/>
      <c r="B96" s="44"/>
      <c r="C96" s="217" t="s">
        <v>164</v>
      </c>
      <c r="D96" s="217" t="s">
        <v>148</v>
      </c>
      <c r="E96" s="218" t="s">
        <v>2923</v>
      </c>
      <c r="F96" s="219" t="s">
        <v>2924</v>
      </c>
      <c r="G96" s="220" t="s">
        <v>403</v>
      </c>
      <c r="H96" s="221">
        <v>50</v>
      </c>
      <c r="I96" s="222"/>
      <c r="J96" s="223">
        <f>ROUND(I96*H96,2)</f>
        <v>0</v>
      </c>
      <c r="K96" s="219" t="s">
        <v>78</v>
      </c>
      <c r="L96" s="49"/>
      <c r="M96" s="224" t="s">
        <v>78</v>
      </c>
      <c r="N96" s="225" t="s">
        <v>50</v>
      </c>
      <c r="O96" s="8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R96" s="228" t="s">
        <v>364</v>
      </c>
      <c r="AT96" s="228" t="s">
        <v>148</v>
      </c>
      <c r="AU96" s="228" t="s">
        <v>90</v>
      </c>
      <c r="AY96" s="21" t="s">
        <v>145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1" t="s">
        <v>88</v>
      </c>
      <c r="BK96" s="229">
        <f>ROUND(I96*H96,2)</f>
        <v>0</v>
      </c>
      <c r="BL96" s="21" t="s">
        <v>364</v>
      </c>
      <c r="BM96" s="228" t="s">
        <v>2925</v>
      </c>
    </row>
    <row r="97" s="2" customFormat="1" ht="16.5" customHeight="1">
      <c r="A97" s="43"/>
      <c r="B97" s="44"/>
      <c r="C97" s="288" t="s">
        <v>170</v>
      </c>
      <c r="D97" s="288" t="s">
        <v>664</v>
      </c>
      <c r="E97" s="289" t="s">
        <v>2926</v>
      </c>
      <c r="F97" s="290" t="s">
        <v>2927</v>
      </c>
      <c r="G97" s="291" t="s">
        <v>403</v>
      </c>
      <c r="H97" s="292">
        <v>20</v>
      </c>
      <c r="I97" s="293"/>
      <c r="J97" s="294">
        <f>ROUND(I97*H97,2)</f>
        <v>0</v>
      </c>
      <c r="K97" s="290" t="s">
        <v>78</v>
      </c>
      <c r="L97" s="295"/>
      <c r="M97" s="296" t="s">
        <v>78</v>
      </c>
      <c r="N97" s="297" t="s">
        <v>50</v>
      </c>
      <c r="O97" s="89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R97" s="228" t="s">
        <v>467</v>
      </c>
      <c r="AT97" s="228" t="s">
        <v>664</v>
      </c>
      <c r="AU97" s="228" t="s">
        <v>90</v>
      </c>
      <c r="AY97" s="21" t="s">
        <v>145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88</v>
      </c>
      <c r="BK97" s="229">
        <f>ROUND(I97*H97,2)</f>
        <v>0</v>
      </c>
      <c r="BL97" s="21" t="s">
        <v>364</v>
      </c>
      <c r="BM97" s="228" t="s">
        <v>2928</v>
      </c>
    </row>
    <row r="98" s="2" customFormat="1" ht="16.5" customHeight="1">
      <c r="A98" s="43"/>
      <c r="B98" s="44"/>
      <c r="C98" s="288" t="s">
        <v>144</v>
      </c>
      <c r="D98" s="288" t="s">
        <v>664</v>
      </c>
      <c r="E98" s="289" t="s">
        <v>2929</v>
      </c>
      <c r="F98" s="290" t="s">
        <v>2930</v>
      </c>
      <c r="G98" s="291" t="s">
        <v>403</v>
      </c>
      <c r="H98" s="292">
        <v>20</v>
      </c>
      <c r="I98" s="293"/>
      <c r="J98" s="294">
        <f>ROUND(I98*H98,2)</f>
        <v>0</v>
      </c>
      <c r="K98" s="290" t="s">
        <v>78</v>
      </c>
      <c r="L98" s="295"/>
      <c r="M98" s="296" t="s">
        <v>78</v>
      </c>
      <c r="N98" s="297" t="s">
        <v>50</v>
      </c>
      <c r="O98" s="89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R98" s="228" t="s">
        <v>467</v>
      </c>
      <c r="AT98" s="228" t="s">
        <v>664</v>
      </c>
      <c r="AU98" s="228" t="s">
        <v>90</v>
      </c>
      <c r="AY98" s="21" t="s">
        <v>145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88</v>
      </c>
      <c r="BK98" s="229">
        <f>ROUND(I98*H98,2)</f>
        <v>0</v>
      </c>
      <c r="BL98" s="21" t="s">
        <v>364</v>
      </c>
      <c r="BM98" s="228" t="s">
        <v>2931</v>
      </c>
    </row>
    <row r="99" s="2" customFormat="1" ht="16.5" customHeight="1">
      <c r="A99" s="43"/>
      <c r="B99" s="44"/>
      <c r="C99" s="288" t="s">
        <v>184</v>
      </c>
      <c r="D99" s="288" t="s">
        <v>664</v>
      </c>
      <c r="E99" s="289" t="s">
        <v>2932</v>
      </c>
      <c r="F99" s="290" t="s">
        <v>2933</v>
      </c>
      <c r="G99" s="291" t="s">
        <v>403</v>
      </c>
      <c r="H99" s="292">
        <v>10</v>
      </c>
      <c r="I99" s="293"/>
      <c r="J99" s="294">
        <f>ROUND(I99*H99,2)</f>
        <v>0</v>
      </c>
      <c r="K99" s="290" t="s">
        <v>78</v>
      </c>
      <c r="L99" s="295"/>
      <c r="M99" s="296" t="s">
        <v>78</v>
      </c>
      <c r="N99" s="297" t="s">
        <v>50</v>
      </c>
      <c r="O99" s="8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R99" s="228" t="s">
        <v>467</v>
      </c>
      <c r="AT99" s="228" t="s">
        <v>664</v>
      </c>
      <c r="AU99" s="228" t="s">
        <v>90</v>
      </c>
      <c r="AY99" s="21" t="s">
        <v>145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1" t="s">
        <v>88</v>
      </c>
      <c r="BK99" s="229">
        <f>ROUND(I99*H99,2)</f>
        <v>0</v>
      </c>
      <c r="BL99" s="21" t="s">
        <v>364</v>
      </c>
      <c r="BM99" s="228" t="s">
        <v>2934</v>
      </c>
    </row>
    <row r="100" s="2" customFormat="1" ht="21.75" customHeight="1">
      <c r="A100" s="43"/>
      <c r="B100" s="44"/>
      <c r="C100" s="217" t="s">
        <v>190</v>
      </c>
      <c r="D100" s="217" t="s">
        <v>148</v>
      </c>
      <c r="E100" s="218" t="s">
        <v>2935</v>
      </c>
      <c r="F100" s="219" t="s">
        <v>2936</v>
      </c>
      <c r="G100" s="220" t="s">
        <v>403</v>
      </c>
      <c r="H100" s="221">
        <v>50</v>
      </c>
      <c r="I100" s="222"/>
      <c r="J100" s="223">
        <f>ROUND(I100*H100,2)</f>
        <v>0</v>
      </c>
      <c r="K100" s="219" t="s">
        <v>78</v>
      </c>
      <c r="L100" s="49"/>
      <c r="M100" s="224" t="s">
        <v>78</v>
      </c>
      <c r="N100" s="225" t="s">
        <v>50</v>
      </c>
      <c r="O100" s="8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R100" s="228" t="s">
        <v>364</v>
      </c>
      <c r="AT100" s="228" t="s">
        <v>148</v>
      </c>
      <c r="AU100" s="228" t="s">
        <v>90</v>
      </c>
      <c r="AY100" s="21" t="s">
        <v>145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88</v>
      </c>
      <c r="BK100" s="229">
        <f>ROUND(I100*H100,2)</f>
        <v>0</v>
      </c>
      <c r="BL100" s="21" t="s">
        <v>364</v>
      </c>
      <c r="BM100" s="228" t="s">
        <v>2937</v>
      </c>
    </row>
    <row r="101" s="2" customFormat="1" ht="16.5" customHeight="1">
      <c r="A101" s="43"/>
      <c r="B101" s="44"/>
      <c r="C101" s="288" t="s">
        <v>196</v>
      </c>
      <c r="D101" s="288" t="s">
        <v>664</v>
      </c>
      <c r="E101" s="289" t="s">
        <v>2938</v>
      </c>
      <c r="F101" s="290" t="s">
        <v>2939</v>
      </c>
      <c r="G101" s="291" t="s">
        <v>403</v>
      </c>
      <c r="H101" s="292">
        <v>50</v>
      </c>
      <c r="I101" s="293"/>
      <c r="J101" s="294">
        <f>ROUND(I101*H101,2)</f>
        <v>0</v>
      </c>
      <c r="K101" s="290" t="s">
        <v>78</v>
      </c>
      <c r="L101" s="295"/>
      <c r="M101" s="296" t="s">
        <v>78</v>
      </c>
      <c r="N101" s="297" t="s">
        <v>50</v>
      </c>
      <c r="O101" s="89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R101" s="228" t="s">
        <v>467</v>
      </c>
      <c r="AT101" s="228" t="s">
        <v>664</v>
      </c>
      <c r="AU101" s="228" t="s">
        <v>90</v>
      </c>
      <c r="AY101" s="21" t="s">
        <v>145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21" t="s">
        <v>88</v>
      </c>
      <c r="BK101" s="229">
        <f>ROUND(I101*H101,2)</f>
        <v>0</v>
      </c>
      <c r="BL101" s="21" t="s">
        <v>364</v>
      </c>
      <c r="BM101" s="228" t="s">
        <v>2940</v>
      </c>
    </row>
    <row r="102" s="2" customFormat="1" ht="21.75" customHeight="1">
      <c r="A102" s="43"/>
      <c r="B102" s="44"/>
      <c r="C102" s="217" t="s">
        <v>202</v>
      </c>
      <c r="D102" s="217" t="s">
        <v>148</v>
      </c>
      <c r="E102" s="218" t="s">
        <v>2941</v>
      </c>
      <c r="F102" s="219" t="s">
        <v>2942</v>
      </c>
      <c r="G102" s="220" t="s">
        <v>403</v>
      </c>
      <c r="H102" s="221">
        <v>55</v>
      </c>
      <c r="I102" s="222"/>
      <c r="J102" s="223">
        <f>ROUND(I102*H102,2)</f>
        <v>0</v>
      </c>
      <c r="K102" s="219" t="s">
        <v>78</v>
      </c>
      <c r="L102" s="49"/>
      <c r="M102" s="224" t="s">
        <v>78</v>
      </c>
      <c r="N102" s="225" t="s">
        <v>50</v>
      </c>
      <c r="O102" s="8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R102" s="228" t="s">
        <v>364</v>
      </c>
      <c r="AT102" s="228" t="s">
        <v>148</v>
      </c>
      <c r="AU102" s="228" t="s">
        <v>90</v>
      </c>
      <c r="AY102" s="21" t="s">
        <v>145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21" t="s">
        <v>88</v>
      </c>
      <c r="BK102" s="229">
        <f>ROUND(I102*H102,2)</f>
        <v>0</v>
      </c>
      <c r="BL102" s="21" t="s">
        <v>364</v>
      </c>
      <c r="BM102" s="228" t="s">
        <v>2943</v>
      </c>
    </row>
    <row r="103" s="2" customFormat="1" ht="16.5" customHeight="1">
      <c r="A103" s="43"/>
      <c r="B103" s="44"/>
      <c r="C103" s="288" t="s">
        <v>207</v>
      </c>
      <c r="D103" s="288" t="s">
        <v>664</v>
      </c>
      <c r="E103" s="289" t="s">
        <v>2944</v>
      </c>
      <c r="F103" s="290" t="s">
        <v>2945</v>
      </c>
      <c r="G103" s="291" t="s">
        <v>403</v>
      </c>
      <c r="H103" s="292">
        <v>15</v>
      </c>
      <c r="I103" s="293"/>
      <c r="J103" s="294">
        <f>ROUND(I103*H103,2)</f>
        <v>0</v>
      </c>
      <c r="K103" s="290" t="s">
        <v>78</v>
      </c>
      <c r="L103" s="295"/>
      <c r="M103" s="296" t="s">
        <v>78</v>
      </c>
      <c r="N103" s="297" t="s">
        <v>50</v>
      </c>
      <c r="O103" s="89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R103" s="228" t="s">
        <v>467</v>
      </c>
      <c r="AT103" s="228" t="s">
        <v>664</v>
      </c>
      <c r="AU103" s="228" t="s">
        <v>90</v>
      </c>
      <c r="AY103" s="21" t="s">
        <v>145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88</v>
      </c>
      <c r="BK103" s="229">
        <f>ROUND(I103*H103,2)</f>
        <v>0</v>
      </c>
      <c r="BL103" s="21" t="s">
        <v>364</v>
      </c>
      <c r="BM103" s="228" t="s">
        <v>2946</v>
      </c>
    </row>
    <row r="104" s="2" customFormat="1" ht="16.5" customHeight="1">
      <c r="A104" s="43"/>
      <c r="B104" s="44"/>
      <c r="C104" s="288" t="s">
        <v>215</v>
      </c>
      <c r="D104" s="288" t="s">
        <v>664</v>
      </c>
      <c r="E104" s="289" t="s">
        <v>2947</v>
      </c>
      <c r="F104" s="290" t="s">
        <v>2948</v>
      </c>
      <c r="G104" s="291" t="s">
        <v>403</v>
      </c>
      <c r="H104" s="292">
        <v>40</v>
      </c>
      <c r="I104" s="293"/>
      <c r="J104" s="294">
        <f>ROUND(I104*H104,2)</f>
        <v>0</v>
      </c>
      <c r="K104" s="290" t="s">
        <v>78</v>
      </c>
      <c r="L104" s="295"/>
      <c r="M104" s="296" t="s">
        <v>78</v>
      </c>
      <c r="N104" s="297" t="s">
        <v>50</v>
      </c>
      <c r="O104" s="89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R104" s="228" t="s">
        <v>467</v>
      </c>
      <c r="AT104" s="228" t="s">
        <v>664</v>
      </c>
      <c r="AU104" s="228" t="s">
        <v>90</v>
      </c>
      <c r="AY104" s="21" t="s">
        <v>145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21" t="s">
        <v>88</v>
      </c>
      <c r="BK104" s="229">
        <f>ROUND(I104*H104,2)</f>
        <v>0</v>
      </c>
      <c r="BL104" s="21" t="s">
        <v>364</v>
      </c>
      <c r="BM104" s="228" t="s">
        <v>2949</v>
      </c>
    </row>
    <row r="105" s="2" customFormat="1" ht="21.75" customHeight="1">
      <c r="A105" s="43"/>
      <c r="B105" s="44"/>
      <c r="C105" s="217" t="s">
        <v>223</v>
      </c>
      <c r="D105" s="217" t="s">
        <v>148</v>
      </c>
      <c r="E105" s="218" t="s">
        <v>2950</v>
      </c>
      <c r="F105" s="219" t="s">
        <v>2951</v>
      </c>
      <c r="G105" s="220" t="s">
        <v>553</v>
      </c>
      <c r="H105" s="221">
        <v>5</v>
      </c>
      <c r="I105" s="222"/>
      <c r="J105" s="223">
        <f>ROUND(I105*H105,2)</f>
        <v>0</v>
      </c>
      <c r="K105" s="219" t="s">
        <v>78</v>
      </c>
      <c r="L105" s="49"/>
      <c r="M105" s="224" t="s">
        <v>78</v>
      </c>
      <c r="N105" s="225" t="s">
        <v>50</v>
      </c>
      <c r="O105" s="8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R105" s="228" t="s">
        <v>364</v>
      </c>
      <c r="AT105" s="228" t="s">
        <v>148</v>
      </c>
      <c r="AU105" s="228" t="s">
        <v>90</v>
      </c>
      <c r="AY105" s="21" t="s">
        <v>145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21" t="s">
        <v>88</v>
      </c>
      <c r="BK105" s="229">
        <f>ROUND(I105*H105,2)</f>
        <v>0</v>
      </c>
      <c r="BL105" s="21" t="s">
        <v>364</v>
      </c>
      <c r="BM105" s="228" t="s">
        <v>2952</v>
      </c>
    </row>
    <row r="106" s="2" customFormat="1" ht="16.5" customHeight="1">
      <c r="A106" s="43"/>
      <c r="B106" s="44"/>
      <c r="C106" s="288" t="s">
        <v>229</v>
      </c>
      <c r="D106" s="288" t="s">
        <v>664</v>
      </c>
      <c r="E106" s="289" t="s">
        <v>2953</v>
      </c>
      <c r="F106" s="290" t="s">
        <v>2954</v>
      </c>
      <c r="G106" s="291" t="s">
        <v>553</v>
      </c>
      <c r="H106" s="292">
        <v>3</v>
      </c>
      <c r="I106" s="293"/>
      <c r="J106" s="294">
        <f>ROUND(I106*H106,2)</f>
        <v>0</v>
      </c>
      <c r="K106" s="290" t="s">
        <v>78</v>
      </c>
      <c r="L106" s="295"/>
      <c r="M106" s="296" t="s">
        <v>78</v>
      </c>
      <c r="N106" s="297" t="s">
        <v>50</v>
      </c>
      <c r="O106" s="89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R106" s="228" t="s">
        <v>467</v>
      </c>
      <c r="AT106" s="228" t="s">
        <v>664</v>
      </c>
      <c r="AU106" s="228" t="s">
        <v>90</v>
      </c>
      <c r="AY106" s="21" t="s">
        <v>145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1" t="s">
        <v>88</v>
      </c>
      <c r="BK106" s="229">
        <f>ROUND(I106*H106,2)</f>
        <v>0</v>
      </c>
      <c r="BL106" s="21" t="s">
        <v>364</v>
      </c>
      <c r="BM106" s="228" t="s">
        <v>2955</v>
      </c>
    </row>
    <row r="107" s="2" customFormat="1" ht="16.5" customHeight="1">
      <c r="A107" s="43"/>
      <c r="B107" s="44"/>
      <c r="C107" s="288" t="s">
        <v>235</v>
      </c>
      <c r="D107" s="288" t="s">
        <v>664</v>
      </c>
      <c r="E107" s="289" t="s">
        <v>2956</v>
      </c>
      <c r="F107" s="290" t="s">
        <v>2957</v>
      </c>
      <c r="G107" s="291" t="s">
        <v>553</v>
      </c>
      <c r="H107" s="292">
        <v>2</v>
      </c>
      <c r="I107" s="293"/>
      <c r="J107" s="294">
        <f>ROUND(I107*H107,2)</f>
        <v>0</v>
      </c>
      <c r="K107" s="290" t="s">
        <v>78</v>
      </c>
      <c r="L107" s="295"/>
      <c r="M107" s="296" t="s">
        <v>78</v>
      </c>
      <c r="N107" s="297" t="s">
        <v>50</v>
      </c>
      <c r="O107" s="8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R107" s="228" t="s">
        <v>467</v>
      </c>
      <c r="AT107" s="228" t="s">
        <v>664</v>
      </c>
      <c r="AU107" s="228" t="s">
        <v>90</v>
      </c>
      <c r="AY107" s="21" t="s">
        <v>145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1" t="s">
        <v>88</v>
      </c>
      <c r="BK107" s="229">
        <f>ROUND(I107*H107,2)</f>
        <v>0</v>
      </c>
      <c r="BL107" s="21" t="s">
        <v>364</v>
      </c>
      <c r="BM107" s="228" t="s">
        <v>2958</v>
      </c>
    </row>
    <row r="108" s="2" customFormat="1" ht="21.75" customHeight="1">
      <c r="A108" s="43"/>
      <c r="B108" s="44"/>
      <c r="C108" s="217" t="s">
        <v>8</v>
      </c>
      <c r="D108" s="217" t="s">
        <v>148</v>
      </c>
      <c r="E108" s="218" t="s">
        <v>2959</v>
      </c>
      <c r="F108" s="219" t="s">
        <v>2960</v>
      </c>
      <c r="G108" s="220" t="s">
        <v>553</v>
      </c>
      <c r="H108" s="221">
        <v>2</v>
      </c>
      <c r="I108" s="222"/>
      <c r="J108" s="223">
        <f>ROUND(I108*H108,2)</f>
        <v>0</v>
      </c>
      <c r="K108" s="219" t="s">
        <v>78</v>
      </c>
      <c r="L108" s="49"/>
      <c r="M108" s="224" t="s">
        <v>78</v>
      </c>
      <c r="N108" s="225" t="s">
        <v>50</v>
      </c>
      <c r="O108" s="89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R108" s="228" t="s">
        <v>364</v>
      </c>
      <c r="AT108" s="228" t="s">
        <v>148</v>
      </c>
      <c r="AU108" s="228" t="s">
        <v>90</v>
      </c>
      <c r="AY108" s="21" t="s">
        <v>145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1" t="s">
        <v>88</v>
      </c>
      <c r="BK108" s="229">
        <f>ROUND(I108*H108,2)</f>
        <v>0</v>
      </c>
      <c r="BL108" s="21" t="s">
        <v>364</v>
      </c>
      <c r="BM108" s="228" t="s">
        <v>2961</v>
      </c>
    </row>
    <row r="109" s="2" customFormat="1" ht="16.5" customHeight="1">
      <c r="A109" s="43"/>
      <c r="B109" s="44"/>
      <c r="C109" s="288" t="s">
        <v>364</v>
      </c>
      <c r="D109" s="288" t="s">
        <v>664</v>
      </c>
      <c r="E109" s="289" t="s">
        <v>2962</v>
      </c>
      <c r="F109" s="290" t="s">
        <v>2963</v>
      </c>
      <c r="G109" s="291" t="s">
        <v>553</v>
      </c>
      <c r="H109" s="292">
        <v>1</v>
      </c>
      <c r="I109" s="293"/>
      <c r="J109" s="294">
        <f>ROUND(I109*H109,2)</f>
        <v>0</v>
      </c>
      <c r="K109" s="290" t="s">
        <v>78</v>
      </c>
      <c r="L109" s="295"/>
      <c r="M109" s="296" t="s">
        <v>78</v>
      </c>
      <c r="N109" s="297" t="s">
        <v>50</v>
      </c>
      <c r="O109" s="89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R109" s="228" t="s">
        <v>467</v>
      </c>
      <c r="AT109" s="228" t="s">
        <v>664</v>
      </c>
      <c r="AU109" s="228" t="s">
        <v>90</v>
      </c>
      <c r="AY109" s="21" t="s">
        <v>145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1" t="s">
        <v>88</v>
      </c>
      <c r="BK109" s="229">
        <f>ROUND(I109*H109,2)</f>
        <v>0</v>
      </c>
      <c r="BL109" s="21" t="s">
        <v>364</v>
      </c>
      <c r="BM109" s="228" t="s">
        <v>2964</v>
      </c>
    </row>
    <row r="110" s="2" customFormat="1" ht="16.5" customHeight="1">
      <c r="A110" s="43"/>
      <c r="B110" s="44"/>
      <c r="C110" s="288" t="s">
        <v>370</v>
      </c>
      <c r="D110" s="288" t="s">
        <v>664</v>
      </c>
      <c r="E110" s="289" t="s">
        <v>2965</v>
      </c>
      <c r="F110" s="290" t="s">
        <v>2966</v>
      </c>
      <c r="G110" s="291" t="s">
        <v>553</v>
      </c>
      <c r="H110" s="292">
        <v>1</v>
      </c>
      <c r="I110" s="293"/>
      <c r="J110" s="294">
        <f>ROUND(I110*H110,2)</f>
        <v>0</v>
      </c>
      <c r="K110" s="290" t="s">
        <v>78</v>
      </c>
      <c r="L110" s="295"/>
      <c r="M110" s="296" t="s">
        <v>78</v>
      </c>
      <c r="N110" s="297" t="s">
        <v>50</v>
      </c>
      <c r="O110" s="89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R110" s="228" t="s">
        <v>467</v>
      </c>
      <c r="AT110" s="228" t="s">
        <v>664</v>
      </c>
      <c r="AU110" s="228" t="s">
        <v>90</v>
      </c>
      <c r="AY110" s="21" t="s">
        <v>145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1" t="s">
        <v>88</v>
      </c>
      <c r="BK110" s="229">
        <f>ROUND(I110*H110,2)</f>
        <v>0</v>
      </c>
      <c r="BL110" s="21" t="s">
        <v>364</v>
      </c>
      <c r="BM110" s="228" t="s">
        <v>2967</v>
      </c>
    </row>
    <row r="111" s="2" customFormat="1" ht="21.75" customHeight="1">
      <c r="A111" s="43"/>
      <c r="B111" s="44"/>
      <c r="C111" s="217" t="s">
        <v>379</v>
      </c>
      <c r="D111" s="217" t="s">
        <v>148</v>
      </c>
      <c r="E111" s="218" t="s">
        <v>2968</v>
      </c>
      <c r="F111" s="219" t="s">
        <v>2969</v>
      </c>
      <c r="G111" s="220" t="s">
        <v>553</v>
      </c>
      <c r="H111" s="221">
        <v>1</v>
      </c>
      <c r="I111" s="222"/>
      <c r="J111" s="223">
        <f>ROUND(I111*H111,2)</f>
        <v>0</v>
      </c>
      <c r="K111" s="219" t="s">
        <v>78</v>
      </c>
      <c r="L111" s="49"/>
      <c r="M111" s="224" t="s">
        <v>78</v>
      </c>
      <c r="N111" s="225" t="s">
        <v>50</v>
      </c>
      <c r="O111" s="8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R111" s="228" t="s">
        <v>364</v>
      </c>
      <c r="AT111" s="228" t="s">
        <v>148</v>
      </c>
      <c r="AU111" s="228" t="s">
        <v>90</v>
      </c>
      <c r="AY111" s="21" t="s">
        <v>145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21" t="s">
        <v>88</v>
      </c>
      <c r="BK111" s="229">
        <f>ROUND(I111*H111,2)</f>
        <v>0</v>
      </c>
      <c r="BL111" s="21" t="s">
        <v>364</v>
      </c>
      <c r="BM111" s="228" t="s">
        <v>2970</v>
      </c>
    </row>
    <row r="112" s="2" customFormat="1" ht="16.5" customHeight="1">
      <c r="A112" s="43"/>
      <c r="B112" s="44"/>
      <c r="C112" s="288" t="s">
        <v>389</v>
      </c>
      <c r="D112" s="288" t="s">
        <v>664</v>
      </c>
      <c r="E112" s="289" t="s">
        <v>2971</v>
      </c>
      <c r="F112" s="290" t="s">
        <v>2972</v>
      </c>
      <c r="G112" s="291" t="s">
        <v>553</v>
      </c>
      <c r="H112" s="292">
        <v>1</v>
      </c>
      <c r="I112" s="293"/>
      <c r="J112" s="294">
        <f>ROUND(I112*H112,2)</f>
        <v>0</v>
      </c>
      <c r="K112" s="290" t="s">
        <v>78</v>
      </c>
      <c r="L112" s="295"/>
      <c r="M112" s="296" t="s">
        <v>78</v>
      </c>
      <c r="N112" s="297" t="s">
        <v>50</v>
      </c>
      <c r="O112" s="89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R112" s="228" t="s">
        <v>467</v>
      </c>
      <c r="AT112" s="228" t="s">
        <v>664</v>
      </c>
      <c r="AU112" s="228" t="s">
        <v>90</v>
      </c>
      <c r="AY112" s="21" t="s">
        <v>145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1" t="s">
        <v>88</v>
      </c>
      <c r="BK112" s="229">
        <f>ROUND(I112*H112,2)</f>
        <v>0</v>
      </c>
      <c r="BL112" s="21" t="s">
        <v>364</v>
      </c>
      <c r="BM112" s="228" t="s">
        <v>2973</v>
      </c>
    </row>
    <row r="113" s="2" customFormat="1" ht="24.15" customHeight="1">
      <c r="A113" s="43"/>
      <c r="B113" s="44"/>
      <c r="C113" s="217" t="s">
        <v>395</v>
      </c>
      <c r="D113" s="217" t="s">
        <v>148</v>
      </c>
      <c r="E113" s="218" t="s">
        <v>2974</v>
      </c>
      <c r="F113" s="219" t="s">
        <v>2975</v>
      </c>
      <c r="G113" s="220" t="s">
        <v>553</v>
      </c>
      <c r="H113" s="221">
        <v>2</v>
      </c>
      <c r="I113" s="222"/>
      <c r="J113" s="223">
        <f>ROUND(I113*H113,2)</f>
        <v>0</v>
      </c>
      <c r="K113" s="219" t="s">
        <v>78</v>
      </c>
      <c r="L113" s="49"/>
      <c r="M113" s="224" t="s">
        <v>78</v>
      </c>
      <c r="N113" s="225" t="s">
        <v>50</v>
      </c>
      <c r="O113" s="89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R113" s="228" t="s">
        <v>364</v>
      </c>
      <c r="AT113" s="228" t="s">
        <v>148</v>
      </c>
      <c r="AU113" s="228" t="s">
        <v>90</v>
      </c>
      <c r="AY113" s="21" t="s">
        <v>145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1" t="s">
        <v>88</v>
      </c>
      <c r="BK113" s="229">
        <f>ROUND(I113*H113,2)</f>
        <v>0</v>
      </c>
      <c r="BL113" s="21" t="s">
        <v>364</v>
      </c>
      <c r="BM113" s="228" t="s">
        <v>2976</v>
      </c>
    </row>
    <row r="114" s="2" customFormat="1" ht="21.75" customHeight="1">
      <c r="A114" s="43"/>
      <c r="B114" s="44"/>
      <c r="C114" s="288" t="s">
        <v>7</v>
      </c>
      <c r="D114" s="288" t="s">
        <v>664</v>
      </c>
      <c r="E114" s="289" t="s">
        <v>2977</v>
      </c>
      <c r="F114" s="290" t="s">
        <v>2978</v>
      </c>
      <c r="G114" s="291" t="s">
        <v>553</v>
      </c>
      <c r="H114" s="292">
        <v>1</v>
      </c>
      <c r="I114" s="293"/>
      <c r="J114" s="294">
        <f>ROUND(I114*H114,2)</f>
        <v>0</v>
      </c>
      <c r="K114" s="290" t="s">
        <v>78</v>
      </c>
      <c r="L114" s="295"/>
      <c r="M114" s="296" t="s">
        <v>78</v>
      </c>
      <c r="N114" s="297" t="s">
        <v>50</v>
      </c>
      <c r="O114" s="89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R114" s="228" t="s">
        <v>467</v>
      </c>
      <c r="AT114" s="228" t="s">
        <v>664</v>
      </c>
      <c r="AU114" s="228" t="s">
        <v>90</v>
      </c>
      <c r="AY114" s="21" t="s">
        <v>145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21" t="s">
        <v>88</v>
      </c>
      <c r="BK114" s="229">
        <f>ROUND(I114*H114,2)</f>
        <v>0</v>
      </c>
      <c r="BL114" s="21" t="s">
        <v>364</v>
      </c>
      <c r="BM114" s="228" t="s">
        <v>2979</v>
      </c>
    </row>
    <row r="115" s="2" customFormat="1" ht="21.75" customHeight="1">
      <c r="A115" s="43"/>
      <c r="B115" s="44"/>
      <c r="C115" s="288" t="s">
        <v>411</v>
      </c>
      <c r="D115" s="288" t="s">
        <v>664</v>
      </c>
      <c r="E115" s="289" t="s">
        <v>2980</v>
      </c>
      <c r="F115" s="290" t="s">
        <v>2981</v>
      </c>
      <c r="G115" s="291" t="s">
        <v>553</v>
      </c>
      <c r="H115" s="292">
        <v>1</v>
      </c>
      <c r="I115" s="293"/>
      <c r="J115" s="294">
        <f>ROUND(I115*H115,2)</f>
        <v>0</v>
      </c>
      <c r="K115" s="290" t="s">
        <v>78</v>
      </c>
      <c r="L115" s="295"/>
      <c r="M115" s="296" t="s">
        <v>78</v>
      </c>
      <c r="N115" s="297" t="s">
        <v>50</v>
      </c>
      <c r="O115" s="89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R115" s="228" t="s">
        <v>467</v>
      </c>
      <c r="AT115" s="228" t="s">
        <v>664</v>
      </c>
      <c r="AU115" s="228" t="s">
        <v>90</v>
      </c>
      <c r="AY115" s="21" t="s">
        <v>145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1" t="s">
        <v>88</v>
      </c>
      <c r="BK115" s="229">
        <f>ROUND(I115*H115,2)</f>
        <v>0</v>
      </c>
      <c r="BL115" s="21" t="s">
        <v>364</v>
      </c>
      <c r="BM115" s="228" t="s">
        <v>2982</v>
      </c>
    </row>
    <row r="116" s="2" customFormat="1" ht="21.75" customHeight="1">
      <c r="A116" s="43"/>
      <c r="B116" s="44"/>
      <c r="C116" s="217" t="s">
        <v>416</v>
      </c>
      <c r="D116" s="217" t="s">
        <v>148</v>
      </c>
      <c r="E116" s="218" t="s">
        <v>2983</v>
      </c>
      <c r="F116" s="219" t="s">
        <v>2984</v>
      </c>
      <c r="G116" s="220" t="s">
        <v>553</v>
      </c>
      <c r="H116" s="221">
        <v>6</v>
      </c>
      <c r="I116" s="222"/>
      <c r="J116" s="223">
        <f>ROUND(I116*H116,2)</f>
        <v>0</v>
      </c>
      <c r="K116" s="219" t="s">
        <v>78</v>
      </c>
      <c r="L116" s="49"/>
      <c r="M116" s="224" t="s">
        <v>78</v>
      </c>
      <c r="N116" s="225" t="s">
        <v>50</v>
      </c>
      <c r="O116" s="89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R116" s="228" t="s">
        <v>364</v>
      </c>
      <c r="AT116" s="228" t="s">
        <v>148</v>
      </c>
      <c r="AU116" s="228" t="s">
        <v>90</v>
      </c>
      <c r="AY116" s="21" t="s">
        <v>145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21" t="s">
        <v>88</v>
      </c>
      <c r="BK116" s="229">
        <f>ROUND(I116*H116,2)</f>
        <v>0</v>
      </c>
      <c r="BL116" s="21" t="s">
        <v>364</v>
      </c>
      <c r="BM116" s="228" t="s">
        <v>2985</v>
      </c>
    </row>
    <row r="117" s="2" customFormat="1" ht="24.15" customHeight="1">
      <c r="A117" s="43"/>
      <c r="B117" s="44"/>
      <c r="C117" s="288" t="s">
        <v>422</v>
      </c>
      <c r="D117" s="288" t="s">
        <v>664</v>
      </c>
      <c r="E117" s="289" t="s">
        <v>2986</v>
      </c>
      <c r="F117" s="290" t="s">
        <v>2987</v>
      </c>
      <c r="G117" s="291" t="s">
        <v>553</v>
      </c>
      <c r="H117" s="292">
        <v>3</v>
      </c>
      <c r="I117" s="293"/>
      <c r="J117" s="294">
        <f>ROUND(I117*H117,2)</f>
        <v>0</v>
      </c>
      <c r="K117" s="290" t="s">
        <v>78</v>
      </c>
      <c r="L117" s="295"/>
      <c r="M117" s="296" t="s">
        <v>78</v>
      </c>
      <c r="N117" s="297" t="s">
        <v>50</v>
      </c>
      <c r="O117" s="89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R117" s="228" t="s">
        <v>467</v>
      </c>
      <c r="AT117" s="228" t="s">
        <v>664</v>
      </c>
      <c r="AU117" s="228" t="s">
        <v>90</v>
      </c>
      <c r="AY117" s="21" t="s">
        <v>145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1" t="s">
        <v>88</v>
      </c>
      <c r="BK117" s="229">
        <f>ROUND(I117*H117,2)</f>
        <v>0</v>
      </c>
      <c r="BL117" s="21" t="s">
        <v>364</v>
      </c>
      <c r="BM117" s="228" t="s">
        <v>2988</v>
      </c>
    </row>
    <row r="118" s="2" customFormat="1" ht="24.15" customHeight="1">
      <c r="A118" s="43"/>
      <c r="B118" s="44"/>
      <c r="C118" s="288" t="s">
        <v>427</v>
      </c>
      <c r="D118" s="288" t="s">
        <v>664</v>
      </c>
      <c r="E118" s="289" t="s">
        <v>2989</v>
      </c>
      <c r="F118" s="290" t="s">
        <v>2990</v>
      </c>
      <c r="G118" s="291" t="s">
        <v>553</v>
      </c>
      <c r="H118" s="292">
        <v>3</v>
      </c>
      <c r="I118" s="293"/>
      <c r="J118" s="294">
        <f>ROUND(I118*H118,2)</f>
        <v>0</v>
      </c>
      <c r="K118" s="290" t="s">
        <v>78</v>
      </c>
      <c r="L118" s="295"/>
      <c r="M118" s="296" t="s">
        <v>78</v>
      </c>
      <c r="N118" s="297" t="s">
        <v>50</v>
      </c>
      <c r="O118" s="89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R118" s="228" t="s">
        <v>467</v>
      </c>
      <c r="AT118" s="228" t="s">
        <v>664</v>
      </c>
      <c r="AU118" s="228" t="s">
        <v>90</v>
      </c>
      <c r="AY118" s="21" t="s">
        <v>145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21" t="s">
        <v>88</v>
      </c>
      <c r="BK118" s="229">
        <f>ROUND(I118*H118,2)</f>
        <v>0</v>
      </c>
      <c r="BL118" s="21" t="s">
        <v>364</v>
      </c>
      <c r="BM118" s="228" t="s">
        <v>2991</v>
      </c>
    </row>
    <row r="119" s="2" customFormat="1" ht="16.5" customHeight="1">
      <c r="A119" s="43"/>
      <c r="B119" s="44"/>
      <c r="C119" s="217" t="s">
        <v>433</v>
      </c>
      <c r="D119" s="217" t="s">
        <v>148</v>
      </c>
      <c r="E119" s="218" t="s">
        <v>2992</v>
      </c>
      <c r="F119" s="219" t="s">
        <v>2993</v>
      </c>
      <c r="G119" s="220" t="s">
        <v>553</v>
      </c>
      <c r="H119" s="221">
        <v>6</v>
      </c>
      <c r="I119" s="222"/>
      <c r="J119" s="223">
        <f>ROUND(I119*H119,2)</f>
        <v>0</v>
      </c>
      <c r="K119" s="219" t="s">
        <v>78</v>
      </c>
      <c r="L119" s="49"/>
      <c r="M119" s="224" t="s">
        <v>78</v>
      </c>
      <c r="N119" s="225" t="s">
        <v>50</v>
      </c>
      <c r="O119" s="89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R119" s="228" t="s">
        <v>364</v>
      </c>
      <c r="AT119" s="228" t="s">
        <v>148</v>
      </c>
      <c r="AU119" s="228" t="s">
        <v>90</v>
      </c>
      <c r="AY119" s="21" t="s">
        <v>145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1" t="s">
        <v>88</v>
      </c>
      <c r="BK119" s="229">
        <f>ROUND(I119*H119,2)</f>
        <v>0</v>
      </c>
      <c r="BL119" s="21" t="s">
        <v>364</v>
      </c>
      <c r="BM119" s="228" t="s">
        <v>2994</v>
      </c>
    </row>
    <row r="120" s="2" customFormat="1" ht="24.15" customHeight="1">
      <c r="A120" s="43"/>
      <c r="B120" s="44"/>
      <c r="C120" s="288" t="s">
        <v>438</v>
      </c>
      <c r="D120" s="288" t="s">
        <v>664</v>
      </c>
      <c r="E120" s="289" t="s">
        <v>2995</v>
      </c>
      <c r="F120" s="290" t="s">
        <v>2996</v>
      </c>
      <c r="G120" s="291" t="s">
        <v>553</v>
      </c>
      <c r="H120" s="292">
        <v>6</v>
      </c>
      <c r="I120" s="293"/>
      <c r="J120" s="294">
        <f>ROUND(I120*H120,2)</f>
        <v>0</v>
      </c>
      <c r="K120" s="290" t="s">
        <v>78</v>
      </c>
      <c r="L120" s="295"/>
      <c r="M120" s="296" t="s">
        <v>78</v>
      </c>
      <c r="N120" s="297" t="s">
        <v>50</v>
      </c>
      <c r="O120" s="89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R120" s="228" t="s">
        <v>467</v>
      </c>
      <c r="AT120" s="228" t="s">
        <v>664</v>
      </c>
      <c r="AU120" s="228" t="s">
        <v>90</v>
      </c>
      <c r="AY120" s="21" t="s">
        <v>145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21" t="s">
        <v>88</v>
      </c>
      <c r="BK120" s="229">
        <f>ROUND(I120*H120,2)</f>
        <v>0</v>
      </c>
      <c r="BL120" s="21" t="s">
        <v>364</v>
      </c>
      <c r="BM120" s="228" t="s">
        <v>2997</v>
      </c>
    </row>
    <row r="121" s="2" customFormat="1" ht="16.5" customHeight="1">
      <c r="A121" s="43"/>
      <c r="B121" s="44"/>
      <c r="C121" s="217" t="s">
        <v>444</v>
      </c>
      <c r="D121" s="217" t="s">
        <v>148</v>
      </c>
      <c r="E121" s="218" t="s">
        <v>2998</v>
      </c>
      <c r="F121" s="219" t="s">
        <v>2999</v>
      </c>
      <c r="G121" s="220" t="s">
        <v>553</v>
      </c>
      <c r="H121" s="221">
        <v>2</v>
      </c>
      <c r="I121" s="222"/>
      <c r="J121" s="223">
        <f>ROUND(I121*H121,2)</f>
        <v>0</v>
      </c>
      <c r="K121" s="219" t="s">
        <v>78</v>
      </c>
      <c r="L121" s="49"/>
      <c r="M121" s="224" t="s">
        <v>78</v>
      </c>
      <c r="N121" s="225" t="s">
        <v>50</v>
      </c>
      <c r="O121" s="89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R121" s="228" t="s">
        <v>364</v>
      </c>
      <c r="AT121" s="228" t="s">
        <v>148</v>
      </c>
      <c r="AU121" s="228" t="s">
        <v>90</v>
      </c>
      <c r="AY121" s="21" t="s">
        <v>145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21" t="s">
        <v>88</v>
      </c>
      <c r="BK121" s="229">
        <f>ROUND(I121*H121,2)</f>
        <v>0</v>
      </c>
      <c r="BL121" s="21" t="s">
        <v>364</v>
      </c>
      <c r="BM121" s="228" t="s">
        <v>3000</v>
      </c>
    </row>
    <row r="122" s="2" customFormat="1" ht="21.75" customHeight="1">
      <c r="A122" s="43"/>
      <c r="B122" s="44"/>
      <c r="C122" s="288" t="s">
        <v>449</v>
      </c>
      <c r="D122" s="288" t="s">
        <v>664</v>
      </c>
      <c r="E122" s="289" t="s">
        <v>3001</v>
      </c>
      <c r="F122" s="290" t="s">
        <v>3002</v>
      </c>
      <c r="G122" s="291" t="s">
        <v>553</v>
      </c>
      <c r="H122" s="292">
        <v>2</v>
      </c>
      <c r="I122" s="293"/>
      <c r="J122" s="294">
        <f>ROUND(I122*H122,2)</f>
        <v>0</v>
      </c>
      <c r="K122" s="290" t="s">
        <v>78</v>
      </c>
      <c r="L122" s="295"/>
      <c r="M122" s="296" t="s">
        <v>78</v>
      </c>
      <c r="N122" s="297" t="s">
        <v>50</v>
      </c>
      <c r="O122" s="89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R122" s="228" t="s">
        <v>467</v>
      </c>
      <c r="AT122" s="228" t="s">
        <v>664</v>
      </c>
      <c r="AU122" s="228" t="s">
        <v>90</v>
      </c>
      <c r="AY122" s="21" t="s">
        <v>145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1" t="s">
        <v>88</v>
      </c>
      <c r="BK122" s="229">
        <f>ROUND(I122*H122,2)</f>
        <v>0</v>
      </c>
      <c r="BL122" s="21" t="s">
        <v>364</v>
      </c>
      <c r="BM122" s="228" t="s">
        <v>3003</v>
      </c>
    </row>
    <row r="123" s="2" customFormat="1" ht="21.75" customHeight="1">
      <c r="A123" s="43"/>
      <c r="B123" s="44"/>
      <c r="C123" s="217" t="s">
        <v>455</v>
      </c>
      <c r="D123" s="217" t="s">
        <v>148</v>
      </c>
      <c r="E123" s="218" t="s">
        <v>3004</v>
      </c>
      <c r="F123" s="219" t="s">
        <v>3005</v>
      </c>
      <c r="G123" s="220" t="s">
        <v>553</v>
      </c>
      <c r="H123" s="221">
        <v>2</v>
      </c>
      <c r="I123" s="222"/>
      <c r="J123" s="223">
        <f>ROUND(I123*H123,2)</f>
        <v>0</v>
      </c>
      <c r="K123" s="219" t="s">
        <v>78</v>
      </c>
      <c r="L123" s="49"/>
      <c r="M123" s="224" t="s">
        <v>78</v>
      </c>
      <c r="N123" s="225" t="s">
        <v>50</v>
      </c>
      <c r="O123" s="89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R123" s="228" t="s">
        <v>364</v>
      </c>
      <c r="AT123" s="228" t="s">
        <v>148</v>
      </c>
      <c r="AU123" s="228" t="s">
        <v>90</v>
      </c>
      <c r="AY123" s="21" t="s">
        <v>145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21" t="s">
        <v>88</v>
      </c>
      <c r="BK123" s="229">
        <f>ROUND(I123*H123,2)</f>
        <v>0</v>
      </c>
      <c r="BL123" s="21" t="s">
        <v>364</v>
      </c>
      <c r="BM123" s="228" t="s">
        <v>3006</v>
      </c>
    </row>
    <row r="124" s="2" customFormat="1" ht="16.5" customHeight="1">
      <c r="A124" s="43"/>
      <c r="B124" s="44"/>
      <c r="C124" s="288" t="s">
        <v>461</v>
      </c>
      <c r="D124" s="288" t="s">
        <v>664</v>
      </c>
      <c r="E124" s="289" t="s">
        <v>3007</v>
      </c>
      <c r="F124" s="290" t="s">
        <v>3008</v>
      </c>
      <c r="G124" s="291" t="s">
        <v>553</v>
      </c>
      <c r="H124" s="292">
        <v>1</v>
      </c>
      <c r="I124" s="293"/>
      <c r="J124" s="294">
        <f>ROUND(I124*H124,2)</f>
        <v>0</v>
      </c>
      <c r="K124" s="290" t="s">
        <v>78</v>
      </c>
      <c r="L124" s="295"/>
      <c r="M124" s="296" t="s">
        <v>78</v>
      </c>
      <c r="N124" s="297" t="s">
        <v>50</v>
      </c>
      <c r="O124" s="89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R124" s="228" t="s">
        <v>467</v>
      </c>
      <c r="AT124" s="228" t="s">
        <v>664</v>
      </c>
      <c r="AU124" s="228" t="s">
        <v>90</v>
      </c>
      <c r="AY124" s="21" t="s">
        <v>145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1" t="s">
        <v>88</v>
      </c>
      <c r="BK124" s="229">
        <f>ROUND(I124*H124,2)</f>
        <v>0</v>
      </c>
      <c r="BL124" s="21" t="s">
        <v>364</v>
      </c>
      <c r="BM124" s="228" t="s">
        <v>3009</v>
      </c>
    </row>
    <row r="125" s="2" customFormat="1" ht="16.5" customHeight="1">
      <c r="A125" s="43"/>
      <c r="B125" s="44"/>
      <c r="C125" s="288" t="s">
        <v>467</v>
      </c>
      <c r="D125" s="288" t="s">
        <v>664</v>
      </c>
      <c r="E125" s="289" t="s">
        <v>3010</v>
      </c>
      <c r="F125" s="290" t="s">
        <v>3011</v>
      </c>
      <c r="G125" s="291" t="s">
        <v>553</v>
      </c>
      <c r="H125" s="292">
        <v>1</v>
      </c>
      <c r="I125" s="293"/>
      <c r="J125" s="294">
        <f>ROUND(I125*H125,2)</f>
        <v>0</v>
      </c>
      <c r="K125" s="290" t="s">
        <v>78</v>
      </c>
      <c r="L125" s="295"/>
      <c r="M125" s="296" t="s">
        <v>78</v>
      </c>
      <c r="N125" s="297" t="s">
        <v>50</v>
      </c>
      <c r="O125" s="89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R125" s="228" t="s">
        <v>467</v>
      </c>
      <c r="AT125" s="228" t="s">
        <v>664</v>
      </c>
      <c r="AU125" s="228" t="s">
        <v>90</v>
      </c>
      <c r="AY125" s="21" t="s">
        <v>145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21" t="s">
        <v>88</v>
      </c>
      <c r="BK125" s="229">
        <f>ROUND(I125*H125,2)</f>
        <v>0</v>
      </c>
      <c r="BL125" s="21" t="s">
        <v>364</v>
      </c>
      <c r="BM125" s="228" t="s">
        <v>3012</v>
      </c>
    </row>
    <row r="126" s="2" customFormat="1" ht="21.75" customHeight="1">
      <c r="A126" s="43"/>
      <c r="B126" s="44"/>
      <c r="C126" s="217" t="s">
        <v>472</v>
      </c>
      <c r="D126" s="217" t="s">
        <v>148</v>
      </c>
      <c r="E126" s="218" t="s">
        <v>3013</v>
      </c>
      <c r="F126" s="219" t="s">
        <v>3014</v>
      </c>
      <c r="G126" s="220" t="s">
        <v>553</v>
      </c>
      <c r="H126" s="221">
        <v>2</v>
      </c>
      <c r="I126" s="222"/>
      <c r="J126" s="223">
        <f>ROUND(I126*H126,2)</f>
        <v>0</v>
      </c>
      <c r="K126" s="219" t="s">
        <v>78</v>
      </c>
      <c r="L126" s="49"/>
      <c r="M126" s="224" t="s">
        <v>78</v>
      </c>
      <c r="N126" s="225" t="s">
        <v>50</v>
      </c>
      <c r="O126" s="89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R126" s="228" t="s">
        <v>364</v>
      </c>
      <c r="AT126" s="228" t="s">
        <v>148</v>
      </c>
      <c r="AU126" s="228" t="s">
        <v>90</v>
      </c>
      <c r="AY126" s="21" t="s">
        <v>145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1" t="s">
        <v>88</v>
      </c>
      <c r="BK126" s="229">
        <f>ROUND(I126*H126,2)</f>
        <v>0</v>
      </c>
      <c r="BL126" s="21" t="s">
        <v>364</v>
      </c>
      <c r="BM126" s="228" t="s">
        <v>3015</v>
      </c>
    </row>
    <row r="127" s="2" customFormat="1" ht="21.75" customHeight="1">
      <c r="A127" s="43"/>
      <c r="B127" s="44"/>
      <c r="C127" s="288" t="s">
        <v>477</v>
      </c>
      <c r="D127" s="288" t="s">
        <v>664</v>
      </c>
      <c r="E127" s="289" t="s">
        <v>3016</v>
      </c>
      <c r="F127" s="290" t="s">
        <v>3017</v>
      </c>
      <c r="G127" s="291" t="s">
        <v>553</v>
      </c>
      <c r="H127" s="292">
        <v>2</v>
      </c>
      <c r="I127" s="293"/>
      <c r="J127" s="294">
        <f>ROUND(I127*H127,2)</f>
        <v>0</v>
      </c>
      <c r="K127" s="290" t="s">
        <v>78</v>
      </c>
      <c r="L127" s="295"/>
      <c r="M127" s="296" t="s">
        <v>78</v>
      </c>
      <c r="N127" s="297" t="s">
        <v>50</v>
      </c>
      <c r="O127" s="89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R127" s="228" t="s">
        <v>467</v>
      </c>
      <c r="AT127" s="228" t="s">
        <v>664</v>
      </c>
      <c r="AU127" s="228" t="s">
        <v>90</v>
      </c>
      <c r="AY127" s="21" t="s">
        <v>145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1" t="s">
        <v>88</v>
      </c>
      <c r="BK127" s="229">
        <f>ROUND(I127*H127,2)</f>
        <v>0</v>
      </c>
      <c r="BL127" s="21" t="s">
        <v>364</v>
      </c>
      <c r="BM127" s="228" t="s">
        <v>3018</v>
      </c>
    </row>
    <row r="128" s="2" customFormat="1" ht="21.75" customHeight="1">
      <c r="A128" s="43"/>
      <c r="B128" s="44"/>
      <c r="C128" s="217" t="s">
        <v>483</v>
      </c>
      <c r="D128" s="217" t="s">
        <v>148</v>
      </c>
      <c r="E128" s="218" t="s">
        <v>3019</v>
      </c>
      <c r="F128" s="219" t="s">
        <v>3020</v>
      </c>
      <c r="G128" s="220" t="s">
        <v>553</v>
      </c>
      <c r="H128" s="221">
        <v>1</v>
      </c>
      <c r="I128" s="222"/>
      <c r="J128" s="223">
        <f>ROUND(I128*H128,2)</f>
        <v>0</v>
      </c>
      <c r="K128" s="219" t="s">
        <v>78</v>
      </c>
      <c r="L128" s="49"/>
      <c r="M128" s="224" t="s">
        <v>78</v>
      </c>
      <c r="N128" s="225" t="s">
        <v>50</v>
      </c>
      <c r="O128" s="89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R128" s="228" t="s">
        <v>364</v>
      </c>
      <c r="AT128" s="228" t="s">
        <v>148</v>
      </c>
      <c r="AU128" s="228" t="s">
        <v>90</v>
      </c>
      <c r="AY128" s="21" t="s">
        <v>145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1" t="s">
        <v>88</v>
      </c>
      <c r="BK128" s="229">
        <f>ROUND(I128*H128,2)</f>
        <v>0</v>
      </c>
      <c r="BL128" s="21" t="s">
        <v>364</v>
      </c>
      <c r="BM128" s="228" t="s">
        <v>3021</v>
      </c>
    </row>
    <row r="129" s="2" customFormat="1" ht="16.5" customHeight="1">
      <c r="A129" s="43"/>
      <c r="B129" s="44"/>
      <c r="C129" s="288" t="s">
        <v>489</v>
      </c>
      <c r="D129" s="288" t="s">
        <v>664</v>
      </c>
      <c r="E129" s="289" t="s">
        <v>3022</v>
      </c>
      <c r="F129" s="290" t="s">
        <v>3023</v>
      </c>
      <c r="G129" s="291" t="s">
        <v>553</v>
      </c>
      <c r="H129" s="292">
        <v>1</v>
      </c>
      <c r="I129" s="293"/>
      <c r="J129" s="294">
        <f>ROUND(I129*H129,2)</f>
        <v>0</v>
      </c>
      <c r="K129" s="290" t="s">
        <v>78</v>
      </c>
      <c r="L129" s="295"/>
      <c r="M129" s="296" t="s">
        <v>78</v>
      </c>
      <c r="N129" s="297" t="s">
        <v>50</v>
      </c>
      <c r="O129" s="89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R129" s="228" t="s">
        <v>467</v>
      </c>
      <c r="AT129" s="228" t="s">
        <v>664</v>
      </c>
      <c r="AU129" s="228" t="s">
        <v>90</v>
      </c>
      <c r="AY129" s="21" t="s">
        <v>145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1" t="s">
        <v>88</v>
      </c>
      <c r="BK129" s="229">
        <f>ROUND(I129*H129,2)</f>
        <v>0</v>
      </c>
      <c r="BL129" s="21" t="s">
        <v>364</v>
      </c>
      <c r="BM129" s="228" t="s">
        <v>3024</v>
      </c>
    </row>
    <row r="130" s="2" customFormat="1" ht="21.75" customHeight="1">
      <c r="A130" s="43"/>
      <c r="B130" s="44"/>
      <c r="C130" s="217" t="s">
        <v>498</v>
      </c>
      <c r="D130" s="217" t="s">
        <v>148</v>
      </c>
      <c r="E130" s="218" t="s">
        <v>3025</v>
      </c>
      <c r="F130" s="219" t="s">
        <v>3026</v>
      </c>
      <c r="G130" s="220" t="s">
        <v>553</v>
      </c>
      <c r="H130" s="221">
        <v>2</v>
      </c>
      <c r="I130" s="222"/>
      <c r="J130" s="223">
        <f>ROUND(I130*H130,2)</f>
        <v>0</v>
      </c>
      <c r="K130" s="219" t="s">
        <v>78</v>
      </c>
      <c r="L130" s="49"/>
      <c r="M130" s="224" t="s">
        <v>78</v>
      </c>
      <c r="N130" s="225" t="s">
        <v>50</v>
      </c>
      <c r="O130" s="89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R130" s="228" t="s">
        <v>364</v>
      </c>
      <c r="AT130" s="228" t="s">
        <v>148</v>
      </c>
      <c r="AU130" s="228" t="s">
        <v>90</v>
      </c>
      <c r="AY130" s="21" t="s">
        <v>145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1" t="s">
        <v>88</v>
      </c>
      <c r="BK130" s="229">
        <f>ROUND(I130*H130,2)</f>
        <v>0</v>
      </c>
      <c r="BL130" s="21" t="s">
        <v>364</v>
      </c>
      <c r="BM130" s="228" t="s">
        <v>3027</v>
      </c>
    </row>
    <row r="131" s="2" customFormat="1" ht="21.75" customHeight="1">
      <c r="A131" s="43"/>
      <c r="B131" s="44"/>
      <c r="C131" s="288" t="s">
        <v>515</v>
      </c>
      <c r="D131" s="288" t="s">
        <v>664</v>
      </c>
      <c r="E131" s="289" t="s">
        <v>3028</v>
      </c>
      <c r="F131" s="290" t="s">
        <v>3029</v>
      </c>
      <c r="G131" s="291" t="s">
        <v>553</v>
      </c>
      <c r="H131" s="292">
        <v>2</v>
      </c>
      <c r="I131" s="293"/>
      <c r="J131" s="294">
        <f>ROUND(I131*H131,2)</f>
        <v>0</v>
      </c>
      <c r="K131" s="290" t="s">
        <v>78</v>
      </c>
      <c r="L131" s="295"/>
      <c r="M131" s="296" t="s">
        <v>78</v>
      </c>
      <c r="N131" s="297" t="s">
        <v>50</v>
      </c>
      <c r="O131" s="89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R131" s="228" t="s">
        <v>467</v>
      </c>
      <c r="AT131" s="228" t="s">
        <v>664</v>
      </c>
      <c r="AU131" s="228" t="s">
        <v>90</v>
      </c>
      <c r="AY131" s="21" t="s">
        <v>145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21" t="s">
        <v>88</v>
      </c>
      <c r="BK131" s="229">
        <f>ROUND(I131*H131,2)</f>
        <v>0</v>
      </c>
      <c r="BL131" s="21" t="s">
        <v>364</v>
      </c>
      <c r="BM131" s="228" t="s">
        <v>3030</v>
      </c>
    </row>
    <row r="132" s="2" customFormat="1" ht="24.15" customHeight="1">
      <c r="A132" s="43"/>
      <c r="B132" s="44"/>
      <c r="C132" s="217" t="s">
        <v>522</v>
      </c>
      <c r="D132" s="217" t="s">
        <v>148</v>
      </c>
      <c r="E132" s="218" t="s">
        <v>3031</v>
      </c>
      <c r="F132" s="219" t="s">
        <v>3032</v>
      </c>
      <c r="G132" s="220" t="s">
        <v>553</v>
      </c>
      <c r="H132" s="221">
        <v>1</v>
      </c>
      <c r="I132" s="222"/>
      <c r="J132" s="223">
        <f>ROUND(I132*H132,2)</f>
        <v>0</v>
      </c>
      <c r="K132" s="219" t="s">
        <v>78</v>
      </c>
      <c r="L132" s="49"/>
      <c r="M132" s="224" t="s">
        <v>78</v>
      </c>
      <c r="N132" s="225" t="s">
        <v>50</v>
      </c>
      <c r="O132" s="89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R132" s="228" t="s">
        <v>364</v>
      </c>
      <c r="AT132" s="228" t="s">
        <v>148</v>
      </c>
      <c r="AU132" s="228" t="s">
        <v>90</v>
      </c>
      <c r="AY132" s="21" t="s">
        <v>145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1" t="s">
        <v>88</v>
      </c>
      <c r="BK132" s="229">
        <f>ROUND(I132*H132,2)</f>
        <v>0</v>
      </c>
      <c r="BL132" s="21" t="s">
        <v>364</v>
      </c>
      <c r="BM132" s="228" t="s">
        <v>3033</v>
      </c>
    </row>
    <row r="133" s="2" customFormat="1" ht="24.15" customHeight="1">
      <c r="A133" s="43"/>
      <c r="B133" s="44"/>
      <c r="C133" s="288" t="s">
        <v>537</v>
      </c>
      <c r="D133" s="288" t="s">
        <v>664</v>
      </c>
      <c r="E133" s="289" t="s">
        <v>3034</v>
      </c>
      <c r="F133" s="290" t="s">
        <v>3035</v>
      </c>
      <c r="G133" s="291" t="s">
        <v>553</v>
      </c>
      <c r="H133" s="292">
        <v>1</v>
      </c>
      <c r="I133" s="293"/>
      <c r="J133" s="294">
        <f>ROUND(I133*H133,2)</f>
        <v>0</v>
      </c>
      <c r="K133" s="290" t="s">
        <v>78</v>
      </c>
      <c r="L133" s="295"/>
      <c r="M133" s="296" t="s">
        <v>78</v>
      </c>
      <c r="N133" s="297" t="s">
        <v>50</v>
      </c>
      <c r="O133" s="89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R133" s="228" t="s">
        <v>467</v>
      </c>
      <c r="AT133" s="228" t="s">
        <v>664</v>
      </c>
      <c r="AU133" s="228" t="s">
        <v>90</v>
      </c>
      <c r="AY133" s="21" t="s">
        <v>145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1" t="s">
        <v>88</v>
      </c>
      <c r="BK133" s="229">
        <f>ROUND(I133*H133,2)</f>
        <v>0</v>
      </c>
      <c r="BL133" s="21" t="s">
        <v>364</v>
      </c>
      <c r="BM133" s="228" t="s">
        <v>3036</v>
      </c>
    </row>
    <row r="134" s="2" customFormat="1" ht="16.5" customHeight="1">
      <c r="A134" s="43"/>
      <c r="B134" s="44"/>
      <c r="C134" s="217" t="s">
        <v>550</v>
      </c>
      <c r="D134" s="217" t="s">
        <v>148</v>
      </c>
      <c r="E134" s="218" t="s">
        <v>3037</v>
      </c>
      <c r="F134" s="219" t="s">
        <v>3038</v>
      </c>
      <c r="G134" s="220" t="s">
        <v>553</v>
      </c>
      <c r="H134" s="221">
        <v>4</v>
      </c>
      <c r="I134" s="222"/>
      <c r="J134" s="223">
        <f>ROUND(I134*H134,2)</f>
        <v>0</v>
      </c>
      <c r="K134" s="219" t="s">
        <v>78</v>
      </c>
      <c r="L134" s="49"/>
      <c r="M134" s="224" t="s">
        <v>78</v>
      </c>
      <c r="N134" s="225" t="s">
        <v>50</v>
      </c>
      <c r="O134" s="89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R134" s="228" t="s">
        <v>364</v>
      </c>
      <c r="AT134" s="228" t="s">
        <v>148</v>
      </c>
      <c r="AU134" s="228" t="s">
        <v>90</v>
      </c>
      <c r="AY134" s="21" t="s">
        <v>145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21" t="s">
        <v>88</v>
      </c>
      <c r="BK134" s="229">
        <f>ROUND(I134*H134,2)</f>
        <v>0</v>
      </c>
      <c r="BL134" s="21" t="s">
        <v>364</v>
      </c>
      <c r="BM134" s="228" t="s">
        <v>3039</v>
      </c>
    </row>
    <row r="135" s="2" customFormat="1" ht="16.5" customHeight="1">
      <c r="A135" s="43"/>
      <c r="B135" s="44"/>
      <c r="C135" s="288" t="s">
        <v>559</v>
      </c>
      <c r="D135" s="288" t="s">
        <v>664</v>
      </c>
      <c r="E135" s="289" t="s">
        <v>3040</v>
      </c>
      <c r="F135" s="290" t="s">
        <v>3041</v>
      </c>
      <c r="G135" s="291" t="s">
        <v>553</v>
      </c>
      <c r="H135" s="292">
        <v>4</v>
      </c>
      <c r="I135" s="293"/>
      <c r="J135" s="294">
        <f>ROUND(I135*H135,2)</f>
        <v>0</v>
      </c>
      <c r="K135" s="290" t="s">
        <v>78</v>
      </c>
      <c r="L135" s="295"/>
      <c r="M135" s="296" t="s">
        <v>78</v>
      </c>
      <c r="N135" s="297" t="s">
        <v>50</v>
      </c>
      <c r="O135" s="89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R135" s="228" t="s">
        <v>467</v>
      </c>
      <c r="AT135" s="228" t="s">
        <v>664</v>
      </c>
      <c r="AU135" s="228" t="s">
        <v>90</v>
      </c>
      <c r="AY135" s="21" t="s">
        <v>145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1" t="s">
        <v>88</v>
      </c>
      <c r="BK135" s="229">
        <f>ROUND(I135*H135,2)</f>
        <v>0</v>
      </c>
      <c r="BL135" s="21" t="s">
        <v>364</v>
      </c>
      <c r="BM135" s="228" t="s">
        <v>3042</v>
      </c>
    </row>
    <row r="136" s="2" customFormat="1" ht="16.5" customHeight="1">
      <c r="A136" s="43"/>
      <c r="B136" s="44"/>
      <c r="C136" s="217" t="s">
        <v>568</v>
      </c>
      <c r="D136" s="217" t="s">
        <v>148</v>
      </c>
      <c r="E136" s="218" t="s">
        <v>3043</v>
      </c>
      <c r="F136" s="219" t="s">
        <v>3044</v>
      </c>
      <c r="G136" s="220" t="s">
        <v>553</v>
      </c>
      <c r="H136" s="221">
        <v>3</v>
      </c>
      <c r="I136" s="222"/>
      <c r="J136" s="223">
        <f>ROUND(I136*H136,2)</f>
        <v>0</v>
      </c>
      <c r="K136" s="219" t="s">
        <v>78</v>
      </c>
      <c r="L136" s="49"/>
      <c r="M136" s="224" t="s">
        <v>78</v>
      </c>
      <c r="N136" s="225" t="s">
        <v>50</v>
      </c>
      <c r="O136" s="89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R136" s="228" t="s">
        <v>364</v>
      </c>
      <c r="AT136" s="228" t="s">
        <v>148</v>
      </c>
      <c r="AU136" s="228" t="s">
        <v>90</v>
      </c>
      <c r="AY136" s="21" t="s">
        <v>145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1" t="s">
        <v>88</v>
      </c>
      <c r="BK136" s="229">
        <f>ROUND(I136*H136,2)</f>
        <v>0</v>
      </c>
      <c r="BL136" s="21" t="s">
        <v>364</v>
      </c>
      <c r="BM136" s="228" t="s">
        <v>3045</v>
      </c>
    </row>
    <row r="137" s="2" customFormat="1" ht="16.5" customHeight="1">
      <c r="A137" s="43"/>
      <c r="B137" s="44"/>
      <c r="C137" s="288" t="s">
        <v>576</v>
      </c>
      <c r="D137" s="288" t="s">
        <v>664</v>
      </c>
      <c r="E137" s="289" t="s">
        <v>3046</v>
      </c>
      <c r="F137" s="290" t="s">
        <v>3047</v>
      </c>
      <c r="G137" s="291" t="s">
        <v>553</v>
      </c>
      <c r="H137" s="292">
        <v>3</v>
      </c>
      <c r="I137" s="293"/>
      <c r="J137" s="294">
        <f>ROUND(I137*H137,2)</f>
        <v>0</v>
      </c>
      <c r="K137" s="290" t="s">
        <v>78</v>
      </c>
      <c r="L137" s="295"/>
      <c r="M137" s="296" t="s">
        <v>78</v>
      </c>
      <c r="N137" s="297" t="s">
        <v>50</v>
      </c>
      <c r="O137" s="89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R137" s="228" t="s">
        <v>467</v>
      </c>
      <c r="AT137" s="228" t="s">
        <v>664</v>
      </c>
      <c r="AU137" s="228" t="s">
        <v>90</v>
      </c>
      <c r="AY137" s="21" t="s">
        <v>145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1" t="s">
        <v>88</v>
      </c>
      <c r="BK137" s="229">
        <f>ROUND(I137*H137,2)</f>
        <v>0</v>
      </c>
      <c r="BL137" s="21" t="s">
        <v>364</v>
      </c>
      <c r="BM137" s="228" t="s">
        <v>3048</v>
      </c>
    </row>
    <row r="138" s="2" customFormat="1" ht="21.75" customHeight="1">
      <c r="A138" s="43"/>
      <c r="B138" s="44"/>
      <c r="C138" s="217" t="s">
        <v>585</v>
      </c>
      <c r="D138" s="217" t="s">
        <v>148</v>
      </c>
      <c r="E138" s="218" t="s">
        <v>3049</v>
      </c>
      <c r="F138" s="219" t="s">
        <v>3050</v>
      </c>
      <c r="G138" s="220" t="s">
        <v>301</v>
      </c>
      <c r="H138" s="221">
        <v>1.532</v>
      </c>
      <c r="I138" s="222"/>
      <c r="J138" s="223">
        <f>ROUND(I138*H138,2)</f>
        <v>0</v>
      </c>
      <c r="K138" s="219" t="s">
        <v>78</v>
      </c>
      <c r="L138" s="49"/>
      <c r="M138" s="224" t="s">
        <v>78</v>
      </c>
      <c r="N138" s="225" t="s">
        <v>50</v>
      </c>
      <c r="O138" s="89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R138" s="228" t="s">
        <v>364</v>
      </c>
      <c r="AT138" s="228" t="s">
        <v>148</v>
      </c>
      <c r="AU138" s="228" t="s">
        <v>90</v>
      </c>
      <c r="AY138" s="21" t="s">
        <v>145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21" t="s">
        <v>88</v>
      </c>
      <c r="BK138" s="229">
        <f>ROUND(I138*H138,2)</f>
        <v>0</v>
      </c>
      <c r="BL138" s="21" t="s">
        <v>364</v>
      </c>
      <c r="BM138" s="228" t="s">
        <v>3051</v>
      </c>
    </row>
    <row r="139" s="12" customFormat="1" ht="25.92" customHeight="1">
      <c r="A139" s="12"/>
      <c r="B139" s="201"/>
      <c r="C139" s="202"/>
      <c r="D139" s="203" t="s">
        <v>79</v>
      </c>
      <c r="E139" s="204" t="s">
        <v>620</v>
      </c>
      <c r="F139" s="204" t="s">
        <v>621</v>
      </c>
      <c r="G139" s="202"/>
      <c r="H139" s="202"/>
      <c r="I139" s="205"/>
      <c r="J139" s="206">
        <f>BK139</f>
        <v>0</v>
      </c>
      <c r="K139" s="202"/>
      <c r="L139" s="207"/>
      <c r="M139" s="208"/>
      <c r="N139" s="209"/>
      <c r="O139" s="209"/>
      <c r="P139" s="210">
        <f>SUM(P140:P143)</f>
        <v>0</v>
      </c>
      <c r="Q139" s="209"/>
      <c r="R139" s="210">
        <f>SUM(R140:R143)</f>
        <v>0</v>
      </c>
      <c r="S139" s="209"/>
      <c r="T139" s="21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2" t="s">
        <v>170</v>
      </c>
      <c r="AT139" s="213" t="s">
        <v>79</v>
      </c>
      <c r="AU139" s="213" t="s">
        <v>80</v>
      </c>
      <c r="AY139" s="212" t="s">
        <v>145</v>
      </c>
      <c r="BK139" s="214">
        <f>SUM(BK140:BK143)</f>
        <v>0</v>
      </c>
    </row>
    <row r="140" s="2" customFormat="1" ht="16.5" customHeight="1">
      <c r="A140" s="43"/>
      <c r="B140" s="44"/>
      <c r="C140" s="217" t="s">
        <v>613</v>
      </c>
      <c r="D140" s="217" t="s">
        <v>148</v>
      </c>
      <c r="E140" s="218" t="s">
        <v>3052</v>
      </c>
      <c r="F140" s="219" t="s">
        <v>3053</v>
      </c>
      <c r="G140" s="220" t="s">
        <v>3054</v>
      </c>
      <c r="H140" s="221">
        <v>4</v>
      </c>
      <c r="I140" s="222"/>
      <c r="J140" s="223">
        <f>ROUND(I140*H140,2)</f>
        <v>0</v>
      </c>
      <c r="K140" s="219" t="s">
        <v>78</v>
      </c>
      <c r="L140" s="49"/>
      <c r="M140" s="224" t="s">
        <v>78</v>
      </c>
      <c r="N140" s="225" t="s">
        <v>50</v>
      </c>
      <c r="O140" s="89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R140" s="228" t="s">
        <v>626</v>
      </c>
      <c r="AT140" s="228" t="s">
        <v>148</v>
      </c>
      <c r="AU140" s="228" t="s">
        <v>88</v>
      </c>
      <c r="AY140" s="21" t="s">
        <v>145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1" t="s">
        <v>88</v>
      </c>
      <c r="BK140" s="229">
        <f>ROUND(I140*H140,2)</f>
        <v>0</v>
      </c>
      <c r="BL140" s="21" t="s">
        <v>626</v>
      </c>
      <c r="BM140" s="228" t="s">
        <v>3055</v>
      </c>
    </row>
    <row r="141" s="2" customFormat="1" ht="16.5" customHeight="1">
      <c r="A141" s="43"/>
      <c r="B141" s="44"/>
      <c r="C141" s="217" t="s">
        <v>592</v>
      </c>
      <c r="D141" s="217" t="s">
        <v>148</v>
      </c>
      <c r="E141" s="218" t="s">
        <v>3056</v>
      </c>
      <c r="F141" s="219" t="s">
        <v>3057</v>
      </c>
      <c r="G141" s="220" t="s">
        <v>3054</v>
      </c>
      <c r="H141" s="221">
        <v>16</v>
      </c>
      <c r="I141" s="222"/>
      <c r="J141" s="223">
        <f>ROUND(I141*H141,2)</f>
        <v>0</v>
      </c>
      <c r="K141" s="219" t="s">
        <v>78</v>
      </c>
      <c r="L141" s="49"/>
      <c r="M141" s="224" t="s">
        <v>78</v>
      </c>
      <c r="N141" s="225" t="s">
        <v>50</v>
      </c>
      <c r="O141" s="89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R141" s="228" t="s">
        <v>626</v>
      </c>
      <c r="AT141" s="228" t="s">
        <v>148</v>
      </c>
      <c r="AU141" s="228" t="s">
        <v>88</v>
      </c>
      <c r="AY141" s="21" t="s">
        <v>145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1" t="s">
        <v>88</v>
      </c>
      <c r="BK141" s="229">
        <f>ROUND(I141*H141,2)</f>
        <v>0</v>
      </c>
      <c r="BL141" s="21" t="s">
        <v>626</v>
      </c>
      <c r="BM141" s="228" t="s">
        <v>3058</v>
      </c>
    </row>
    <row r="142" s="2" customFormat="1">
      <c r="A142" s="43"/>
      <c r="B142" s="44"/>
      <c r="C142" s="45"/>
      <c r="D142" s="235" t="s">
        <v>157</v>
      </c>
      <c r="E142" s="45"/>
      <c r="F142" s="236" t="s">
        <v>3059</v>
      </c>
      <c r="G142" s="45"/>
      <c r="H142" s="45"/>
      <c r="I142" s="232"/>
      <c r="J142" s="45"/>
      <c r="K142" s="45"/>
      <c r="L142" s="49"/>
      <c r="M142" s="233"/>
      <c r="N142" s="234"/>
      <c r="O142" s="89"/>
      <c r="P142" s="89"/>
      <c r="Q142" s="89"/>
      <c r="R142" s="89"/>
      <c r="S142" s="89"/>
      <c r="T142" s="90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T142" s="21" t="s">
        <v>157</v>
      </c>
      <c r="AU142" s="21" t="s">
        <v>88</v>
      </c>
    </row>
    <row r="143" s="2" customFormat="1" ht="16.5" customHeight="1">
      <c r="A143" s="43"/>
      <c r="B143" s="44"/>
      <c r="C143" s="217" t="s">
        <v>599</v>
      </c>
      <c r="D143" s="217" t="s">
        <v>148</v>
      </c>
      <c r="E143" s="218" t="s">
        <v>3060</v>
      </c>
      <c r="F143" s="219" t="s">
        <v>3061</v>
      </c>
      <c r="G143" s="220" t="s">
        <v>3054</v>
      </c>
      <c r="H143" s="221">
        <v>12</v>
      </c>
      <c r="I143" s="222"/>
      <c r="J143" s="223">
        <f>ROUND(I143*H143,2)</f>
        <v>0</v>
      </c>
      <c r="K143" s="219" t="s">
        <v>78</v>
      </c>
      <c r="L143" s="49"/>
      <c r="M143" s="224" t="s">
        <v>78</v>
      </c>
      <c r="N143" s="225" t="s">
        <v>50</v>
      </c>
      <c r="O143" s="89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R143" s="228" t="s">
        <v>626</v>
      </c>
      <c r="AT143" s="228" t="s">
        <v>148</v>
      </c>
      <c r="AU143" s="228" t="s">
        <v>88</v>
      </c>
      <c r="AY143" s="21" t="s">
        <v>145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1" t="s">
        <v>88</v>
      </c>
      <c r="BK143" s="229">
        <f>ROUND(I143*H143,2)</f>
        <v>0</v>
      </c>
      <c r="BL143" s="21" t="s">
        <v>626</v>
      </c>
      <c r="BM143" s="228" t="s">
        <v>3062</v>
      </c>
    </row>
    <row r="144" s="12" customFormat="1" ht="25.92" customHeight="1">
      <c r="A144" s="12"/>
      <c r="B144" s="201"/>
      <c r="C144" s="202"/>
      <c r="D144" s="203" t="s">
        <v>79</v>
      </c>
      <c r="E144" s="204" t="s">
        <v>1972</v>
      </c>
      <c r="F144" s="204" t="s">
        <v>1973</v>
      </c>
      <c r="G144" s="202"/>
      <c r="H144" s="202"/>
      <c r="I144" s="205"/>
      <c r="J144" s="206">
        <f>BK144</f>
        <v>0</v>
      </c>
      <c r="K144" s="202"/>
      <c r="L144" s="207"/>
      <c r="M144" s="208"/>
      <c r="N144" s="209"/>
      <c r="O144" s="209"/>
      <c r="P144" s="210">
        <f>P145</f>
        <v>0</v>
      </c>
      <c r="Q144" s="209"/>
      <c r="R144" s="210">
        <f>R145</f>
        <v>0</v>
      </c>
      <c r="S144" s="209"/>
      <c r="T144" s="21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170</v>
      </c>
      <c r="AT144" s="213" t="s">
        <v>79</v>
      </c>
      <c r="AU144" s="213" t="s">
        <v>80</v>
      </c>
      <c r="AY144" s="212" t="s">
        <v>145</v>
      </c>
      <c r="BK144" s="214">
        <f>BK145</f>
        <v>0</v>
      </c>
    </row>
    <row r="145" s="2" customFormat="1" ht="21.75" customHeight="1">
      <c r="A145" s="43"/>
      <c r="B145" s="44"/>
      <c r="C145" s="217" t="s">
        <v>622</v>
      </c>
      <c r="D145" s="217" t="s">
        <v>148</v>
      </c>
      <c r="E145" s="218" t="s">
        <v>3063</v>
      </c>
      <c r="F145" s="219" t="s">
        <v>3064</v>
      </c>
      <c r="G145" s="220" t="s">
        <v>3065</v>
      </c>
      <c r="H145" s="221">
        <v>1</v>
      </c>
      <c r="I145" s="222"/>
      <c r="J145" s="223">
        <f>ROUND(I145*H145,2)</f>
        <v>0</v>
      </c>
      <c r="K145" s="219" t="s">
        <v>78</v>
      </c>
      <c r="L145" s="49"/>
      <c r="M145" s="224" t="s">
        <v>78</v>
      </c>
      <c r="N145" s="225" t="s">
        <v>50</v>
      </c>
      <c r="O145" s="89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R145" s="228" t="s">
        <v>364</v>
      </c>
      <c r="AT145" s="228" t="s">
        <v>148</v>
      </c>
      <c r="AU145" s="228" t="s">
        <v>88</v>
      </c>
      <c r="AY145" s="21" t="s">
        <v>145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21" t="s">
        <v>88</v>
      </c>
      <c r="BK145" s="229">
        <f>ROUND(I145*H145,2)</f>
        <v>0</v>
      </c>
      <c r="BL145" s="21" t="s">
        <v>364</v>
      </c>
      <c r="BM145" s="228" t="s">
        <v>3066</v>
      </c>
    </row>
    <row r="146" s="12" customFormat="1" ht="25.92" customHeight="1">
      <c r="A146" s="12"/>
      <c r="B146" s="201"/>
      <c r="C146" s="202"/>
      <c r="D146" s="203" t="s">
        <v>79</v>
      </c>
      <c r="E146" s="204" t="s">
        <v>143</v>
      </c>
      <c r="F146" s="204" t="s">
        <v>86</v>
      </c>
      <c r="G146" s="202"/>
      <c r="H146" s="202"/>
      <c r="I146" s="205"/>
      <c r="J146" s="206">
        <f>BK146</f>
        <v>0</v>
      </c>
      <c r="K146" s="202"/>
      <c r="L146" s="207"/>
      <c r="M146" s="208"/>
      <c r="N146" s="209"/>
      <c r="O146" s="209"/>
      <c r="P146" s="210">
        <f>P147</f>
        <v>0</v>
      </c>
      <c r="Q146" s="209"/>
      <c r="R146" s="210">
        <f>R147</f>
        <v>0</v>
      </c>
      <c r="S146" s="209"/>
      <c r="T146" s="211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144</v>
      </c>
      <c r="AT146" s="213" t="s">
        <v>79</v>
      </c>
      <c r="AU146" s="213" t="s">
        <v>80</v>
      </c>
      <c r="AY146" s="212" t="s">
        <v>145</v>
      </c>
      <c r="BK146" s="214">
        <f>BK147</f>
        <v>0</v>
      </c>
    </row>
    <row r="147" s="12" customFormat="1" ht="22.8" customHeight="1">
      <c r="A147" s="12"/>
      <c r="B147" s="201"/>
      <c r="C147" s="202"/>
      <c r="D147" s="203" t="s">
        <v>79</v>
      </c>
      <c r="E147" s="215" t="s">
        <v>213</v>
      </c>
      <c r="F147" s="215" t="s">
        <v>214</v>
      </c>
      <c r="G147" s="202"/>
      <c r="H147" s="202"/>
      <c r="I147" s="205"/>
      <c r="J147" s="216">
        <f>BK147</f>
        <v>0</v>
      </c>
      <c r="K147" s="202"/>
      <c r="L147" s="207"/>
      <c r="M147" s="208"/>
      <c r="N147" s="209"/>
      <c r="O147" s="209"/>
      <c r="P147" s="210">
        <f>SUM(P148:P149)</f>
        <v>0</v>
      </c>
      <c r="Q147" s="209"/>
      <c r="R147" s="210">
        <f>SUM(R148:R149)</f>
        <v>0</v>
      </c>
      <c r="S147" s="209"/>
      <c r="T147" s="21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2" t="s">
        <v>144</v>
      </c>
      <c r="AT147" s="213" t="s">
        <v>79</v>
      </c>
      <c r="AU147" s="213" t="s">
        <v>88</v>
      </c>
      <c r="AY147" s="212" t="s">
        <v>145</v>
      </c>
      <c r="BK147" s="214">
        <f>SUM(BK148:BK149)</f>
        <v>0</v>
      </c>
    </row>
    <row r="148" s="2" customFormat="1" ht="16.5" customHeight="1">
      <c r="A148" s="43"/>
      <c r="B148" s="44"/>
      <c r="C148" s="217" t="s">
        <v>1056</v>
      </c>
      <c r="D148" s="217" t="s">
        <v>148</v>
      </c>
      <c r="E148" s="218" t="s">
        <v>2251</v>
      </c>
      <c r="F148" s="219" t="s">
        <v>2252</v>
      </c>
      <c r="G148" s="220" t="s">
        <v>151</v>
      </c>
      <c r="H148" s="221">
        <v>1</v>
      </c>
      <c r="I148" s="222"/>
      <c r="J148" s="223">
        <f>ROUND(I148*H148,2)</f>
        <v>0</v>
      </c>
      <c r="K148" s="219" t="s">
        <v>554</v>
      </c>
      <c r="L148" s="49"/>
      <c r="M148" s="224" t="s">
        <v>78</v>
      </c>
      <c r="N148" s="225" t="s">
        <v>50</v>
      </c>
      <c r="O148" s="89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R148" s="228" t="s">
        <v>153</v>
      </c>
      <c r="AT148" s="228" t="s">
        <v>148</v>
      </c>
      <c r="AU148" s="228" t="s">
        <v>90</v>
      </c>
      <c r="AY148" s="21" t="s">
        <v>145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21" t="s">
        <v>88</v>
      </c>
      <c r="BK148" s="229">
        <f>ROUND(I148*H148,2)</f>
        <v>0</v>
      </c>
      <c r="BL148" s="21" t="s">
        <v>153</v>
      </c>
      <c r="BM148" s="228" t="s">
        <v>3067</v>
      </c>
    </row>
    <row r="149" s="2" customFormat="1">
      <c r="A149" s="43"/>
      <c r="B149" s="44"/>
      <c r="C149" s="45"/>
      <c r="D149" s="230" t="s">
        <v>155</v>
      </c>
      <c r="E149" s="45"/>
      <c r="F149" s="231" t="s">
        <v>2254</v>
      </c>
      <c r="G149" s="45"/>
      <c r="H149" s="45"/>
      <c r="I149" s="232"/>
      <c r="J149" s="45"/>
      <c r="K149" s="45"/>
      <c r="L149" s="49"/>
      <c r="M149" s="237"/>
      <c r="N149" s="238"/>
      <c r="O149" s="239"/>
      <c r="P149" s="239"/>
      <c r="Q149" s="239"/>
      <c r="R149" s="239"/>
      <c r="S149" s="239"/>
      <c r="T149" s="240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T149" s="21" t="s">
        <v>155</v>
      </c>
      <c r="AU149" s="21" t="s">
        <v>90</v>
      </c>
    </row>
    <row r="150" s="2" customFormat="1" ht="6.96" customHeight="1">
      <c r="A150" s="43"/>
      <c r="B150" s="64"/>
      <c r="C150" s="65"/>
      <c r="D150" s="65"/>
      <c r="E150" s="65"/>
      <c r="F150" s="65"/>
      <c r="G150" s="65"/>
      <c r="H150" s="65"/>
      <c r="I150" s="65"/>
      <c r="J150" s="65"/>
      <c r="K150" s="65"/>
      <c r="L150" s="49"/>
      <c r="M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</row>
  </sheetData>
  <sheetProtection sheet="1" autoFilter="0" formatColumns="0" formatRows="0" objects="1" scenarios="1" spinCount="100000" saltValue="qpNUq5KPglfsLIMhrzfyeBDraDVf194TQf6hkVEc0PRPliACFC19/R7J0vlL4pTJyWA/mIuNvH8pkw8uprom5A==" hashValue="bNj3KbId1dS8XKh7eF2/uT9Mx9xff2xLeJpPwdDbrOKlCynPyRoDcNzxYymRew6E71O5179A3zDqfgRg2vefvg==" algorithmName="SHA-512" password="CC35"/>
  <autoFilter ref="C90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49" r:id="rId1" display="https://podminky.urs.cz/item/CS_URS_2023_02/04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3"/>
      <c r="C3" s="144"/>
      <c r="D3" s="144"/>
      <c r="E3" s="144"/>
      <c r="F3" s="144"/>
      <c r="G3" s="144"/>
      <c r="H3" s="24"/>
    </row>
    <row r="4" s="1" customFormat="1" ht="24.96" customHeight="1">
      <c r="B4" s="24"/>
      <c r="C4" s="145" t="s">
        <v>3068</v>
      </c>
      <c r="H4" s="24"/>
    </row>
    <row r="5" s="1" customFormat="1" ht="12" customHeight="1">
      <c r="B5" s="24"/>
      <c r="C5" s="317" t="s">
        <v>13</v>
      </c>
      <c r="D5" s="154" t="s">
        <v>14</v>
      </c>
      <c r="E5" s="1"/>
      <c r="F5" s="1"/>
      <c r="H5" s="24"/>
    </row>
    <row r="6" s="1" customFormat="1" ht="36.96" customHeight="1">
      <c r="B6" s="24"/>
      <c r="C6" s="318" t="s">
        <v>16</v>
      </c>
      <c r="D6" s="319" t="s">
        <v>17</v>
      </c>
      <c r="E6" s="1"/>
      <c r="F6" s="1"/>
      <c r="H6" s="24"/>
    </row>
    <row r="7" s="1" customFormat="1" ht="16.5" customHeight="1">
      <c r="B7" s="24"/>
      <c r="C7" s="147" t="s">
        <v>24</v>
      </c>
      <c r="D7" s="151" t="str">
        <f>'Rekapitulace stavby'!AN8</f>
        <v>1. 2. 2025</v>
      </c>
      <c r="H7" s="24"/>
    </row>
    <row r="8" s="2" customFormat="1" ht="10.8" customHeight="1">
      <c r="A8" s="43"/>
      <c r="B8" s="49"/>
      <c r="C8" s="43"/>
      <c r="D8" s="43"/>
      <c r="E8" s="43"/>
      <c r="F8" s="43"/>
      <c r="G8" s="43"/>
      <c r="H8" s="49"/>
    </row>
    <row r="9" s="11" customFormat="1" ht="29.28" customHeight="1">
      <c r="A9" s="190"/>
      <c r="B9" s="320"/>
      <c r="C9" s="321" t="s">
        <v>60</v>
      </c>
      <c r="D9" s="322" t="s">
        <v>61</v>
      </c>
      <c r="E9" s="322" t="s">
        <v>132</v>
      </c>
      <c r="F9" s="323" t="s">
        <v>3069</v>
      </c>
      <c r="G9" s="190"/>
      <c r="H9" s="320"/>
    </row>
    <row r="10" s="2" customFormat="1" ht="26.4" customHeight="1">
      <c r="A10" s="43"/>
      <c r="B10" s="49"/>
      <c r="C10" s="324" t="s">
        <v>3070</v>
      </c>
      <c r="D10" s="324" t="s">
        <v>95</v>
      </c>
      <c r="E10" s="43"/>
      <c r="F10" s="43"/>
      <c r="G10" s="43"/>
      <c r="H10" s="49"/>
    </row>
    <row r="11" s="2" customFormat="1" ht="16.8" customHeight="1">
      <c r="A11" s="43"/>
      <c r="B11" s="49"/>
      <c r="C11" s="325" t="s">
        <v>534</v>
      </c>
      <c r="D11" s="326" t="s">
        <v>534</v>
      </c>
      <c r="E11" s="327" t="s">
        <v>78</v>
      </c>
      <c r="F11" s="328">
        <v>173.06999999999999</v>
      </c>
      <c r="G11" s="43"/>
      <c r="H11" s="49"/>
    </row>
    <row r="12" s="2" customFormat="1" ht="16.8" customHeight="1">
      <c r="A12" s="43"/>
      <c r="B12" s="49"/>
      <c r="C12" s="329" t="s">
        <v>78</v>
      </c>
      <c r="D12" s="329" t="s">
        <v>504</v>
      </c>
      <c r="E12" s="21" t="s">
        <v>78</v>
      </c>
      <c r="F12" s="330">
        <v>39.560000000000002</v>
      </c>
      <c r="G12" s="43"/>
      <c r="H12" s="49"/>
    </row>
    <row r="13" s="2" customFormat="1" ht="16.8" customHeight="1">
      <c r="A13" s="43"/>
      <c r="B13" s="49"/>
      <c r="C13" s="329" t="s">
        <v>78</v>
      </c>
      <c r="D13" s="329" t="s">
        <v>527</v>
      </c>
      <c r="E13" s="21" t="s">
        <v>78</v>
      </c>
      <c r="F13" s="330">
        <v>50.270000000000003</v>
      </c>
      <c r="G13" s="43"/>
      <c r="H13" s="49"/>
    </row>
    <row r="14" s="2" customFormat="1" ht="16.8" customHeight="1">
      <c r="A14" s="43"/>
      <c r="B14" s="49"/>
      <c r="C14" s="329" t="s">
        <v>78</v>
      </c>
      <c r="D14" s="329" t="s">
        <v>528</v>
      </c>
      <c r="E14" s="21" t="s">
        <v>78</v>
      </c>
      <c r="F14" s="330">
        <v>3.4100000000000001</v>
      </c>
      <c r="G14" s="43"/>
      <c r="H14" s="49"/>
    </row>
    <row r="15" s="2" customFormat="1" ht="16.8" customHeight="1">
      <c r="A15" s="43"/>
      <c r="B15" s="49"/>
      <c r="C15" s="329" t="s">
        <v>78</v>
      </c>
      <c r="D15" s="329" t="s">
        <v>508</v>
      </c>
      <c r="E15" s="21" t="s">
        <v>78</v>
      </c>
      <c r="F15" s="330">
        <v>6.9100000000000001</v>
      </c>
      <c r="G15" s="43"/>
      <c r="H15" s="49"/>
    </row>
    <row r="16" s="2" customFormat="1" ht="16.8" customHeight="1">
      <c r="A16" s="43"/>
      <c r="B16" s="49"/>
      <c r="C16" s="329" t="s">
        <v>78</v>
      </c>
      <c r="D16" s="329" t="s">
        <v>509</v>
      </c>
      <c r="E16" s="21" t="s">
        <v>78</v>
      </c>
      <c r="F16" s="330">
        <v>15.890000000000001</v>
      </c>
      <c r="G16" s="43"/>
      <c r="H16" s="49"/>
    </row>
    <row r="17" s="2" customFormat="1" ht="16.8" customHeight="1">
      <c r="A17" s="43"/>
      <c r="B17" s="49"/>
      <c r="C17" s="329" t="s">
        <v>78</v>
      </c>
      <c r="D17" s="329" t="s">
        <v>529</v>
      </c>
      <c r="E17" s="21" t="s">
        <v>78</v>
      </c>
      <c r="F17" s="330">
        <v>10.699999999999999</v>
      </c>
      <c r="G17" s="43"/>
      <c r="H17" s="49"/>
    </row>
    <row r="18" s="2" customFormat="1" ht="16.8" customHeight="1">
      <c r="A18" s="43"/>
      <c r="B18" s="49"/>
      <c r="C18" s="329" t="s">
        <v>78</v>
      </c>
      <c r="D18" s="329" t="s">
        <v>530</v>
      </c>
      <c r="E18" s="21" t="s">
        <v>78</v>
      </c>
      <c r="F18" s="330">
        <v>22.57</v>
      </c>
      <c r="G18" s="43"/>
      <c r="H18" s="49"/>
    </row>
    <row r="19" s="2" customFormat="1" ht="16.8" customHeight="1">
      <c r="A19" s="43"/>
      <c r="B19" s="49"/>
      <c r="C19" s="329" t="s">
        <v>78</v>
      </c>
      <c r="D19" s="329" t="s">
        <v>531</v>
      </c>
      <c r="E19" s="21" t="s">
        <v>78</v>
      </c>
      <c r="F19" s="330">
        <v>15.07</v>
      </c>
      <c r="G19" s="43"/>
      <c r="H19" s="49"/>
    </row>
    <row r="20" s="2" customFormat="1" ht="16.8" customHeight="1">
      <c r="A20" s="43"/>
      <c r="B20" s="49"/>
      <c r="C20" s="329" t="s">
        <v>78</v>
      </c>
      <c r="D20" s="329" t="s">
        <v>532</v>
      </c>
      <c r="E20" s="21" t="s">
        <v>78</v>
      </c>
      <c r="F20" s="330">
        <v>3.3900000000000001</v>
      </c>
      <c r="G20" s="43"/>
      <c r="H20" s="49"/>
    </row>
    <row r="21" s="2" customFormat="1" ht="16.8" customHeight="1">
      <c r="A21" s="43"/>
      <c r="B21" s="49"/>
      <c r="C21" s="329" t="s">
        <v>78</v>
      </c>
      <c r="D21" s="329" t="s">
        <v>533</v>
      </c>
      <c r="E21" s="21" t="s">
        <v>78</v>
      </c>
      <c r="F21" s="330">
        <v>5.2999999999999998</v>
      </c>
      <c r="G21" s="43"/>
      <c r="H21" s="49"/>
    </row>
    <row r="22" s="2" customFormat="1" ht="16.8" customHeight="1">
      <c r="A22" s="43"/>
      <c r="B22" s="49"/>
      <c r="C22" s="329" t="s">
        <v>534</v>
      </c>
      <c r="D22" s="329" t="s">
        <v>277</v>
      </c>
      <c r="E22" s="21" t="s">
        <v>78</v>
      </c>
      <c r="F22" s="330">
        <v>173.06999999999999</v>
      </c>
      <c r="G22" s="43"/>
      <c r="H22" s="49"/>
    </row>
    <row r="23" s="2" customFormat="1" ht="16.8" customHeight="1">
      <c r="A23" s="43"/>
      <c r="B23" s="49"/>
      <c r="C23" s="325" t="s">
        <v>598</v>
      </c>
      <c r="D23" s="326" t="s">
        <v>3071</v>
      </c>
      <c r="E23" s="327" t="s">
        <v>78</v>
      </c>
      <c r="F23" s="328">
        <v>18.699999999999999</v>
      </c>
      <c r="G23" s="43"/>
      <c r="H23" s="49"/>
    </row>
    <row r="24" s="2" customFormat="1" ht="16.8" customHeight="1">
      <c r="A24" s="43"/>
      <c r="B24" s="49"/>
      <c r="C24" s="329" t="s">
        <v>78</v>
      </c>
      <c r="D24" s="329" t="s">
        <v>597</v>
      </c>
      <c r="E24" s="21" t="s">
        <v>78</v>
      </c>
      <c r="F24" s="330">
        <v>18.699999999999999</v>
      </c>
      <c r="G24" s="43"/>
      <c r="H24" s="49"/>
    </row>
    <row r="25" s="2" customFormat="1" ht="16.8" customHeight="1">
      <c r="A25" s="43"/>
      <c r="B25" s="49"/>
      <c r="C25" s="329" t="s">
        <v>598</v>
      </c>
      <c r="D25" s="329" t="s">
        <v>341</v>
      </c>
      <c r="E25" s="21" t="s">
        <v>78</v>
      </c>
      <c r="F25" s="330">
        <v>18.699999999999999</v>
      </c>
      <c r="G25" s="43"/>
      <c r="H25" s="49"/>
    </row>
    <row r="26" s="2" customFormat="1" ht="26.4" customHeight="1">
      <c r="A26" s="43"/>
      <c r="B26" s="49"/>
      <c r="C26" s="324" t="s">
        <v>3072</v>
      </c>
      <c r="D26" s="324" t="s">
        <v>99</v>
      </c>
      <c r="E26" s="43"/>
      <c r="F26" s="43"/>
      <c r="G26" s="43"/>
      <c r="H26" s="49"/>
    </row>
    <row r="27" s="2" customFormat="1" ht="16.8" customHeight="1">
      <c r="A27" s="43"/>
      <c r="B27" s="49"/>
      <c r="C27" s="325" t="s">
        <v>3073</v>
      </c>
      <c r="D27" s="326" t="s">
        <v>3074</v>
      </c>
      <c r="E27" s="327" t="s">
        <v>78</v>
      </c>
      <c r="F27" s="328">
        <v>460.23700000000002</v>
      </c>
      <c r="G27" s="43"/>
      <c r="H27" s="49"/>
    </row>
    <row r="28" s="2" customFormat="1" ht="16.8" customHeight="1">
      <c r="A28" s="43"/>
      <c r="B28" s="49"/>
      <c r="C28" s="325" t="s">
        <v>637</v>
      </c>
      <c r="D28" s="326" t="s">
        <v>78</v>
      </c>
      <c r="E28" s="327" t="s">
        <v>78</v>
      </c>
      <c r="F28" s="328">
        <v>19.689</v>
      </c>
      <c r="G28" s="43"/>
      <c r="H28" s="49"/>
    </row>
    <row r="29" s="2" customFormat="1" ht="16.8" customHeight="1">
      <c r="A29" s="43"/>
      <c r="B29" s="49"/>
      <c r="C29" s="329" t="s">
        <v>78</v>
      </c>
      <c r="D29" s="329" t="s">
        <v>708</v>
      </c>
      <c r="E29" s="21" t="s">
        <v>78</v>
      </c>
      <c r="F29" s="330">
        <v>2.1379999999999999</v>
      </c>
      <c r="G29" s="43"/>
      <c r="H29" s="49"/>
    </row>
    <row r="30" s="2" customFormat="1" ht="16.8" customHeight="1">
      <c r="A30" s="43"/>
      <c r="B30" s="49"/>
      <c r="C30" s="329" t="s">
        <v>78</v>
      </c>
      <c r="D30" s="329" t="s">
        <v>709</v>
      </c>
      <c r="E30" s="21" t="s">
        <v>78</v>
      </c>
      <c r="F30" s="330">
        <v>6.9349999999999996</v>
      </c>
      <c r="G30" s="43"/>
      <c r="H30" s="49"/>
    </row>
    <row r="31" s="2" customFormat="1" ht="16.8" customHeight="1">
      <c r="A31" s="43"/>
      <c r="B31" s="49"/>
      <c r="C31" s="329" t="s">
        <v>78</v>
      </c>
      <c r="D31" s="329" t="s">
        <v>710</v>
      </c>
      <c r="E31" s="21" t="s">
        <v>78</v>
      </c>
      <c r="F31" s="330">
        <v>7.6950000000000003</v>
      </c>
      <c r="G31" s="43"/>
      <c r="H31" s="49"/>
    </row>
    <row r="32" s="2" customFormat="1" ht="16.8" customHeight="1">
      <c r="A32" s="43"/>
      <c r="B32" s="49"/>
      <c r="C32" s="329" t="s">
        <v>78</v>
      </c>
      <c r="D32" s="329" t="s">
        <v>711</v>
      </c>
      <c r="E32" s="21" t="s">
        <v>78</v>
      </c>
      <c r="F32" s="330">
        <v>2.375</v>
      </c>
      <c r="G32" s="43"/>
      <c r="H32" s="49"/>
    </row>
    <row r="33" s="2" customFormat="1" ht="16.8" customHeight="1">
      <c r="A33" s="43"/>
      <c r="B33" s="49"/>
      <c r="C33" s="329" t="s">
        <v>78</v>
      </c>
      <c r="D33" s="329" t="s">
        <v>712</v>
      </c>
      <c r="E33" s="21" t="s">
        <v>78</v>
      </c>
      <c r="F33" s="330">
        <v>0.54600000000000004</v>
      </c>
      <c r="G33" s="43"/>
      <c r="H33" s="49"/>
    </row>
    <row r="34" s="2" customFormat="1" ht="16.8" customHeight="1">
      <c r="A34" s="43"/>
      <c r="B34" s="49"/>
      <c r="C34" s="329" t="s">
        <v>637</v>
      </c>
      <c r="D34" s="329" t="s">
        <v>341</v>
      </c>
      <c r="E34" s="21" t="s">
        <v>78</v>
      </c>
      <c r="F34" s="330">
        <v>19.689</v>
      </c>
      <c r="G34" s="43"/>
      <c r="H34" s="49"/>
    </row>
    <row r="35" s="2" customFormat="1" ht="16.8" customHeight="1">
      <c r="A35" s="43"/>
      <c r="B35" s="49"/>
      <c r="C35" s="331" t="s">
        <v>3075</v>
      </c>
      <c r="D35" s="43"/>
      <c r="E35" s="43"/>
      <c r="F35" s="43"/>
      <c r="G35" s="43"/>
      <c r="H35" s="49"/>
    </row>
    <row r="36" s="2" customFormat="1" ht="16.8" customHeight="1">
      <c r="A36" s="43"/>
      <c r="B36" s="49"/>
      <c r="C36" s="329" t="s">
        <v>704</v>
      </c>
      <c r="D36" s="329" t="s">
        <v>3076</v>
      </c>
      <c r="E36" s="21" t="s">
        <v>319</v>
      </c>
      <c r="F36" s="330">
        <v>20.241</v>
      </c>
      <c r="G36" s="43"/>
      <c r="H36" s="49"/>
    </row>
    <row r="37" s="2" customFormat="1" ht="16.8" customHeight="1">
      <c r="A37" s="43"/>
      <c r="B37" s="49"/>
      <c r="C37" s="329" t="s">
        <v>714</v>
      </c>
      <c r="D37" s="329" t="s">
        <v>3077</v>
      </c>
      <c r="E37" s="21" t="s">
        <v>319</v>
      </c>
      <c r="F37" s="330">
        <v>20.241</v>
      </c>
      <c r="G37" s="43"/>
      <c r="H37" s="49"/>
    </row>
    <row r="38" s="2" customFormat="1" ht="16.8" customHeight="1">
      <c r="A38" s="43"/>
      <c r="B38" s="49"/>
      <c r="C38" s="329" t="s">
        <v>721</v>
      </c>
      <c r="D38" s="329" t="s">
        <v>3078</v>
      </c>
      <c r="E38" s="21" t="s">
        <v>319</v>
      </c>
      <c r="F38" s="330">
        <v>20.241</v>
      </c>
      <c r="G38" s="43"/>
      <c r="H38" s="49"/>
    </row>
    <row r="39" s="2" customFormat="1" ht="16.8" customHeight="1">
      <c r="A39" s="43"/>
      <c r="B39" s="49"/>
      <c r="C39" s="329" t="s">
        <v>725</v>
      </c>
      <c r="D39" s="329" t="s">
        <v>3079</v>
      </c>
      <c r="E39" s="21" t="s">
        <v>319</v>
      </c>
      <c r="F39" s="330">
        <v>20.241</v>
      </c>
      <c r="G39" s="43"/>
      <c r="H39" s="49"/>
    </row>
    <row r="40" s="2" customFormat="1" ht="16.8" customHeight="1">
      <c r="A40" s="43"/>
      <c r="B40" s="49"/>
      <c r="C40" s="325" t="s">
        <v>639</v>
      </c>
      <c r="D40" s="326" t="s">
        <v>78</v>
      </c>
      <c r="E40" s="327" t="s">
        <v>78</v>
      </c>
      <c r="F40" s="328">
        <v>0.55200000000000005</v>
      </c>
      <c r="G40" s="43"/>
      <c r="H40" s="49"/>
    </row>
    <row r="41" s="2" customFormat="1" ht="16.8" customHeight="1">
      <c r="A41" s="43"/>
      <c r="B41" s="49"/>
      <c r="C41" s="329" t="s">
        <v>78</v>
      </c>
      <c r="D41" s="329" t="s">
        <v>713</v>
      </c>
      <c r="E41" s="21" t="s">
        <v>78</v>
      </c>
      <c r="F41" s="330">
        <v>0.55200000000000005</v>
      </c>
      <c r="G41" s="43"/>
      <c r="H41" s="49"/>
    </row>
    <row r="42" s="2" customFormat="1" ht="16.8" customHeight="1">
      <c r="A42" s="43"/>
      <c r="B42" s="49"/>
      <c r="C42" s="329" t="s">
        <v>639</v>
      </c>
      <c r="D42" s="329" t="s">
        <v>341</v>
      </c>
      <c r="E42" s="21" t="s">
        <v>78</v>
      </c>
      <c r="F42" s="330">
        <v>0.55200000000000005</v>
      </c>
      <c r="G42" s="43"/>
      <c r="H42" s="49"/>
    </row>
    <row r="43" s="2" customFormat="1" ht="16.8" customHeight="1">
      <c r="A43" s="43"/>
      <c r="B43" s="49"/>
      <c r="C43" s="331" t="s">
        <v>3075</v>
      </c>
      <c r="D43" s="43"/>
      <c r="E43" s="43"/>
      <c r="F43" s="43"/>
      <c r="G43" s="43"/>
      <c r="H43" s="49"/>
    </row>
    <row r="44" s="2" customFormat="1" ht="16.8" customHeight="1">
      <c r="A44" s="43"/>
      <c r="B44" s="49"/>
      <c r="C44" s="329" t="s">
        <v>704</v>
      </c>
      <c r="D44" s="329" t="s">
        <v>3076</v>
      </c>
      <c r="E44" s="21" t="s">
        <v>319</v>
      </c>
      <c r="F44" s="330">
        <v>20.241</v>
      </c>
      <c r="G44" s="43"/>
      <c r="H44" s="49"/>
    </row>
    <row r="45" s="2" customFormat="1" ht="16.8" customHeight="1">
      <c r="A45" s="43"/>
      <c r="B45" s="49"/>
      <c r="C45" s="329" t="s">
        <v>714</v>
      </c>
      <c r="D45" s="329" t="s">
        <v>3077</v>
      </c>
      <c r="E45" s="21" t="s">
        <v>319</v>
      </c>
      <c r="F45" s="330">
        <v>20.241</v>
      </c>
      <c r="G45" s="43"/>
      <c r="H45" s="49"/>
    </row>
    <row r="46" s="2" customFormat="1" ht="16.8" customHeight="1">
      <c r="A46" s="43"/>
      <c r="B46" s="49"/>
      <c r="C46" s="329" t="s">
        <v>721</v>
      </c>
      <c r="D46" s="329" t="s">
        <v>3078</v>
      </c>
      <c r="E46" s="21" t="s">
        <v>319</v>
      </c>
      <c r="F46" s="330">
        <v>20.241</v>
      </c>
      <c r="G46" s="43"/>
      <c r="H46" s="49"/>
    </row>
    <row r="47" s="2" customFormat="1" ht="16.8" customHeight="1">
      <c r="A47" s="43"/>
      <c r="B47" s="49"/>
      <c r="C47" s="329" t="s">
        <v>725</v>
      </c>
      <c r="D47" s="329" t="s">
        <v>3079</v>
      </c>
      <c r="E47" s="21" t="s">
        <v>319</v>
      </c>
      <c r="F47" s="330">
        <v>20.241</v>
      </c>
      <c r="G47" s="43"/>
      <c r="H47" s="49"/>
    </row>
    <row r="48" s="2" customFormat="1" ht="26.4" customHeight="1">
      <c r="A48" s="43"/>
      <c r="B48" s="49"/>
      <c r="C48" s="324" t="s">
        <v>3080</v>
      </c>
      <c r="D48" s="324" t="s">
        <v>102</v>
      </c>
      <c r="E48" s="43"/>
      <c r="F48" s="43"/>
      <c r="G48" s="43"/>
      <c r="H48" s="49"/>
    </row>
    <row r="49" s="2" customFormat="1" ht="16.8" customHeight="1">
      <c r="A49" s="43"/>
      <c r="B49" s="49"/>
      <c r="C49" s="325" t="s">
        <v>3081</v>
      </c>
      <c r="D49" s="326" t="s">
        <v>3082</v>
      </c>
      <c r="E49" s="327" t="s">
        <v>78</v>
      </c>
      <c r="F49" s="328">
        <v>24.109999999999999</v>
      </c>
      <c r="G49" s="43"/>
      <c r="H49" s="49"/>
    </row>
    <row r="50" s="2" customFormat="1" ht="16.8" customHeight="1">
      <c r="A50" s="43"/>
      <c r="B50" s="49"/>
      <c r="C50" s="325" t="s">
        <v>534</v>
      </c>
      <c r="D50" s="326" t="s">
        <v>78</v>
      </c>
      <c r="E50" s="327" t="s">
        <v>78</v>
      </c>
      <c r="F50" s="328">
        <v>173.06999999999999</v>
      </c>
      <c r="G50" s="43"/>
      <c r="H50" s="49"/>
    </row>
    <row r="51" s="2" customFormat="1" ht="16.8" customHeight="1">
      <c r="A51" s="43"/>
      <c r="B51" s="49"/>
      <c r="C51" s="329" t="s">
        <v>78</v>
      </c>
      <c r="D51" s="329" t="s">
        <v>504</v>
      </c>
      <c r="E51" s="21" t="s">
        <v>78</v>
      </c>
      <c r="F51" s="330">
        <v>39.560000000000002</v>
      </c>
      <c r="G51" s="43"/>
      <c r="H51" s="49"/>
    </row>
    <row r="52" s="2" customFormat="1" ht="16.8" customHeight="1">
      <c r="A52" s="43"/>
      <c r="B52" s="49"/>
      <c r="C52" s="329" t="s">
        <v>78</v>
      </c>
      <c r="D52" s="329" t="s">
        <v>527</v>
      </c>
      <c r="E52" s="21" t="s">
        <v>78</v>
      </c>
      <c r="F52" s="330">
        <v>50.270000000000003</v>
      </c>
      <c r="G52" s="43"/>
      <c r="H52" s="49"/>
    </row>
    <row r="53" s="2" customFormat="1" ht="16.8" customHeight="1">
      <c r="A53" s="43"/>
      <c r="B53" s="49"/>
      <c r="C53" s="329" t="s">
        <v>78</v>
      </c>
      <c r="D53" s="329" t="s">
        <v>528</v>
      </c>
      <c r="E53" s="21" t="s">
        <v>78</v>
      </c>
      <c r="F53" s="330">
        <v>3.4100000000000001</v>
      </c>
      <c r="G53" s="43"/>
      <c r="H53" s="49"/>
    </row>
    <row r="54" s="2" customFormat="1" ht="16.8" customHeight="1">
      <c r="A54" s="43"/>
      <c r="B54" s="49"/>
      <c r="C54" s="329" t="s">
        <v>78</v>
      </c>
      <c r="D54" s="329" t="s">
        <v>508</v>
      </c>
      <c r="E54" s="21" t="s">
        <v>78</v>
      </c>
      <c r="F54" s="330">
        <v>6.9100000000000001</v>
      </c>
      <c r="G54" s="43"/>
      <c r="H54" s="49"/>
    </row>
    <row r="55" s="2" customFormat="1" ht="16.8" customHeight="1">
      <c r="A55" s="43"/>
      <c r="B55" s="49"/>
      <c r="C55" s="329" t="s">
        <v>78</v>
      </c>
      <c r="D55" s="329" t="s">
        <v>509</v>
      </c>
      <c r="E55" s="21" t="s">
        <v>78</v>
      </c>
      <c r="F55" s="330">
        <v>15.890000000000001</v>
      </c>
      <c r="G55" s="43"/>
      <c r="H55" s="49"/>
    </row>
    <row r="56" s="2" customFormat="1" ht="16.8" customHeight="1">
      <c r="A56" s="43"/>
      <c r="B56" s="49"/>
      <c r="C56" s="329" t="s">
        <v>78</v>
      </c>
      <c r="D56" s="329" t="s">
        <v>529</v>
      </c>
      <c r="E56" s="21" t="s">
        <v>78</v>
      </c>
      <c r="F56" s="330">
        <v>10.699999999999999</v>
      </c>
      <c r="G56" s="43"/>
      <c r="H56" s="49"/>
    </row>
    <row r="57" s="2" customFormat="1" ht="16.8" customHeight="1">
      <c r="A57" s="43"/>
      <c r="B57" s="49"/>
      <c r="C57" s="329" t="s">
        <v>78</v>
      </c>
      <c r="D57" s="329" t="s">
        <v>530</v>
      </c>
      <c r="E57" s="21" t="s">
        <v>78</v>
      </c>
      <c r="F57" s="330">
        <v>22.57</v>
      </c>
      <c r="G57" s="43"/>
      <c r="H57" s="49"/>
    </row>
    <row r="58" s="2" customFormat="1" ht="16.8" customHeight="1">
      <c r="A58" s="43"/>
      <c r="B58" s="49"/>
      <c r="C58" s="329" t="s">
        <v>78</v>
      </c>
      <c r="D58" s="329" t="s">
        <v>531</v>
      </c>
      <c r="E58" s="21" t="s">
        <v>78</v>
      </c>
      <c r="F58" s="330">
        <v>15.07</v>
      </c>
      <c r="G58" s="43"/>
      <c r="H58" s="49"/>
    </row>
    <row r="59" s="2" customFormat="1" ht="16.8" customHeight="1">
      <c r="A59" s="43"/>
      <c r="B59" s="49"/>
      <c r="C59" s="329" t="s">
        <v>78</v>
      </c>
      <c r="D59" s="329" t="s">
        <v>532</v>
      </c>
      <c r="E59" s="21" t="s">
        <v>78</v>
      </c>
      <c r="F59" s="330">
        <v>3.3900000000000001</v>
      </c>
      <c r="G59" s="43"/>
      <c r="H59" s="49"/>
    </row>
    <row r="60" s="2" customFormat="1" ht="16.8" customHeight="1">
      <c r="A60" s="43"/>
      <c r="B60" s="49"/>
      <c r="C60" s="329" t="s">
        <v>78</v>
      </c>
      <c r="D60" s="329" t="s">
        <v>533</v>
      </c>
      <c r="E60" s="21" t="s">
        <v>78</v>
      </c>
      <c r="F60" s="330">
        <v>5.2999999999999998</v>
      </c>
      <c r="G60" s="43"/>
      <c r="H60" s="49"/>
    </row>
    <row r="61" s="2" customFormat="1" ht="16.8" customHeight="1">
      <c r="A61" s="43"/>
      <c r="B61" s="49"/>
      <c r="C61" s="329" t="s">
        <v>534</v>
      </c>
      <c r="D61" s="329" t="s">
        <v>277</v>
      </c>
      <c r="E61" s="21" t="s">
        <v>78</v>
      </c>
      <c r="F61" s="330">
        <v>173.06999999999999</v>
      </c>
      <c r="G61" s="43"/>
      <c r="H61" s="49"/>
    </row>
    <row r="62" s="2" customFormat="1" ht="16.8" customHeight="1">
      <c r="A62" s="43"/>
      <c r="B62" s="49"/>
      <c r="C62" s="325" t="s">
        <v>1278</v>
      </c>
      <c r="D62" s="326" t="s">
        <v>78</v>
      </c>
      <c r="E62" s="327" t="s">
        <v>78</v>
      </c>
      <c r="F62" s="328">
        <v>154.06</v>
      </c>
      <c r="G62" s="43"/>
      <c r="H62" s="49"/>
    </row>
    <row r="63" s="2" customFormat="1" ht="16.8" customHeight="1">
      <c r="A63" s="43"/>
      <c r="B63" s="49"/>
      <c r="C63" s="329" t="s">
        <v>78</v>
      </c>
      <c r="D63" s="329" t="s">
        <v>504</v>
      </c>
      <c r="E63" s="21" t="s">
        <v>78</v>
      </c>
      <c r="F63" s="330">
        <v>39.560000000000002</v>
      </c>
      <c r="G63" s="43"/>
      <c r="H63" s="49"/>
    </row>
    <row r="64" s="2" customFormat="1" ht="16.8" customHeight="1">
      <c r="A64" s="43"/>
      <c r="B64" s="49"/>
      <c r="C64" s="329" t="s">
        <v>78</v>
      </c>
      <c r="D64" s="329" t="s">
        <v>527</v>
      </c>
      <c r="E64" s="21" t="s">
        <v>78</v>
      </c>
      <c r="F64" s="330">
        <v>50.270000000000003</v>
      </c>
      <c r="G64" s="43"/>
      <c r="H64" s="49"/>
    </row>
    <row r="65" s="2" customFormat="1" ht="16.8" customHeight="1">
      <c r="A65" s="43"/>
      <c r="B65" s="49"/>
      <c r="C65" s="329" t="s">
        <v>78</v>
      </c>
      <c r="D65" s="329" t="s">
        <v>509</v>
      </c>
      <c r="E65" s="21" t="s">
        <v>78</v>
      </c>
      <c r="F65" s="330">
        <v>15.890000000000001</v>
      </c>
      <c r="G65" s="43"/>
      <c r="H65" s="49"/>
    </row>
    <row r="66" s="2" customFormat="1" ht="16.8" customHeight="1">
      <c r="A66" s="43"/>
      <c r="B66" s="49"/>
      <c r="C66" s="329" t="s">
        <v>78</v>
      </c>
      <c r="D66" s="329" t="s">
        <v>529</v>
      </c>
      <c r="E66" s="21" t="s">
        <v>78</v>
      </c>
      <c r="F66" s="330">
        <v>10.699999999999999</v>
      </c>
      <c r="G66" s="43"/>
      <c r="H66" s="49"/>
    </row>
    <row r="67" s="2" customFormat="1" ht="16.8" customHeight="1">
      <c r="A67" s="43"/>
      <c r="B67" s="49"/>
      <c r="C67" s="329" t="s">
        <v>78</v>
      </c>
      <c r="D67" s="329" t="s">
        <v>530</v>
      </c>
      <c r="E67" s="21" t="s">
        <v>78</v>
      </c>
      <c r="F67" s="330">
        <v>22.57</v>
      </c>
      <c r="G67" s="43"/>
      <c r="H67" s="49"/>
    </row>
    <row r="68" s="2" customFormat="1" ht="16.8" customHeight="1">
      <c r="A68" s="43"/>
      <c r="B68" s="49"/>
      <c r="C68" s="329" t="s">
        <v>78</v>
      </c>
      <c r="D68" s="329" t="s">
        <v>531</v>
      </c>
      <c r="E68" s="21" t="s">
        <v>78</v>
      </c>
      <c r="F68" s="330">
        <v>15.07</v>
      </c>
      <c r="G68" s="43"/>
      <c r="H68" s="49"/>
    </row>
    <row r="69" s="2" customFormat="1" ht="16.8" customHeight="1">
      <c r="A69" s="43"/>
      <c r="B69" s="49"/>
      <c r="C69" s="329" t="s">
        <v>1278</v>
      </c>
      <c r="D69" s="329" t="s">
        <v>277</v>
      </c>
      <c r="E69" s="21" t="s">
        <v>78</v>
      </c>
      <c r="F69" s="330">
        <v>154.06</v>
      </c>
      <c r="G69" s="43"/>
      <c r="H69" s="49"/>
    </row>
    <row r="70" s="2" customFormat="1" ht="16.8" customHeight="1">
      <c r="A70" s="43"/>
      <c r="B70" s="49"/>
      <c r="C70" s="325" t="s">
        <v>3083</v>
      </c>
      <c r="D70" s="326" t="s">
        <v>3084</v>
      </c>
      <c r="E70" s="327" t="s">
        <v>78</v>
      </c>
      <c r="F70" s="328">
        <v>10.109999999999999</v>
      </c>
      <c r="G70" s="43"/>
      <c r="H70" s="49"/>
    </row>
    <row r="71" s="2" customFormat="1" ht="16.8" customHeight="1">
      <c r="A71" s="43"/>
      <c r="B71" s="49"/>
      <c r="C71" s="325" t="s">
        <v>3073</v>
      </c>
      <c r="D71" s="326" t="s">
        <v>3074</v>
      </c>
      <c r="E71" s="327" t="s">
        <v>78</v>
      </c>
      <c r="F71" s="328">
        <v>460.23700000000002</v>
      </c>
      <c r="G71" s="43"/>
      <c r="H71" s="49"/>
    </row>
    <row r="72" s="2" customFormat="1" ht="16.8" customHeight="1">
      <c r="A72" s="43"/>
      <c r="B72" s="49"/>
      <c r="C72" s="325" t="s">
        <v>738</v>
      </c>
      <c r="D72" s="326" t="s">
        <v>739</v>
      </c>
      <c r="E72" s="327" t="s">
        <v>78</v>
      </c>
      <c r="F72" s="328">
        <v>10.640000000000001</v>
      </c>
      <c r="G72" s="43"/>
      <c r="H72" s="49"/>
    </row>
    <row r="73" s="2" customFormat="1" ht="16.8" customHeight="1">
      <c r="A73" s="43"/>
      <c r="B73" s="49"/>
      <c r="C73" s="329" t="s">
        <v>78</v>
      </c>
      <c r="D73" s="329" t="s">
        <v>1805</v>
      </c>
      <c r="E73" s="21" t="s">
        <v>78</v>
      </c>
      <c r="F73" s="330">
        <v>0</v>
      </c>
      <c r="G73" s="43"/>
      <c r="H73" s="49"/>
    </row>
    <row r="74" s="2" customFormat="1" ht="16.8" customHeight="1">
      <c r="A74" s="43"/>
      <c r="B74" s="49"/>
      <c r="C74" s="329" t="s">
        <v>78</v>
      </c>
      <c r="D74" s="329" t="s">
        <v>1816</v>
      </c>
      <c r="E74" s="21" t="s">
        <v>78</v>
      </c>
      <c r="F74" s="330">
        <v>2.8199999999999998</v>
      </c>
      <c r="G74" s="43"/>
      <c r="H74" s="49"/>
    </row>
    <row r="75" s="2" customFormat="1" ht="16.8" customHeight="1">
      <c r="A75" s="43"/>
      <c r="B75" s="49"/>
      <c r="C75" s="329" t="s">
        <v>78</v>
      </c>
      <c r="D75" s="329" t="s">
        <v>1817</v>
      </c>
      <c r="E75" s="21" t="s">
        <v>78</v>
      </c>
      <c r="F75" s="330">
        <v>0.95999999999999996</v>
      </c>
      <c r="G75" s="43"/>
      <c r="H75" s="49"/>
    </row>
    <row r="76" s="2" customFormat="1" ht="16.8" customHeight="1">
      <c r="A76" s="43"/>
      <c r="B76" s="49"/>
      <c r="C76" s="329" t="s">
        <v>78</v>
      </c>
      <c r="D76" s="329" t="s">
        <v>1818</v>
      </c>
      <c r="E76" s="21" t="s">
        <v>78</v>
      </c>
      <c r="F76" s="330">
        <v>6.8600000000000003</v>
      </c>
      <c r="G76" s="43"/>
      <c r="H76" s="49"/>
    </row>
    <row r="77" s="2" customFormat="1" ht="16.8" customHeight="1">
      <c r="A77" s="43"/>
      <c r="B77" s="49"/>
      <c r="C77" s="329" t="s">
        <v>738</v>
      </c>
      <c r="D77" s="329" t="s">
        <v>277</v>
      </c>
      <c r="E77" s="21" t="s">
        <v>78</v>
      </c>
      <c r="F77" s="330">
        <v>10.640000000000001</v>
      </c>
      <c r="G77" s="43"/>
      <c r="H77" s="49"/>
    </row>
    <row r="78" s="2" customFormat="1" ht="16.8" customHeight="1">
      <c r="A78" s="43"/>
      <c r="B78" s="49"/>
      <c r="C78" s="331" t="s">
        <v>3075</v>
      </c>
      <c r="D78" s="43"/>
      <c r="E78" s="43"/>
      <c r="F78" s="43"/>
      <c r="G78" s="43"/>
      <c r="H78" s="49"/>
    </row>
    <row r="79" s="2" customFormat="1" ht="16.8" customHeight="1">
      <c r="A79" s="43"/>
      <c r="B79" s="49"/>
      <c r="C79" s="329" t="s">
        <v>714</v>
      </c>
      <c r="D79" s="329" t="s">
        <v>3077</v>
      </c>
      <c r="E79" s="21" t="s">
        <v>319</v>
      </c>
      <c r="F79" s="330">
        <v>10.640000000000001</v>
      </c>
      <c r="G79" s="43"/>
      <c r="H79" s="49"/>
    </row>
    <row r="80" s="2" customFormat="1" ht="16.8" customHeight="1">
      <c r="A80" s="43"/>
      <c r="B80" s="49"/>
      <c r="C80" s="329" t="s">
        <v>721</v>
      </c>
      <c r="D80" s="329" t="s">
        <v>3078</v>
      </c>
      <c r="E80" s="21" t="s">
        <v>319</v>
      </c>
      <c r="F80" s="330">
        <v>10.640000000000001</v>
      </c>
      <c r="G80" s="43"/>
      <c r="H80" s="49"/>
    </row>
    <row r="81" s="2" customFormat="1" ht="16.8" customHeight="1">
      <c r="A81" s="43"/>
      <c r="B81" s="49"/>
      <c r="C81" s="329" t="s">
        <v>1823</v>
      </c>
      <c r="D81" s="329" t="s">
        <v>3085</v>
      </c>
      <c r="E81" s="21" t="s">
        <v>319</v>
      </c>
      <c r="F81" s="330">
        <v>10.640000000000001</v>
      </c>
      <c r="G81" s="43"/>
      <c r="H81" s="49"/>
    </row>
    <row r="82" s="2" customFormat="1" ht="16.8" customHeight="1">
      <c r="A82" s="43"/>
      <c r="B82" s="49"/>
      <c r="C82" s="329" t="s">
        <v>725</v>
      </c>
      <c r="D82" s="329" t="s">
        <v>3079</v>
      </c>
      <c r="E82" s="21" t="s">
        <v>319</v>
      </c>
      <c r="F82" s="330">
        <v>10.640000000000001</v>
      </c>
      <c r="G82" s="43"/>
      <c r="H82" s="49"/>
    </row>
    <row r="83" s="2" customFormat="1" ht="16.8" customHeight="1">
      <c r="A83" s="43"/>
      <c r="B83" s="49"/>
      <c r="C83" s="325" t="s">
        <v>741</v>
      </c>
      <c r="D83" s="326" t="s">
        <v>742</v>
      </c>
      <c r="E83" s="327" t="s">
        <v>78</v>
      </c>
      <c r="F83" s="328">
        <v>532.41300000000001</v>
      </c>
      <c r="G83" s="43"/>
      <c r="H83" s="49"/>
    </row>
    <row r="84" s="2" customFormat="1" ht="16.8" customHeight="1">
      <c r="A84" s="43"/>
      <c r="B84" s="49"/>
      <c r="C84" s="329" t="s">
        <v>78</v>
      </c>
      <c r="D84" s="329" t="s">
        <v>754</v>
      </c>
      <c r="E84" s="21" t="s">
        <v>78</v>
      </c>
      <c r="F84" s="330">
        <v>251.57499999999999</v>
      </c>
      <c r="G84" s="43"/>
      <c r="H84" s="49"/>
    </row>
    <row r="85" s="2" customFormat="1" ht="16.8" customHeight="1">
      <c r="A85" s="43"/>
      <c r="B85" s="49"/>
      <c r="C85" s="329" t="s">
        <v>78</v>
      </c>
      <c r="D85" s="329" t="s">
        <v>1836</v>
      </c>
      <c r="E85" s="21" t="s">
        <v>78</v>
      </c>
      <c r="F85" s="330">
        <v>-101.292</v>
      </c>
      <c r="G85" s="43"/>
      <c r="H85" s="49"/>
    </row>
    <row r="86" s="2" customFormat="1" ht="16.8" customHeight="1">
      <c r="A86" s="43"/>
      <c r="B86" s="49"/>
      <c r="C86" s="329" t="s">
        <v>78</v>
      </c>
      <c r="D86" s="329" t="s">
        <v>1837</v>
      </c>
      <c r="E86" s="21" t="s">
        <v>78</v>
      </c>
      <c r="F86" s="330">
        <v>101.88</v>
      </c>
      <c r="G86" s="43"/>
      <c r="H86" s="49"/>
    </row>
    <row r="87" s="2" customFormat="1" ht="16.8" customHeight="1">
      <c r="A87" s="43"/>
      <c r="B87" s="49"/>
      <c r="C87" s="329" t="s">
        <v>78</v>
      </c>
      <c r="D87" s="329" t="s">
        <v>1838</v>
      </c>
      <c r="E87" s="21" t="s">
        <v>78</v>
      </c>
      <c r="F87" s="330">
        <v>0</v>
      </c>
      <c r="G87" s="43"/>
      <c r="H87" s="49"/>
    </row>
    <row r="88" s="2" customFormat="1" ht="16.8" customHeight="1">
      <c r="A88" s="43"/>
      <c r="B88" s="49"/>
      <c r="C88" s="329" t="s">
        <v>78</v>
      </c>
      <c r="D88" s="329" t="s">
        <v>506</v>
      </c>
      <c r="E88" s="21" t="s">
        <v>78</v>
      </c>
      <c r="F88" s="330">
        <v>57.18</v>
      </c>
      <c r="G88" s="43"/>
      <c r="H88" s="49"/>
    </row>
    <row r="89" s="2" customFormat="1" ht="16.8" customHeight="1">
      <c r="A89" s="43"/>
      <c r="B89" s="49"/>
      <c r="C89" s="329" t="s">
        <v>78</v>
      </c>
      <c r="D89" s="329" t="s">
        <v>504</v>
      </c>
      <c r="E89" s="21" t="s">
        <v>78</v>
      </c>
      <c r="F89" s="330">
        <v>39.560000000000002</v>
      </c>
      <c r="G89" s="43"/>
      <c r="H89" s="49"/>
    </row>
    <row r="90" s="2" customFormat="1" ht="16.8" customHeight="1">
      <c r="A90" s="43"/>
      <c r="B90" s="49"/>
      <c r="C90" s="329" t="s">
        <v>78</v>
      </c>
      <c r="D90" s="329" t="s">
        <v>527</v>
      </c>
      <c r="E90" s="21" t="s">
        <v>78</v>
      </c>
      <c r="F90" s="330">
        <v>50.270000000000003</v>
      </c>
      <c r="G90" s="43"/>
      <c r="H90" s="49"/>
    </row>
    <row r="91" s="2" customFormat="1" ht="16.8" customHeight="1">
      <c r="A91" s="43"/>
      <c r="B91" s="49"/>
      <c r="C91" s="329" t="s">
        <v>78</v>
      </c>
      <c r="D91" s="329" t="s">
        <v>528</v>
      </c>
      <c r="E91" s="21" t="s">
        <v>78</v>
      </c>
      <c r="F91" s="330">
        <v>3.4100000000000001</v>
      </c>
      <c r="G91" s="43"/>
      <c r="H91" s="49"/>
    </row>
    <row r="92" s="2" customFormat="1" ht="16.8" customHeight="1">
      <c r="A92" s="43"/>
      <c r="B92" s="49"/>
      <c r="C92" s="329" t="s">
        <v>78</v>
      </c>
      <c r="D92" s="329" t="s">
        <v>508</v>
      </c>
      <c r="E92" s="21" t="s">
        <v>78</v>
      </c>
      <c r="F92" s="330">
        <v>6.9100000000000001</v>
      </c>
      <c r="G92" s="43"/>
      <c r="H92" s="49"/>
    </row>
    <row r="93" s="2" customFormat="1" ht="16.8" customHeight="1">
      <c r="A93" s="43"/>
      <c r="B93" s="49"/>
      <c r="C93" s="329" t="s">
        <v>78</v>
      </c>
      <c r="D93" s="329" t="s">
        <v>509</v>
      </c>
      <c r="E93" s="21" t="s">
        <v>78</v>
      </c>
      <c r="F93" s="330">
        <v>15.890000000000001</v>
      </c>
      <c r="G93" s="43"/>
      <c r="H93" s="49"/>
    </row>
    <row r="94" s="2" customFormat="1" ht="16.8" customHeight="1">
      <c r="A94" s="43"/>
      <c r="B94" s="49"/>
      <c r="C94" s="329" t="s">
        <v>78</v>
      </c>
      <c r="D94" s="329" t="s">
        <v>529</v>
      </c>
      <c r="E94" s="21" t="s">
        <v>78</v>
      </c>
      <c r="F94" s="330">
        <v>10.699999999999999</v>
      </c>
      <c r="G94" s="43"/>
      <c r="H94" s="49"/>
    </row>
    <row r="95" s="2" customFormat="1" ht="16.8" customHeight="1">
      <c r="A95" s="43"/>
      <c r="B95" s="49"/>
      <c r="C95" s="329" t="s">
        <v>78</v>
      </c>
      <c r="D95" s="329" t="s">
        <v>530</v>
      </c>
      <c r="E95" s="21" t="s">
        <v>78</v>
      </c>
      <c r="F95" s="330">
        <v>22.57</v>
      </c>
      <c r="G95" s="43"/>
      <c r="H95" s="49"/>
    </row>
    <row r="96" s="2" customFormat="1" ht="16.8" customHeight="1">
      <c r="A96" s="43"/>
      <c r="B96" s="49"/>
      <c r="C96" s="329" t="s">
        <v>78</v>
      </c>
      <c r="D96" s="329" t="s">
        <v>531</v>
      </c>
      <c r="E96" s="21" t="s">
        <v>78</v>
      </c>
      <c r="F96" s="330">
        <v>15.07</v>
      </c>
      <c r="G96" s="43"/>
      <c r="H96" s="49"/>
    </row>
    <row r="97" s="2" customFormat="1" ht="16.8" customHeight="1">
      <c r="A97" s="43"/>
      <c r="B97" s="49"/>
      <c r="C97" s="329" t="s">
        <v>78</v>
      </c>
      <c r="D97" s="329" t="s">
        <v>532</v>
      </c>
      <c r="E97" s="21" t="s">
        <v>78</v>
      </c>
      <c r="F97" s="330">
        <v>3.3900000000000001</v>
      </c>
      <c r="G97" s="43"/>
      <c r="H97" s="49"/>
    </row>
    <row r="98" s="2" customFormat="1" ht="16.8" customHeight="1">
      <c r="A98" s="43"/>
      <c r="B98" s="49"/>
      <c r="C98" s="329" t="s">
        <v>78</v>
      </c>
      <c r="D98" s="329" t="s">
        <v>533</v>
      </c>
      <c r="E98" s="21" t="s">
        <v>78</v>
      </c>
      <c r="F98" s="330">
        <v>5.2999999999999998</v>
      </c>
      <c r="G98" s="43"/>
      <c r="H98" s="49"/>
    </row>
    <row r="99" s="2" customFormat="1" ht="16.8" customHeight="1">
      <c r="A99" s="43"/>
      <c r="B99" s="49"/>
      <c r="C99" s="329" t="s">
        <v>78</v>
      </c>
      <c r="D99" s="329" t="s">
        <v>1839</v>
      </c>
      <c r="E99" s="21" t="s">
        <v>78</v>
      </c>
      <c r="F99" s="330">
        <v>50</v>
      </c>
      <c r="G99" s="43"/>
      <c r="H99" s="49"/>
    </row>
    <row r="100" s="2" customFormat="1" ht="16.8" customHeight="1">
      <c r="A100" s="43"/>
      <c r="B100" s="49"/>
      <c r="C100" s="329" t="s">
        <v>741</v>
      </c>
      <c r="D100" s="329" t="s">
        <v>277</v>
      </c>
      <c r="E100" s="21" t="s">
        <v>78</v>
      </c>
      <c r="F100" s="330">
        <v>532.41300000000001</v>
      </c>
      <c r="G100" s="43"/>
      <c r="H100" s="49"/>
    </row>
    <row r="101" s="2" customFormat="1" ht="16.8" customHeight="1">
      <c r="A101" s="43"/>
      <c r="B101" s="49"/>
      <c r="C101" s="331" t="s">
        <v>3075</v>
      </c>
      <c r="D101" s="43"/>
      <c r="E101" s="43"/>
      <c r="F101" s="43"/>
      <c r="G101" s="43"/>
      <c r="H101" s="49"/>
    </row>
    <row r="102" s="2" customFormat="1" ht="16.8" customHeight="1">
      <c r="A102" s="43"/>
      <c r="B102" s="49"/>
      <c r="C102" s="329" t="s">
        <v>1832</v>
      </c>
      <c r="D102" s="329" t="s">
        <v>3086</v>
      </c>
      <c r="E102" s="21" t="s">
        <v>319</v>
      </c>
      <c r="F102" s="330">
        <v>532.41300000000001</v>
      </c>
      <c r="G102" s="43"/>
      <c r="H102" s="49"/>
    </row>
    <row r="103" s="2" customFormat="1" ht="16.8" customHeight="1">
      <c r="A103" s="43"/>
      <c r="B103" s="49"/>
      <c r="C103" s="329" t="s">
        <v>1851</v>
      </c>
      <c r="D103" s="329" t="s">
        <v>3087</v>
      </c>
      <c r="E103" s="21" t="s">
        <v>319</v>
      </c>
      <c r="F103" s="330">
        <v>532.41300000000001</v>
      </c>
      <c r="G103" s="43"/>
      <c r="H103" s="49"/>
    </row>
    <row r="104" s="2" customFormat="1" ht="16.8" customHeight="1">
      <c r="A104" s="43"/>
      <c r="B104" s="49"/>
      <c r="C104" s="329" t="s">
        <v>1874</v>
      </c>
      <c r="D104" s="329" t="s">
        <v>3088</v>
      </c>
      <c r="E104" s="21" t="s">
        <v>319</v>
      </c>
      <c r="F104" s="330">
        <v>532.41300000000001</v>
      </c>
      <c r="G104" s="43"/>
      <c r="H104" s="49"/>
    </row>
    <row r="105" s="2" customFormat="1" ht="16.8" customHeight="1">
      <c r="A105" s="43"/>
      <c r="B105" s="49"/>
      <c r="C105" s="329" t="s">
        <v>1897</v>
      </c>
      <c r="D105" s="329" t="s">
        <v>3089</v>
      </c>
      <c r="E105" s="21" t="s">
        <v>319</v>
      </c>
      <c r="F105" s="330">
        <v>532.41300000000001</v>
      </c>
      <c r="G105" s="43"/>
      <c r="H105" s="49"/>
    </row>
    <row r="106" s="2" customFormat="1">
      <c r="A106" s="43"/>
      <c r="B106" s="49"/>
      <c r="C106" s="329" t="s">
        <v>1902</v>
      </c>
      <c r="D106" s="329" t="s">
        <v>3090</v>
      </c>
      <c r="E106" s="21" t="s">
        <v>319</v>
      </c>
      <c r="F106" s="330">
        <v>532.41300000000001</v>
      </c>
      <c r="G106" s="43"/>
      <c r="H106" s="49"/>
    </row>
    <row r="107" s="2" customFormat="1" ht="16.8" customHeight="1">
      <c r="A107" s="43"/>
      <c r="B107" s="49"/>
      <c r="C107" s="329" t="s">
        <v>1907</v>
      </c>
      <c r="D107" s="329" t="s">
        <v>3091</v>
      </c>
      <c r="E107" s="21" t="s">
        <v>319</v>
      </c>
      <c r="F107" s="330">
        <v>532.41300000000001</v>
      </c>
      <c r="G107" s="43"/>
      <c r="H107" s="49"/>
    </row>
    <row r="108" s="2" customFormat="1" ht="16.8" customHeight="1">
      <c r="A108" s="43"/>
      <c r="B108" s="49"/>
      <c r="C108" s="325" t="s">
        <v>744</v>
      </c>
      <c r="D108" s="326" t="s">
        <v>78</v>
      </c>
      <c r="E108" s="327" t="s">
        <v>78</v>
      </c>
      <c r="F108" s="328">
        <v>89.829999999999998</v>
      </c>
      <c r="G108" s="43"/>
      <c r="H108" s="49"/>
    </row>
    <row r="109" s="2" customFormat="1" ht="16.8" customHeight="1">
      <c r="A109" s="43"/>
      <c r="B109" s="49"/>
      <c r="C109" s="329" t="s">
        <v>78</v>
      </c>
      <c r="D109" s="329" t="s">
        <v>790</v>
      </c>
      <c r="E109" s="21" t="s">
        <v>78</v>
      </c>
      <c r="F109" s="330">
        <v>0</v>
      </c>
      <c r="G109" s="43"/>
      <c r="H109" s="49"/>
    </row>
    <row r="110" s="2" customFormat="1" ht="16.8" customHeight="1">
      <c r="A110" s="43"/>
      <c r="B110" s="49"/>
      <c r="C110" s="329" t="s">
        <v>78</v>
      </c>
      <c r="D110" s="329" t="s">
        <v>504</v>
      </c>
      <c r="E110" s="21" t="s">
        <v>78</v>
      </c>
      <c r="F110" s="330">
        <v>39.560000000000002</v>
      </c>
      <c r="G110" s="43"/>
      <c r="H110" s="49"/>
    </row>
    <row r="111" s="2" customFormat="1" ht="16.8" customHeight="1">
      <c r="A111" s="43"/>
      <c r="B111" s="49"/>
      <c r="C111" s="329" t="s">
        <v>78</v>
      </c>
      <c r="D111" s="329" t="s">
        <v>527</v>
      </c>
      <c r="E111" s="21" t="s">
        <v>78</v>
      </c>
      <c r="F111" s="330">
        <v>50.270000000000003</v>
      </c>
      <c r="G111" s="43"/>
      <c r="H111" s="49"/>
    </row>
    <row r="112" s="2" customFormat="1" ht="16.8" customHeight="1">
      <c r="A112" s="43"/>
      <c r="B112" s="49"/>
      <c r="C112" s="329" t="s">
        <v>744</v>
      </c>
      <c r="D112" s="329" t="s">
        <v>341</v>
      </c>
      <c r="E112" s="21" t="s">
        <v>78</v>
      </c>
      <c r="F112" s="330">
        <v>89.829999999999998</v>
      </c>
      <c r="G112" s="43"/>
      <c r="H112" s="49"/>
    </row>
    <row r="113" s="2" customFormat="1" ht="16.8" customHeight="1">
      <c r="A113" s="43"/>
      <c r="B113" s="49"/>
      <c r="C113" s="331" t="s">
        <v>3075</v>
      </c>
      <c r="D113" s="43"/>
      <c r="E113" s="43"/>
      <c r="F113" s="43"/>
      <c r="G113" s="43"/>
      <c r="H113" s="49"/>
    </row>
    <row r="114" s="2" customFormat="1" ht="16.8" customHeight="1">
      <c r="A114" s="43"/>
      <c r="B114" s="49"/>
      <c r="C114" s="329" t="s">
        <v>1585</v>
      </c>
      <c r="D114" s="329" t="s">
        <v>3092</v>
      </c>
      <c r="E114" s="21" t="s">
        <v>319</v>
      </c>
      <c r="F114" s="330">
        <v>230.25</v>
      </c>
      <c r="G114" s="43"/>
      <c r="H114" s="49"/>
    </row>
    <row r="115" s="2" customFormat="1" ht="16.8" customHeight="1">
      <c r="A115" s="43"/>
      <c r="B115" s="49"/>
      <c r="C115" s="329" t="s">
        <v>784</v>
      </c>
      <c r="D115" s="329" t="s">
        <v>3093</v>
      </c>
      <c r="E115" s="21" t="s">
        <v>270</v>
      </c>
      <c r="F115" s="330">
        <v>13.475</v>
      </c>
      <c r="G115" s="43"/>
      <c r="H115" s="49"/>
    </row>
    <row r="116" s="2" customFormat="1" ht="16.8" customHeight="1">
      <c r="A116" s="43"/>
      <c r="B116" s="49"/>
      <c r="C116" s="329" t="s">
        <v>791</v>
      </c>
      <c r="D116" s="329" t="s">
        <v>3094</v>
      </c>
      <c r="E116" s="21" t="s">
        <v>301</v>
      </c>
      <c r="F116" s="330">
        <v>0.313</v>
      </c>
      <c r="G116" s="43"/>
      <c r="H116" s="49"/>
    </row>
    <row r="117" s="2" customFormat="1" ht="16.8" customHeight="1">
      <c r="A117" s="43"/>
      <c r="B117" s="49"/>
      <c r="C117" s="329" t="s">
        <v>975</v>
      </c>
      <c r="D117" s="329" t="s">
        <v>3095</v>
      </c>
      <c r="E117" s="21" t="s">
        <v>319</v>
      </c>
      <c r="F117" s="330">
        <v>230.25</v>
      </c>
      <c r="G117" s="43"/>
      <c r="H117" s="49"/>
    </row>
    <row r="118" s="2" customFormat="1" ht="16.8" customHeight="1">
      <c r="A118" s="43"/>
      <c r="B118" s="49"/>
      <c r="C118" s="329" t="s">
        <v>982</v>
      </c>
      <c r="D118" s="329" t="s">
        <v>3096</v>
      </c>
      <c r="E118" s="21" t="s">
        <v>319</v>
      </c>
      <c r="F118" s="330">
        <v>1023.56</v>
      </c>
      <c r="G118" s="43"/>
      <c r="H118" s="49"/>
    </row>
    <row r="119" s="2" customFormat="1" ht="16.8" customHeight="1">
      <c r="A119" s="43"/>
      <c r="B119" s="49"/>
      <c r="C119" s="329" t="s">
        <v>994</v>
      </c>
      <c r="D119" s="329" t="s">
        <v>3097</v>
      </c>
      <c r="E119" s="21" t="s">
        <v>319</v>
      </c>
      <c r="F119" s="330">
        <v>230.25</v>
      </c>
      <c r="G119" s="43"/>
      <c r="H119" s="49"/>
    </row>
    <row r="120" s="2" customFormat="1" ht="16.8" customHeight="1">
      <c r="A120" s="43"/>
      <c r="B120" s="49"/>
      <c r="C120" s="329" t="s">
        <v>1104</v>
      </c>
      <c r="D120" s="329" t="s">
        <v>3098</v>
      </c>
      <c r="E120" s="21" t="s">
        <v>319</v>
      </c>
      <c r="F120" s="330">
        <v>178.97</v>
      </c>
      <c r="G120" s="43"/>
      <c r="H120" s="49"/>
    </row>
    <row r="121" s="2" customFormat="1" ht="16.8" customHeight="1">
      <c r="A121" s="43"/>
      <c r="B121" s="49"/>
      <c r="C121" s="329" t="s">
        <v>1115</v>
      </c>
      <c r="D121" s="329" t="s">
        <v>3099</v>
      </c>
      <c r="E121" s="21" t="s">
        <v>319</v>
      </c>
      <c r="F121" s="330">
        <v>178.97</v>
      </c>
      <c r="G121" s="43"/>
      <c r="H121" s="49"/>
    </row>
    <row r="122" s="2" customFormat="1" ht="16.8" customHeight="1">
      <c r="A122" s="43"/>
      <c r="B122" s="49"/>
      <c r="C122" s="329" t="s">
        <v>1140</v>
      </c>
      <c r="D122" s="329" t="s">
        <v>3100</v>
      </c>
      <c r="E122" s="21" t="s">
        <v>319</v>
      </c>
      <c r="F122" s="330">
        <v>287.5</v>
      </c>
      <c r="G122" s="43"/>
      <c r="H122" s="49"/>
    </row>
    <row r="123" s="2" customFormat="1" ht="16.8" customHeight="1">
      <c r="A123" s="43"/>
      <c r="B123" s="49"/>
      <c r="C123" s="329" t="s">
        <v>1164</v>
      </c>
      <c r="D123" s="329" t="s">
        <v>3101</v>
      </c>
      <c r="E123" s="21" t="s">
        <v>319</v>
      </c>
      <c r="F123" s="330">
        <v>178.97</v>
      </c>
      <c r="G123" s="43"/>
      <c r="H123" s="49"/>
    </row>
    <row r="124" s="2" customFormat="1" ht="16.8" customHeight="1">
      <c r="A124" s="43"/>
      <c r="B124" s="49"/>
      <c r="C124" s="329" t="s">
        <v>1590</v>
      </c>
      <c r="D124" s="329" t="s">
        <v>3102</v>
      </c>
      <c r="E124" s="21" t="s">
        <v>319</v>
      </c>
      <c r="F124" s="330">
        <v>230.25</v>
      </c>
      <c r="G124" s="43"/>
      <c r="H124" s="49"/>
    </row>
    <row r="125" s="2" customFormat="1">
      <c r="A125" s="43"/>
      <c r="B125" s="49"/>
      <c r="C125" s="329" t="s">
        <v>1595</v>
      </c>
      <c r="D125" s="329" t="s">
        <v>3103</v>
      </c>
      <c r="E125" s="21" t="s">
        <v>319</v>
      </c>
      <c r="F125" s="330">
        <v>230.25</v>
      </c>
      <c r="G125" s="43"/>
      <c r="H125" s="49"/>
    </row>
    <row r="126" s="2" customFormat="1" ht="16.8" customHeight="1">
      <c r="A126" s="43"/>
      <c r="B126" s="49"/>
      <c r="C126" s="329" t="s">
        <v>1611</v>
      </c>
      <c r="D126" s="329" t="s">
        <v>3104</v>
      </c>
      <c r="E126" s="21" t="s">
        <v>319</v>
      </c>
      <c r="F126" s="330">
        <v>230.25</v>
      </c>
      <c r="G126" s="43"/>
      <c r="H126" s="49"/>
    </row>
    <row r="127" s="2" customFormat="1" ht="16.8" customHeight="1">
      <c r="A127" s="43"/>
      <c r="B127" s="49"/>
      <c r="C127" s="329" t="s">
        <v>1631</v>
      </c>
      <c r="D127" s="329" t="s">
        <v>3105</v>
      </c>
      <c r="E127" s="21" t="s">
        <v>319</v>
      </c>
      <c r="F127" s="330">
        <v>230.25</v>
      </c>
      <c r="G127" s="43"/>
      <c r="H127" s="49"/>
    </row>
    <row r="128" s="2" customFormat="1" ht="16.8" customHeight="1">
      <c r="A128" s="43"/>
      <c r="B128" s="49"/>
      <c r="C128" s="329" t="s">
        <v>1857</v>
      </c>
      <c r="D128" s="329" t="s">
        <v>3106</v>
      </c>
      <c r="E128" s="21" t="s">
        <v>319</v>
      </c>
      <c r="F128" s="330">
        <v>248.94999999999999</v>
      </c>
      <c r="G128" s="43"/>
      <c r="H128" s="49"/>
    </row>
    <row r="129" s="2" customFormat="1" ht="16.8" customHeight="1">
      <c r="A129" s="43"/>
      <c r="B129" s="49"/>
      <c r="C129" s="329" t="s">
        <v>1892</v>
      </c>
      <c r="D129" s="329" t="s">
        <v>3107</v>
      </c>
      <c r="E129" s="21" t="s">
        <v>319</v>
      </c>
      <c r="F129" s="330">
        <v>248.94999999999999</v>
      </c>
      <c r="G129" s="43"/>
      <c r="H129" s="49"/>
    </row>
    <row r="130" s="2" customFormat="1">
      <c r="A130" s="43"/>
      <c r="B130" s="49"/>
      <c r="C130" s="329" t="s">
        <v>681</v>
      </c>
      <c r="D130" s="329" t="s">
        <v>3108</v>
      </c>
      <c r="E130" s="21" t="s">
        <v>319</v>
      </c>
      <c r="F130" s="330">
        <v>248.94999999999999</v>
      </c>
      <c r="G130" s="43"/>
      <c r="H130" s="49"/>
    </row>
    <row r="131" s="2" customFormat="1" ht="16.8" customHeight="1">
      <c r="A131" s="43"/>
      <c r="B131" s="49"/>
      <c r="C131" s="329" t="s">
        <v>1047</v>
      </c>
      <c r="D131" s="329" t="s">
        <v>3109</v>
      </c>
      <c r="E131" s="21" t="s">
        <v>319</v>
      </c>
      <c r="F131" s="330">
        <v>248.94999999999999</v>
      </c>
      <c r="G131" s="43"/>
      <c r="H131" s="49"/>
    </row>
    <row r="132" s="2" customFormat="1" ht="16.8" customHeight="1">
      <c r="A132" s="43"/>
      <c r="B132" s="49"/>
      <c r="C132" s="329" t="s">
        <v>1158</v>
      </c>
      <c r="D132" s="329" t="s">
        <v>1159</v>
      </c>
      <c r="E132" s="21" t="s">
        <v>270</v>
      </c>
      <c r="F132" s="330">
        <v>24.704000000000001</v>
      </c>
      <c r="G132" s="43"/>
      <c r="H132" s="49"/>
    </row>
    <row r="133" s="2" customFormat="1">
      <c r="A133" s="43"/>
      <c r="B133" s="49"/>
      <c r="C133" s="329" t="s">
        <v>1147</v>
      </c>
      <c r="D133" s="329" t="s">
        <v>1148</v>
      </c>
      <c r="E133" s="21" t="s">
        <v>319</v>
      </c>
      <c r="F133" s="330">
        <v>187.91900000000001</v>
      </c>
      <c r="G133" s="43"/>
      <c r="H133" s="49"/>
    </row>
    <row r="134" s="2" customFormat="1" ht="16.8" customHeight="1">
      <c r="A134" s="43"/>
      <c r="B134" s="49"/>
      <c r="C134" s="325" t="s">
        <v>746</v>
      </c>
      <c r="D134" s="326" t="s">
        <v>78</v>
      </c>
      <c r="E134" s="327" t="s">
        <v>78</v>
      </c>
      <c r="F134" s="328">
        <v>89.140000000000001</v>
      </c>
      <c r="G134" s="43"/>
      <c r="H134" s="49"/>
    </row>
    <row r="135" s="2" customFormat="1" ht="16.8" customHeight="1">
      <c r="A135" s="43"/>
      <c r="B135" s="49"/>
      <c r="C135" s="329" t="s">
        <v>78</v>
      </c>
      <c r="D135" s="329" t="s">
        <v>782</v>
      </c>
      <c r="E135" s="21" t="s">
        <v>78</v>
      </c>
      <c r="F135" s="330">
        <v>0</v>
      </c>
      <c r="G135" s="43"/>
      <c r="H135" s="49"/>
    </row>
    <row r="136" s="2" customFormat="1" ht="16.8" customHeight="1">
      <c r="A136" s="43"/>
      <c r="B136" s="49"/>
      <c r="C136" s="329" t="s">
        <v>78</v>
      </c>
      <c r="D136" s="329" t="s">
        <v>783</v>
      </c>
      <c r="E136" s="21" t="s">
        <v>78</v>
      </c>
      <c r="F136" s="330">
        <v>5.9000000000000004</v>
      </c>
      <c r="G136" s="43"/>
      <c r="H136" s="49"/>
    </row>
    <row r="137" s="2" customFormat="1" ht="16.8" customHeight="1">
      <c r="A137" s="43"/>
      <c r="B137" s="49"/>
      <c r="C137" s="329" t="s">
        <v>78</v>
      </c>
      <c r="D137" s="329" t="s">
        <v>528</v>
      </c>
      <c r="E137" s="21" t="s">
        <v>78</v>
      </c>
      <c r="F137" s="330">
        <v>3.4100000000000001</v>
      </c>
      <c r="G137" s="43"/>
      <c r="H137" s="49"/>
    </row>
    <row r="138" s="2" customFormat="1" ht="16.8" customHeight="1">
      <c r="A138" s="43"/>
      <c r="B138" s="49"/>
      <c r="C138" s="329" t="s">
        <v>78</v>
      </c>
      <c r="D138" s="329" t="s">
        <v>508</v>
      </c>
      <c r="E138" s="21" t="s">
        <v>78</v>
      </c>
      <c r="F138" s="330">
        <v>6.9100000000000001</v>
      </c>
      <c r="G138" s="43"/>
      <c r="H138" s="49"/>
    </row>
    <row r="139" s="2" customFormat="1" ht="16.8" customHeight="1">
      <c r="A139" s="43"/>
      <c r="B139" s="49"/>
      <c r="C139" s="329" t="s">
        <v>78</v>
      </c>
      <c r="D139" s="329" t="s">
        <v>509</v>
      </c>
      <c r="E139" s="21" t="s">
        <v>78</v>
      </c>
      <c r="F139" s="330">
        <v>15.890000000000001</v>
      </c>
      <c r="G139" s="43"/>
      <c r="H139" s="49"/>
    </row>
    <row r="140" s="2" customFormat="1" ht="16.8" customHeight="1">
      <c r="A140" s="43"/>
      <c r="B140" s="49"/>
      <c r="C140" s="329" t="s">
        <v>78</v>
      </c>
      <c r="D140" s="329" t="s">
        <v>529</v>
      </c>
      <c r="E140" s="21" t="s">
        <v>78</v>
      </c>
      <c r="F140" s="330">
        <v>10.699999999999999</v>
      </c>
      <c r="G140" s="43"/>
      <c r="H140" s="49"/>
    </row>
    <row r="141" s="2" customFormat="1" ht="16.8" customHeight="1">
      <c r="A141" s="43"/>
      <c r="B141" s="49"/>
      <c r="C141" s="329" t="s">
        <v>78</v>
      </c>
      <c r="D141" s="329" t="s">
        <v>530</v>
      </c>
      <c r="E141" s="21" t="s">
        <v>78</v>
      </c>
      <c r="F141" s="330">
        <v>22.57</v>
      </c>
      <c r="G141" s="43"/>
      <c r="H141" s="49"/>
    </row>
    <row r="142" s="2" customFormat="1" ht="16.8" customHeight="1">
      <c r="A142" s="43"/>
      <c r="B142" s="49"/>
      <c r="C142" s="329" t="s">
        <v>78</v>
      </c>
      <c r="D142" s="329" t="s">
        <v>531</v>
      </c>
      <c r="E142" s="21" t="s">
        <v>78</v>
      </c>
      <c r="F142" s="330">
        <v>15.07</v>
      </c>
      <c r="G142" s="43"/>
      <c r="H142" s="49"/>
    </row>
    <row r="143" s="2" customFormat="1" ht="16.8" customHeight="1">
      <c r="A143" s="43"/>
      <c r="B143" s="49"/>
      <c r="C143" s="329" t="s">
        <v>78</v>
      </c>
      <c r="D143" s="329" t="s">
        <v>532</v>
      </c>
      <c r="E143" s="21" t="s">
        <v>78</v>
      </c>
      <c r="F143" s="330">
        <v>3.3900000000000001</v>
      </c>
      <c r="G143" s="43"/>
      <c r="H143" s="49"/>
    </row>
    <row r="144" s="2" customFormat="1" ht="16.8" customHeight="1">
      <c r="A144" s="43"/>
      <c r="B144" s="49"/>
      <c r="C144" s="329" t="s">
        <v>78</v>
      </c>
      <c r="D144" s="329" t="s">
        <v>533</v>
      </c>
      <c r="E144" s="21" t="s">
        <v>78</v>
      </c>
      <c r="F144" s="330">
        <v>5.2999999999999998</v>
      </c>
      <c r="G144" s="43"/>
      <c r="H144" s="49"/>
    </row>
    <row r="145" s="2" customFormat="1" ht="16.8" customHeight="1">
      <c r="A145" s="43"/>
      <c r="B145" s="49"/>
      <c r="C145" s="329" t="s">
        <v>746</v>
      </c>
      <c r="D145" s="329" t="s">
        <v>341</v>
      </c>
      <c r="E145" s="21" t="s">
        <v>78</v>
      </c>
      <c r="F145" s="330">
        <v>89.140000000000001</v>
      </c>
      <c r="G145" s="43"/>
      <c r="H145" s="49"/>
    </row>
    <row r="146" s="2" customFormat="1" ht="16.8" customHeight="1">
      <c r="A146" s="43"/>
      <c r="B146" s="49"/>
      <c r="C146" s="331" t="s">
        <v>3075</v>
      </c>
      <c r="D146" s="43"/>
      <c r="E146" s="43"/>
      <c r="F146" s="43"/>
      <c r="G146" s="43"/>
      <c r="H146" s="49"/>
    </row>
    <row r="147" s="2" customFormat="1" ht="16.8" customHeight="1">
      <c r="A147" s="43"/>
      <c r="B147" s="49"/>
      <c r="C147" s="329" t="s">
        <v>1585</v>
      </c>
      <c r="D147" s="329" t="s">
        <v>3092</v>
      </c>
      <c r="E147" s="21" t="s">
        <v>319</v>
      </c>
      <c r="F147" s="330">
        <v>230.25</v>
      </c>
      <c r="G147" s="43"/>
      <c r="H147" s="49"/>
    </row>
    <row r="148" s="2" customFormat="1" ht="16.8" customHeight="1">
      <c r="A148" s="43"/>
      <c r="B148" s="49"/>
      <c r="C148" s="329" t="s">
        <v>776</v>
      </c>
      <c r="D148" s="329" t="s">
        <v>3110</v>
      </c>
      <c r="E148" s="21" t="s">
        <v>270</v>
      </c>
      <c r="F148" s="330">
        <v>6.2400000000000002</v>
      </c>
      <c r="G148" s="43"/>
      <c r="H148" s="49"/>
    </row>
    <row r="149" s="2" customFormat="1">
      <c r="A149" s="43"/>
      <c r="B149" s="49"/>
      <c r="C149" s="329" t="s">
        <v>956</v>
      </c>
      <c r="D149" s="329" t="s">
        <v>3111</v>
      </c>
      <c r="E149" s="21" t="s">
        <v>270</v>
      </c>
      <c r="F149" s="330">
        <v>8.9139999999999997</v>
      </c>
      <c r="G149" s="43"/>
      <c r="H149" s="49"/>
    </row>
    <row r="150" s="2" customFormat="1" ht="16.8" customHeight="1">
      <c r="A150" s="43"/>
      <c r="B150" s="49"/>
      <c r="C150" s="329" t="s">
        <v>961</v>
      </c>
      <c r="D150" s="329" t="s">
        <v>3112</v>
      </c>
      <c r="E150" s="21" t="s">
        <v>270</v>
      </c>
      <c r="F150" s="330">
        <v>8.9139999999999997</v>
      </c>
      <c r="G150" s="43"/>
      <c r="H150" s="49"/>
    </row>
    <row r="151" s="2" customFormat="1">
      <c r="A151" s="43"/>
      <c r="B151" s="49"/>
      <c r="C151" s="329" t="s">
        <v>965</v>
      </c>
      <c r="D151" s="329" t="s">
        <v>3113</v>
      </c>
      <c r="E151" s="21" t="s">
        <v>270</v>
      </c>
      <c r="F151" s="330">
        <v>8.9139999999999997</v>
      </c>
      <c r="G151" s="43"/>
      <c r="H151" s="49"/>
    </row>
    <row r="152" s="2" customFormat="1" ht="16.8" customHeight="1">
      <c r="A152" s="43"/>
      <c r="B152" s="49"/>
      <c r="C152" s="329" t="s">
        <v>969</v>
      </c>
      <c r="D152" s="329" t="s">
        <v>3114</v>
      </c>
      <c r="E152" s="21" t="s">
        <v>301</v>
      </c>
      <c r="F152" s="330">
        <v>0.311</v>
      </c>
      <c r="G152" s="43"/>
      <c r="H152" s="49"/>
    </row>
    <row r="153" s="2" customFormat="1" ht="16.8" customHeight="1">
      <c r="A153" s="43"/>
      <c r="B153" s="49"/>
      <c r="C153" s="329" t="s">
        <v>975</v>
      </c>
      <c r="D153" s="329" t="s">
        <v>3095</v>
      </c>
      <c r="E153" s="21" t="s">
        <v>319</v>
      </c>
      <c r="F153" s="330">
        <v>230.25</v>
      </c>
      <c r="G153" s="43"/>
      <c r="H153" s="49"/>
    </row>
    <row r="154" s="2" customFormat="1" ht="16.8" customHeight="1">
      <c r="A154" s="43"/>
      <c r="B154" s="49"/>
      <c r="C154" s="329" t="s">
        <v>982</v>
      </c>
      <c r="D154" s="329" t="s">
        <v>3096</v>
      </c>
      <c r="E154" s="21" t="s">
        <v>319</v>
      </c>
      <c r="F154" s="330">
        <v>1023.56</v>
      </c>
      <c r="G154" s="43"/>
      <c r="H154" s="49"/>
    </row>
    <row r="155" s="2" customFormat="1" ht="16.8" customHeight="1">
      <c r="A155" s="43"/>
      <c r="B155" s="49"/>
      <c r="C155" s="329" t="s">
        <v>994</v>
      </c>
      <c r="D155" s="329" t="s">
        <v>3097</v>
      </c>
      <c r="E155" s="21" t="s">
        <v>319</v>
      </c>
      <c r="F155" s="330">
        <v>230.25</v>
      </c>
      <c r="G155" s="43"/>
      <c r="H155" s="49"/>
    </row>
    <row r="156" s="2" customFormat="1" ht="16.8" customHeight="1">
      <c r="A156" s="43"/>
      <c r="B156" s="49"/>
      <c r="C156" s="329" t="s">
        <v>1104</v>
      </c>
      <c r="D156" s="329" t="s">
        <v>3098</v>
      </c>
      <c r="E156" s="21" t="s">
        <v>319</v>
      </c>
      <c r="F156" s="330">
        <v>178.97</v>
      </c>
      <c r="G156" s="43"/>
      <c r="H156" s="49"/>
    </row>
    <row r="157" s="2" customFormat="1" ht="16.8" customHeight="1">
      <c r="A157" s="43"/>
      <c r="B157" s="49"/>
      <c r="C157" s="329" t="s">
        <v>1115</v>
      </c>
      <c r="D157" s="329" t="s">
        <v>3099</v>
      </c>
      <c r="E157" s="21" t="s">
        <v>319</v>
      </c>
      <c r="F157" s="330">
        <v>178.97</v>
      </c>
      <c r="G157" s="43"/>
      <c r="H157" s="49"/>
    </row>
    <row r="158" s="2" customFormat="1" ht="16.8" customHeight="1">
      <c r="A158" s="43"/>
      <c r="B158" s="49"/>
      <c r="C158" s="329" t="s">
        <v>1140</v>
      </c>
      <c r="D158" s="329" t="s">
        <v>3100</v>
      </c>
      <c r="E158" s="21" t="s">
        <v>319</v>
      </c>
      <c r="F158" s="330">
        <v>287.5</v>
      </c>
      <c r="G158" s="43"/>
      <c r="H158" s="49"/>
    </row>
    <row r="159" s="2" customFormat="1" ht="16.8" customHeight="1">
      <c r="A159" s="43"/>
      <c r="B159" s="49"/>
      <c r="C159" s="329" t="s">
        <v>1164</v>
      </c>
      <c r="D159" s="329" t="s">
        <v>3101</v>
      </c>
      <c r="E159" s="21" t="s">
        <v>319</v>
      </c>
      <c r="F159" s="330">
        <v>178.97</v>
      </c>
      <c r="G159" s="43"/>
      <c r="H159" s="49"/>
    </row>
    <row r="160" s="2" customFormat="1" ht="16.8" customHeight="1">
      <c r="A160" s="43"/>
      <c r="B160" s="49"/>
      <c r="C160" s="329" t="s">
        <v>1231</v>
      </c>
      <c r="D160" s="329" t="s">
        <v>3115</v>
      </c>
      <c r="E160" s="21" t="s">
        <v>319</v>
      </c>
      <c r="F160" s="330">
        <v>89.140000000000001</v>
      </c>
      <c r="G160" s="43"/>
      <c r="H160" s="49"/>
    </row>
    <row r="161" s="2" customFormat="1" ht="16.8" customHeight="1">
      <c r="A161" s="43"/>
      <c r="B161" s="49"/>
      <c r="C161" s="329" t="s">
        <v>1590</v>
      </c>
      <c r="D161" s="329" t="s">
        <v>3102</v>
      </c>
      <c r="E161" s="21" t="s">
        <v>319</v>
      </c>
      <c r="F161" s="330">
        <v>230.25</v>
      </c>
      <c r="G161" s="43"/>
      <c r="H161" s="49"/>
    </row>
    <row r="162" s="2" customFormat="1">
      <c r="A162" s="43"/>
      <c r="B162" s="49"/>
      <c r="C162" s="329" t="s">
        <v>1595</v>
      </c>
      <c r="D162" s="329" t="s">
        <v>3103</v>
      </c>
      <c r="E162" s="21" t="s">
        <v>319</v>
      </c>
      <c r="F162" s="330">
        <v>230.25</v>
      </c>
      <c r="G162" s="43"/>
      <c r="H162" s="49"/>
    </row>
    <row r="163" s="2" customFormat="1" ht="16.8" customHeight="1">
      <c r="A163" s="43"/>
      <c r="B163" s="49"/>
      <c r="C163" s="329" t="s">
        <v>1611</v>
      </c>
      <c r="D163" s="329" t="s">
        <v>3104</v>
      </c>
      <c r="E163" s="21" t="s">
        <v>319</v>
      </c>
      <c r="F163" s="330">
        <v>230.25</v>
      </c>
      <c r="G163" s="43"/>
      <c r="H163" s="49"/>
    </row>
    <row r="164" s="2" customFormat="1" ht="16.8" customHeight="1">
      <c r="A164" s="43"/>
      <c r="B164" s="49"/>
      <c r="C164" s="329" t="s">
        <v>1631</v>
      </c>
      <c r="D164" s="329" t="s">
        <v>3105</v>
      </c>
      <c r="E164" s="21" t="s">
        <v>319</v>
      </c>
      <c r="F164" s="330">
        <v>230.25</v>
      </c>
      <c r="G164" s="43"/>
      <c r="H164" s="49"/>
    </row>
    <row r="165" s="2" customFormat="1" ht="16.8" customHeight="1">
      <c r="A165" s="43"/>
      <c r="B165" s="49"/>
      <c r="C165" s="329" t="s">
        <v>1857</v>
      </c>
      <c r="D165" s="329" t="s">
        <v>3106</v>
      </c>
      <c r="E165" s="21" t="s">
        <v>319</v>
      </c>
      <c r="F165" s="330">
        <v>248.94999999999999</v>
      </c>
      <c r="G165" s="43"/>
      <c r="H165" s="49"/>
    </row>
    <row r="166" s="2" customFormat="1" ht="16.8" customHeight="1">
      <c r="A166" s="43"/>
      <c r="B166" s="49"/>
      <c r="C166" s="329" t="s">
        <v>1892</v>
      </c>
      <c r="D166" s="329" t="s">
        <v>3107</v>
      </c>
      <c r="E166" s="21" t="s">
        <v>319</v>
      </c>
      <c r="F166" s="330">
        <v>248.94999999999999</v>
      </c>
      <c r="G166" s="43"/>
      <c r="H166" s="49"/>
    </row>
    <row r="167" s="2" customFormat="1">
      <c r="A167" s="43"/>
      <c r="B167" s="49"/>
      <c r="C167" s="329" t="s">
        <v>681</v>
      </c>
      <c r="D167" s="329" t="s">
        <v>3108</v>
      </c>
      <c r="E167" s="21" t="s">
        <v>319</v>
      </c>
      <c r="F167" s="330">
        <v>248.94999999999999</v>
      </c>
      <c r="G167" s="43"/>
      <c r="H167" s="49"/>
    </row>
    <row r="168" s="2" customFormat="1" ht="16.8" customHeight="1">
      <c r="A168" s="43"/>
      <c r="B168" s="49"/>
      <c r="C168" s="329" t="s">
        <v>1047</v>
      </c>
      <c r="D168" s="329" t="s">
        <v>3109</v>
      </c>
      <c r="E168" s="21" t="s">
        <v>319</v>
      </c>
      <c r="F168" s="330">
        <v>248.94999999999999</v>
      </c>
      <c r="G168" s="43"/>
      <c r="H168" s="49"/>
    </row>
    <row r="169" s="2" customFormat="1">
      <c r="A169" s="43"/>
      <c r="B169" s="49"/>
      <c r="C169" s="329" t="s">
        <v>1147</v>
      </c>
      <c r="D169" s="329" t="s">
        <v>1148</v>
      </c>
      <c r="E169" s="21" t="s">
        <v>319</v>
      </c>
      <c r="F169" s="330">
        <v>187.91900000000001</v>
      </c>
      <c r="G169" s="43"/>
      <c r="H169" s="49"/>
    </row>
    <row r="170" s="2" customFormat="1" ht="16.8" customHeight="1">
      <c r="A170" s="43"/>
      <c r="B170" s="49"/>
      <c r="C170" s="325" t="s">
        <v>748</v>
      </c>
      <c r="D170" s="326" t="s">
        <v>78</v>
      </c>
      <c r="E170" s="327" t="s">
        <v>78</v>
      </c>
      <c r="F170" s="328">
        <v>51.280000000000001</v>
      </c>
      <c r="G170" s="43"/>
      <c r="H170" s="49"/>
    </row>
    <row r="171" s="2" customFormat="1" ht="16.8" customHeight="1">
      <c r="A171" s="43"/>
      <c r="B171" s="49"/>
      <c r="C171" s="329" t="s">
        <v>78</v>
      </c>
      <c r="D171" s="329" t="s">
        <v>980</v>
      </c>
      <c r="E171" s="21" t="s">
        <v>78</v>
      </c>
      <c r="F171" s="330">
        <v>0</v>
      </c>
      <c r="G171" s="43"/>
      <c r="H171" s="49"/>
    </row>
    <row r="172" s="2" customFormat="1" ht="16.8" customHeight="1">
      <c r="A172" s="43"/>
      <c r="B172" s="49"/>
      <c r="C172" s="329" t="s">
        <v>78</v>
      </c>
      <c r="D172" s="329" t="s">
        <v>981</v>
      </c>
      <c r="E172" s="21" t="s">
        <v>78</v>
      </c>
      <c r="F172" s="330">
        <v>51.280000000000001</v>
      </c>
      <c r="G172" s="43"/>
      <c r="H172" s="49"/>
    </row>
    <row r="173" s="2" customFormat="1" ht="16.8" customHeight="1">
      <c r="A173" s="43"/>
      <c r="B173" s="49"/>
      <c r="C173" s="329" t="s">
        <v>748</v>
      </c>
      <c r="D173" s="329" t="s">
        <v>341</v>
      </c>
      <c r="E173" s="21" t="s">
        <v>78</v>
      </c>
      <c r="F173" s="330">
        <v>51.280000000000001</v>
      </c>
      <c r="G173" s="43"/>
      <c r="H173" s="49"/>
    </row>
    <row r="174" s="2" customFormat="1" ht="16.8" customHeight="1">
      <c r="A174" s="43"/>
      <c r="B174" s="49"/>
      <c r="C174" s="331" t="s">
        <v>3075</v>
      </c>
      <c r="D174" s="43"/>
      <c r="E174" s="43"/>
      <c r="F174" s="43"/>
      <c r="G174" s="43"/>
      <c r="H174" s="49"/>
    </row>
    <row r="175" s="2" customFormat="1" ht="16.8" customHeight="1">
      <c r="A175" s="43"/>
      <c r="B175" s="49"/>
      <c r="C175" s="329" t="s">
        <v>1585</v>
      </c>
      <c r="D175" s="329" t="s">
        <v>3092</v>
      </c>
      <c r="E175" s="21" t="s">
        <v>319</v>
      </c>
      <c r="F175" s="330">
        <v>230.25</v>
      </c>
      <c r="G175" s="43"/>
      <c r="H175" s="49"/>
    </row>
    <row r="176" s="2" customFormat="1" ht="16.8" customHeight="1">
      <c r="A176" s="43"/>
      <c r="B176" s="49"/>
      <c r="C176" s="329" t="s">
        <v>975</v>
      </c>
      <c r="D176" s="329" t="s">
        <v>3095</v>
      </c>
      <c r="E176" s="21" t="s">
        <v>319</v>
      </c>
      <c r="F176" s="330">
        <v>230.25</v>
      </c>
      <c r="G176" s="43"/>
      <c r="H176" s="49"/>
    </row>
    <row r="177" s="2" customFormat="1" ht="16.8" customHeight="1">
      <c r="A177" s="43"/>
      <c r="B177" s="49"/>
      <c r="C177" s="329" t="s">
        <v>982</v>
      </c>
      <c r="D177" s="329" t="s">
        <v>3096</v>
      </c>
      <c r="E177" s="21" t="s">
        <v>319</v>
      </c>
      <c r="F177" s="330">
        <v>1023.56</v>
      </c>
      <c r="G177" s="43"/>
      <c r="H177" s="49"/>
    </row>
    <row r="178" s="2" customFormat="1" ht="16.8" customHeight="1">
      <c r="A178" s="43"/>
      <c r="B178" s="49"/>
      <c r="C178" s="329" t="s">
        <v>994</v>
      </c>
      <c r="D178" s="329" t="s">
        <v>3097</v>
      </c>
      <c r="E178" s="21" t="s">
        <v>319</v>
      </c>
      <c r="F178" s="330">
        <v>230.25</v>
      </c>
      <c r="G178" s="43"/>
      <c r="H178" s="49"/>
    </row>
    <row r="179" s="2" customFormat="1" ht="16.8" customHeight="1">
      <c r="A179" s="43"/>
      <c r="B179" s="49"/>
      <c r="C179" s="329" t="s">
        <v>1590</v>
      </c>
      <c r="D179" s="329" t="s">
        <v>3102</v>
      </c>
      <c r="E179" s="21" t="s">
        <v>319</v>
      </c>
      <c r="F179" s="330">
        <v>230.25</v>
      </c>
      <c r="G179" s="43"/>
      <c r="H179" s="49"/>
    </row>
    <row r="180" s="2" customFormat="1">
      <c r="A180" s="43"/>
      <c r="B180" s="49"/>
      <c r="C180" s="329" t="s">
        <v>1595</v>
      </c>
      <c r="D180" s="329" t="s">
        <v>3103</v>
      </c>
      <c r="E180" s="21" t="s">
        <v>319</v>
      </c>
      <c r="F180" s="330">
        <v>230.25</v>
      </c>
      <c r="G180" s="43"/>
      <c r="H180" s="49"/>
    </row>
    <row r="181" s="2" customFormat="1" ht="16.8" customHeight="1">
      <c r="A181" s="43"/>
      <c r="B181" s="49"/>
      <c r="C181" s="329" t="s">
        <v>1611</v>
      </c>
      <c r="D181" s="329" t="s">
        <v>3104</v>
      </c>
      <c r="E181" s="21" t="s">
        <v>319</v>
      </c>
      <c r="F181" s="330">
        <v>230.25</v>
      </c>
      <c r="G181" s="43"/>
      <c r="H181" s="49"/>
    </row>
    <row r="182" s="2" customFormat="1" ht="16.8" customHeight="1">
      <c r="A182" s="43"/>
      <c r="B182" s="49"/>
      <c r="C182" s="329" t="s">
        <v>1631</v>
      </c>
      <c r="D182" s="329" t="s">
        <v>3105</v>
      </c>
      <c r="E182" s="21" t="s">
        <v>319</v>
      </c>
      <c r="F182" s="330">
        <v>230.25</v>
      </c>
      <c r="G182" s="43"/>
      <c r="H182" s="49"/>
    </row>
    <row r="183" s="2" customFormat="1" ht="16.8" customHeight="1">
      <c r="A183" s="43"/>
      <c r="B183" s="49"/>
      <c r="C183" s="329" t="s">
        <v>1857</v>
      </c>
      <c r="D183" s="329" t="s">
        <v>3106</v>
      </c>
      <c r="E183" s="21" t="s">
        <v>319</v>
      </c>
      <c r="F183" s="330">
        <v>248.94999999999999</v>
      </c>
      <c r="G183" s="43"/>
      <c r="H183" s="49"/>
    </row>
    <row r="184" s="2" customFormat="1" ht="16.8" customHeight="1">
      <c r="A184" s="43"/>
      <c r="B184" s="49"/>
      <c r="C184" s="329" t="s">
        <v>1892</v>
      </c>
      <c r="D184" s="329" t="s">
        <v>3107</v>
      </c>
      <c r="E184" s="21" t="s">
        <v>319</v>
      </c>
      <c r="F184" s="330">
        <v>248.94999999999999</v>
      </c>
      <c r="G184" s="43"/>
      <c r="H184" s="49"/>
    </row>
    <row r="185" s="2" customFormat="1">
      <c r="A185" s="43"/>
      <c r="B185" s="49"/>
      <c r="C185" s="329" t="s">
        <v>681</v>
      </c>
      <c r="D185" s="329" t="s">
        <v>3108</v>
      </c>
      <c r="E185" s="21" t="s">
        <v>319</v>
      </c>
      <c r="F185" s="330">
        <v>248.94999999999999</v>
      </c>
      <c r="G185" s="43"/>
      <c r="H185" s="49"/>
    </row>
    <row r="186" s="2" customFormat="1" ht="16.8" customHeight="1">
      <c r="A186" s="43"/>
      <c r="B186" s="49"/>
      <c r="C186" s="329" t="s">
        <v>1047</v>
      </c>
      <c r="D186" s="329" t="s">
        <v>3109</v>
      </c>
      <c r="E186" s="21" t="s">
        <v>319</v>
      </c>
      <c r="F186" s="330">
        <v>248.94999999999999</v>
      </c>
      <c r="G186" s="43"/>
      <c r="H186" s="49"/>
    </row>
    <row r="187" s="2" customFormat="1" ht="16.8" customHeight="1">
      <c r="A187" s="43"/>
      <c r="B187" s="49"/>
      <c r="C187" s="325" t="s">
        <v>750</v>
      </c>
      <c r="D187" s="326" t="s">
        <v>78</v>
      </c>
      <c r="E187" s="327" t="s">
        <v>78</v>
      </c>
      <c r="F187" s="328">
        <v>18.699999999999999</v>
      </c>
      <c r="G187" s="43"/>
      <c r="H187" s="49"/>
    </row>
    <row r="188" s="2" customFormat="1" ht="16.8" customHeight="1">
      <c r="A188" s="43"/>
      <c r="B188" s="49"/>
      <c r="C188" s="329" t="s">
        <v>750</v>
      </c>
      <c r="D188" s="329" t="s">
        <v>1046</v>
      </c>
      <c r="E188" s="21" t="s">
        <v>78</v>
      </c>
      <c r="F188" s="330">
        <v>18.699999999999999</v>
      </c>
      <c r="G188" s="43"/>
      <c r="H188" s="49"/>
    </row>
    <row r="189" s="2" customFormat="1" ht="16.8" customHeight="1">
      <c r="A189" s="43"/>
      <c r="B189" s="49"/>
      <c r="C189" s="331" t="s">
        <v>3075</v>
      </c>
      <c r="D189" s="43"/>
      <c r="E189" s="43"/>
      <c r="F189" s="43"/>
      <c r="G189" s="43"/>
      <c r="H189" s="49"/>
    </row>
    <row r="190" s="2" customFormat="1" ht="16.8" customHeight="1">
      <c r="A190" s="43"/>
      <c r="B190" s="49"/>
      <c r="C190" s="329" t="s">
        <v>1140</v>
      </c>
      <c r="D190" s="329" t="s">
        <v>3100</v>
      </c>
      <c r="E190" s="21" t="s">
        <v>319</v>
      </c>
      <c r="F190" s="330">
        <v>287.5</v>
      </c>
      <c r="G190" s="43"/>
      <c r="H190" s="49"/>
    </row>
    <row r="191" s="2" customFormat="1" ht="16.8" customHeight="1">
      <c r="A191" s="43"/>
      <c r="B191" s="49"/>
      <c r="C191" s="329" t="s">
        <v>1286</v>
      </c>
      <c r="D191" s="329" t="s">
        <v>3116</v>
      </c>
      <c r="E191" s="21" t="s">
        <v>319</v>
      </c>
      <c r="F191" s="330">
        <v>37.399999999999999</v>
      </c>
      <c r="G191" s="43"/>
      <c r="H191" s="49"/>
    </row>
    <row r="192" s="2" customFormat="1" ht="16.8" customHeight="1">
      <c r="A192" s="43"/>
      <c r="B192" s="49"/>
      <c r="C192" s="329" t="s">
        <v>1636</v>
      </c>
      <c r="D192" s="329" t="s">
        <v>3117</v>
      </c>
      <c r="E192" s="21" t="s">
        <v>319</v>
      </c>
      <c r="F192" s="330">
        <v>18.699999999999999</v>
      </c>
      <c r="G192" s="43"/>
      <c r="H192" s="49"/>
    </row>
    <row r="193" s="2" customFormat="1" ht="16.8" customHeight="1">
      <c r="A193" s="43"/>
      <c r="B193" s="49"/>
      <c r="C193" s="329" t="s">
        <v>1641</v>
      </c>
      <c r="D193" s="329" t="s">
        <v>3118</v>
      </c>
      <c r="E193" s="21" t="s">
        <v>319</v>
      </c>
      <c r="F193" s="330">
        <v>18.699999999999999</v>
      </c>
      <c r="G193" s="43"/>
      <c r="H193" s="49"/>
    </row>
    <row r="194" s="2" customFormat="1">
      <c r="A194" s="43"/>
      <c r="B194" s="49"/>
      <c r="C194" s="329" t="s">
        <v>1646</v>
      </c>
      <c r="D194" s="329" t="s">
        <v>3119</v>
      </c>
      <c r="E194" s="21" t="s">
        <v>319</v>
      </c>
      <c r="F194" s="330">
        <v>18.699999999999999</v>
      </c>
      <c r="G194" s="43"/>
      <c r="H194" s="49"/>
    </row>
    <row r="195" s="2" customFormat="1" ht="16.8" customHeight="1">
      <c r="A195" s="43"/>
      <c r="B195" s="49"/>
      <c r="C195" s="329" t="s">
        <v>1651</v>
      </c>
      <c r="D195" s="329" t="s">
        <v>3120</v>
      </c>
      <c r="E195" s="21" t="s">
        <v>319</v>
      </c>
      <c r="F195" s="330">
        <v>18.699999999999999</v>
      </c>
      <c r="G195" s="43"/>
      <c r="H195" s="49"/>
    </row>
    <row r="196" s="2" customFormat="1" ht="16.8" customHeight="1">
      <c r="A196" s="43"/>
      <c r="B196" s="49"/>
      <c r="C196" s="329" t="s">
        <v>1672</v>
      </c>
      <c r="D196" s="329" t="s">
        <v>3121</v>
      </c>
      <c r="E196" s="21" t="s">
        <v>319</v>
      </c>
      <c r="F196" s="330">
        <v>18.699999999999999</v>
      </c>
      <c r="G196" s="43"/>
      <c r="H196" s="49"/>
    </row>
    <row r="197" s="2" customFormat="1" ht="16.8" customHeight="1">
      <c r="A197" s="43"/>
      <c r="B197" s="49"/>
      <c r="C197" s="329" t="s">
        <v>1857</v>
      </c>
      <c r="D197" s="329" t="s">
        <v>3106</v>
      </c>
      <c r="E197" s="21" t="s">
        <v>319</v>
      </c>
      <c r="F197" s="330">
        <v>248.94999999999999</v>
      </c>
      <c r="G197" s="43"/>
      <c r="H197" s="49"/>
    </row>
    <row r="198" s="2" customFormat="1" ht="16.8" customHeight="1">
      <c r="A198" s="43"/>
      <c r="B198" s="49"/>
      <c r="C198" s="329" t="s">
        <v>1892</v>
      </c>
      <c r="D198" s="329" t="s">
        <v>3107</v>
      </c>
      <c r="E198" s="21" t="s">
        <v>319</v>
      </c>
      <c r="F198" s="330">
        <v>248.94999999999999</v>
      </c>
      <c r="G198" s="43"/>
      <c r="H198" s="49"/>
    </row>
    <row r="199" s="2" customFormat="1">
      <c r="A199" s="43"/>
      <c r="B199" s="49"/>
      <c r="C199" s="329" t="s">
        <v>681</v>
      </c>
      <c r="D199" s="329" t="s">
        <v>3108</v>
      </c>
      <c r="E199" s="21" t="s">
        <v>319</v>
      </c>
      <c r="F199" s="330">
        <v>248.94999999999999</v>
      </c>
      <c r="G199" s="43"/>
      <c r="H199" s="49"/>
    </row>
    <row r="200" s="2" customFormat="1" ht="16.8" customHeight="1">
      <c r="A200" s="43"/>
      <c r="B200" s="49"/>
      <c r="C200" s="329" t="s">
        <v>1047</v>
      </c>
      <c r="D200" s="329" t="s">
        <v>3109</v>
      </c>
      <c r="E200" s="21" t="s">
        <v>319</v>
      </c>
      <c r="F200" s="330">
        <v>248.94999999999999</v>
      </c>
      <c r="G200" s="43"/>
      <c r="H200" s="49"/>
    </row>
    <row r="201" s="2" customFormat="1" ht="16.8" customHeight="1">
      <c r="A201" s="43"/>
      <c r="B201" s="49"/>
      <c r="C201" s="329" t="s">
        <v>1154</v>
      </c>
      <c r="D201" s="329" t="s">
        <v>1155</v>
      </c>
      <c r="E201" s="21" t="s">
        <v>319</v>
      </c>
      <c r="F201" s="330">
        <v>18.699999999999999</v>
      </c>
      <c r="G201" s="43"/>
      <c r="H201" s="49"/>
    </row>
    <row r="202" s="2" customFormat="1" ht="16.8" customHeight="1">
      <c r="A202" s="43"/>
      <c r="B202" s="49"/>
      <c r="C202" s="329" t="s">
        <v>1292</v>
      </c>
      <c r="D202" s="329" t="s">
        <v>1293</v>
      </c>
      <c r="E202" s="21" t="s">
        <v>319</v>
      </c>
      <c r="F202" s="330">
        <v>19.074000000000002</v>
      </c>
      <c r="G202" s="43"/>
      <c r="H202" s="49"/>
    </row>
    <row r="203" s="2" customFormat="1" ht="16.8" customHeight="1">
      <c r="A203" s="43"/>
      <c r="B203" s="49"/>
      <c r="C203" s="329" t="s">
        <v>1298</v>
      </c>
      <c r="D203" s="329" t="s">
        <v>1299</v>
      </c>
      <c r="E203" s="21" t="s">
        <v>319</v>
      </c>
      <c r="F203" s="330">
        <v>19.074000000000002</v>
      </c>
      <c r="G203" s="43"/>
      <c r="H203" s="49"/>
    </row>
    <row r="204" s="2" customFormat="1" ht="16.8" customHeight="1">
      <c r="A204" s="43"/>
      <c r="B204" s="49"/>
      <c r="C204" s="325" t="s">
        <v>752</v>
      </c>
      <c r="D204" s="326" t="s">
        <v>78</v>
      </c>
      <c r="E204" s="327" t="s">
        <v>78</v>
      </c>
      <c r="F204" s="328">
        <v>75.668000000000006</v>
      </c>
      <c r="G204" s="43"/>
      <c r="H204" s="49"/>
    </row>
    <row r="205" s="2" customFormat="1" ht="16.8" customHeight="1">
      <c r="A205" s="43"/>
      <c r="B205" s="49"/>
      <c r="C205" s="329" t="s">
        <v>78</v>
      </c>
      <c r="D205" s="329" t="s">
        <v>903</v>
      </c>
      <c r="E205" s="21" t="s">
        <v>78</v>
      </c>
      <c r="F205" s="330">
        <v>44.287999999999997</v>
      </c>
      <c r="G205" s="43"/>
      <c r="H205" s="49"/>
    </row>
    <row r="206" s="2" customFormat="1" ht="16.8" customHeight="1">
      <c r="A206" s="43"/>
      <c r="B206" s="49"/>
      <c r="C206" s="329" t="s">
        <v>78</v>
      </c>
      <c r="D206" s="329" t="s">
        <v>904</v>
      </c>
      <c r="E206" s="21" t="s">
        <v>78</v>
      </c>
      <c r="F206" s="330">
        <v>31.379999999999999</v>
      </c>
      <c r="G206" s="43"/>
      <c r="H206" s="49"/>
    </row>
    <row r="207" s="2" customFormat="1" ht="16.8" customHeight="1">
      <c r="A207" s="43"/>
      <c r="B207" s="49"/>
      <c r="C207" s="329" t="s">
        <v>752</v>
      </c>
      <c r="D207" s="329" t="s">
        <v>277</v>
      </c>
      <c r="E207" s="21" t="s">
        <v>78</v>
      </c>
      <c r="F207" s="330">
        <v>75.668000000000006</v>
      </c>
      <c r="G207" s="43"/>
      <c r="H207" s="49"/>
    </row>
    <row r="208" s="2" customFormat="1" ht="16.8" customHeight="1">
      <c r="A208" s="43"/>
      <c r="B208" s="49"/>
      <c r="C208" s="331" t="s">
        <v>3075</v>
      </c>
      <c r="D208" s="43"/>
      <c r="E208" s="43"/>
      <c r="F208" s="43"/>
      <c r="G208" s="43"/>
      <c r="H208" s="49"/>
    </row>
    <row r="209" s="2" customFormat="1" ht="16.8" customHeight="1">
      <c r="A209" s="43"/>
      <c r="B209" s="49"/>
      <c r="C209" s="329" t="s">
        <v>899</v>
      </c>
      <c r="D209" s="329" t="s">
        <v>3122</v>
      </c>
      <c r="E209" s="21" t="s">
        <v>319</v>
      </c>
      <c r="F209" s="330">
        <v>75.668000000000006</v>
      </c>
      <c r="G209" s="43"/>
      <c r="H209" s="49"/>
    </row>
    <row r="210" s="2" customFormat="1" ht="16.8" customHeight="1">
      <c r="A210" s="43"/>
      <c r="B210" s="49"/>
      <c r="C210" s="329" t="s">
        <v>923</v>
      </c>
      <c r="D210" s="329" t="s">
        <v>3123</v>
      </c>
      <c r="E210" s="21" t="s">
        <v>319</v>
      </c>
      <c r="F210" s="330">
        <v>75.668000000000006</v>
      </c>
      <c r="G210" s="43"/>
      <c r="H210" s="49"/>
    </row>
    <row r="211" s="2" customFormat="1" ht="16.8" customHeight="1">
      <c r="A211" s="43"/>
      <c r="B211" s="49"/>
      <c r="C211" s="325" t="s">
        <v>754</v>
      </c>
      <c r="D211" s="326" t="s">
        <v>755</v>
      </c>
      <c r="E211" s="327" t="s">
        <v>78</v>
      </c>
      <c r="F211" s="328">
        <v>251.57499999999999</v>
      </c>
      <c r="G211" s="43"/>
      <c r="H211" s="49"/>
    </row>
    <row r="212" s="2" customFormat="1" ht="16.8" customHeight="1">
      <c r="A212" s="43"/>
      <c r="B212" s="49"/>
      <c r="C212" s="329" t="s">
        <v>78</v>
      </c>
      <c r="D212" s="329" t="s">
        <v>910</v>
      </c>
      <c r="E212" s="21" t="s">
        <v>78</v>
      </c>
      <c r="F212" s="330">
        <v>41.32</v>
      </c>
      <c r="G212" s="43"/>
      <c r="H212" s="49"/>
    </row>
    <row r="213" s="2" customFormat="1">
      <c r="A213" s="43"/>
      <c r="B213" s="49"/>
      <c r="C213" s="329" t="s">
        <v>78</v>
      </c>
      <c r="D213" s="329" t="s">
        <v>911</v>
      </c>
      <c r="E213" s="21" t="s">
        <v>78</v>
      </c>
      <c r="F213" s="330">
        <v>82.353999999999999</v>
      </c>
      <c r="G213" s="43"/>
      <c r="H213" s="49"/>
    </row>
    <row r="214" s="2" customFormat="1" ht="16.8" customHeight="1">
      <c r="A214" s="43"/>
      <c r="B214" s="49"/>
      <c r="C214" s="329" t="s">
        <v>78</v>
      </c>
      <c r="D214" s="329" t="s">
        <v>912</v>
      </c>
      <c r="E214" s="21" t="s">
        <v>78</v>
      </c>
      <c r="F214" s="330">
        <v>18.768000000000001</v>
      </c>
      <c r="G214" s="43"/>
      <c r="H214" s="49"/>
    </row>
    <row r="215" s="2" customFormat="1" ht="16.8" customHeight="1">
      <c r="A215" s="43"/>
      <c r="B215" s="49"/>
      <c r="C215" s="329" t="s">
        <v>78</v>
      </c>
      <c r="D215" s="329" t="s">
        <v>913</v>
      </c>
      <c r="E215" s="21" t="s">
        <v>78</v>
      </c>
      <c r="F215" s="330">
        <v>22.091999999999999</v>
      </c>
      <c r="G215" s="43"/>
      <c r="H215" s="49"/>
    </row>
    <row r="216" s="2" customFormat="1" ht="16.8" customHeight="1">
      <c r="A216" s="43"/>
      <c r="B216" s="49"/>
      <c r="C216" s="329" t="s">
        <v>78</v>
      </c>
      <c r="D216" s="329" t="s">
        <v>914</v>
      </c>
      <c r="E216" s="21" t="s">
        <v>78</v>
      </c>
      <c r="F216" s="330">
        <v>23.616</v>
      </c>
      <c r="G216" s="43"/>
      <c r="H216" s="49"/>
    </row>
    <row r="217" s="2" customFormat="1" ht="16.8" customHeight="1">
      <c r="A217" s="43"/>
      <c r="B217" s="49"/>
      <c r="C217" s="329" t="s">
        <v>78</v>
      </c>
      <c r="D217" s="329" t="s">
        <v>915</v>
      </c>
      <c r="E217" s="21" t="s">
        <v>78</v>
      </c>
      <c r="F217" s="330">
        <v>24.992000000000001</v>
      </c>
      <c r="G217" s="43"/>
      <c r="H217" s="49"/>
    </row>
    <row r="218" s="2" customFormat="1" ht="16.8" customHeight="1">
      <c r="A218" s="43"/>
      <c r="B218" s="49"/>
      <c r="C218" s="329" t="s">
        <v>78</v>
      </c>
      <c r="D218" s="329" t="s">
        <v>916</v>
      </c>
      <c r="E218" s="21" t="s">
        <v>78</v>
      </c>
      <c r="F218" s="330">
        <v>21.548999999999999</v>
      </c>
      <c r="G218" s="43"/>
      <c r="H218" s="49"/>
    </row>
    <row r="219" s="2" customFormat="1" ht="16.8" customHeight="1">
      <c r="A219" s="43"/>
      <c r="B219" s="49"/>
      <c r="C219" s="329" t="s">
        <v>78</v>
      </c>
      <c r="D219" s="329" t="s">
        <v>917</v>
      </c>
      <c r="E219" s="21" t="s">
        <v>78</v>
      </c>
      <c r="F219" s="330">
        <v>9.6920000000000002</v>
      </c>
      <c r="G219" s="43"/>
      <c r="H219" s="49"/>
    </row>
    <row r="220" s="2" customFormat="1" ht="16.8" customHeight="1">
      <c r="A220" s="43"/>
      <c r="B220" s="49"/>
      <c r="C220" s="329" t="s">
        <v>78</v>
      </c>
      <c r="D220" s="329" t="s">
        <v>918</v>
      </c>
      <c r="E220" s="21" t="s">
        <v>78</v>
      </c>
      <c r="F220" s="330">
        <v>7.1920000000000002</v>
      </c>
      <c r="G220" s="43"/>
      <c r="H220" s="49"/>
    </row>
    <row r="221" s="2" customFormat="1" ht="16.8" customHeight="1">
      <c r="A221" s="43"/>
      <c r="B221" s="49"/>
      <c r="C221" s="329" t="s">
        <v>78</v>
      </c>
      <c r="D221" s="329" t="s">
        <v>78</v>
      </c>
      <c r="E221" s="21" t="s">
        <v>78</v>
      </c>
      <c r="F221" s="330">
        <v>0</v>
      </c>
      <c r="G221" s="43"/>
      <c r="H221" s="49"/>
    </row>
    <row r="222" s="2" customFormat="1" ht="16.8" customHeight="1">
      <c r="A222" s="43"/>
      <c r="B222" s="49"/>
      <c r="C222" s="329" t="s">
        <v>754</v>
      </c>
      <c r="D222" s="329" t="s">
        <v>277</v>
      </c>
      <c r="E222" s="21" t="s">
        <v>78</v>
      </c>
      <c r="F222" s="330">
        <v>251.57499999999999</v>
      </c>
      <c r="G222" s="43"/>
      <c r="H222" s="49"/>
    </row>
    <row r="223" s="2" customFormat="1" ht="16.8" customHeight="1">
      <c r="A223" s="43"/>
      <c r="B223" s="49"/>
      <c r="C223" s="331" t="s">
        <v>3075</v>
      </c>
      <c r="D223" s="43"/>
      <c r="E223" s="43"/>
      <c r="F223" s="43"/>
      <c r="G223" s="43"/>
      <c r="H223" s="49"/>
    </row>
    <row r="224" s="2" customFormat="1">
      <c r="A224" s="43"/>
      <c r="B224" s="49"/>
      <c r="C224" s="329" t="s">
        <v>1083</v>
      </c>
      <c r="D224" s="329" t="s">
        <v>3124</v>
      </c>
      <c r="E224" s="21" t="s">
        <v>319</v>
      </c>
      <c r="F224" s="330">
        <v>251.57499999999999</v>
      </c>
      <c r="G224" s="43"/>
      <c r="H224" s="49"/>
    </row>
    <row r="225" s="2" customFormat="1" ht="16.8" customHeight="1">
      <c r="A225" s="43"/>
      <c r="B225" s="49"/>
      <c r="C225" s="329" t="s">
        <v>905</v>
      </c>
      <c r="D225" s="329" t="s">
        <v>3125</v>
      </c>
      <c r="E225" s="21" t="s">
        <v>319</v>
      </c>
      <c r="F225" s="330">
        <v>251.57499999999999</v>
      </c>
      <c r="G225" s="43"/>
      <c r="H225" s="49"/>
    </row>
    <row r="226" s="2" customFormat="1" ht="16.8" customHeight="1">
      <c r="A226" s="43"/>
      <c r="B226" s="49"/>
      <c r="C226" s="329" t="s">
        <v>919</v>
      </c>
      <c r="D226" s="329" t="s">
        <v>3126</v>
      </c>
      <c r="E226" s="21" t="s">
        <v>319</v>
      </c>
      <c r="F226" s="330">
        <v>251.57499999999999</v>
      </c>
      <c r="G226" s="43"/>
      <c r="H226" s="49"/>
    </row>
    <row r="227" s="2" customFormat="1">
      <c r="A227" s="43"/>
      <c r="B227" s="49"/>
      <c r="C227" s="329" t="s">
        <v>934</v>
      </c>
      <c r="D227" s="329" t="s">
        <v>3127</v>
      </c>
      <c r="E227" s="21" t="s">
        <v>319</v>
      </c>
      <c r="F227" s="330">
        <v>251.57499999999999</v>
      </c>
      <c r="G227" s="43"/>
      <c r="H227" s="49"/>
    </row>
    <row r="228" s="2" customFormat="1" ht="16.8" customHeight="1">
      <c r="A228" s="43"/>
      <c r="B228" s="49"/>
      <c r="C228" s="329" t="s">
        <v>1832</v>
      </c>
      <c r="D228" s="329" t="s">
        <v>3086</v>
      </c>
      <c r="E228" s="21" t="s">
        <v>319</v>
      </c>
      <c r="F228" s="330">
        <v>532.41300000000001</v>
      </c>
      <c r="G228" s="43"/>
      <c r="H228" s="49"/>
    </row>
    <row r="229" s="2" customFormat="1" ht="16.8" customHeight="1">
      <c r="A229" s="43"/>
      <c r="B229" s="49"/>
      <c r="C229" s="329" t="s">
        <v>1841</v>
      </c>
      <c r="D229" s="329" t="s">
        <v>3128</v>
      </c>
      <c r="E229" s="21" t="s">
        <v>319</v>
      </c>
      <c r="F229" s="330">
        <v>251.57499999999999</v>
      </c>
      <c r="G229" s="43"/>
      <c r="H229" s="49"/>
    </row>
    <row r="230" s="2" customFormat="1" ht="16.8" customHeight="1">
      <c r="A230" s="43"/>
      <c r="B230" s="49"/>
      <c r="C230" s="329" t="s">
        <v>1846</v>
      </c>
      <c r="D230" s="329" t="s">
        <v>3129</v>
      </c>
      <c r="E230" s="21" t="s">
        <v>319</v>
      </c>
      <c r="F230" s="330">
        <v>251.57499999999999</v>
      </c>
      <c r="G230" s="43"/>
      <c r="H230" s="49"/>
    </row>
    <row r="231" s="2" customFormat="1" ht="16.8" customHeight="1">
      <c r="A231" s="43"/>
      <c r="B231" s="49"/>
      <c r="C231" s="325" t="s">
        <v>3130</v>
      </c>
      <c r="D231" s="326" t="s">
        <v>3130</v>
      </c>
      <c r="E231" s="327" t="s">
        <v>78</v>
      </c>
      <c r="F231" s="328">
        <v>459.81999999999999</v>
      </c>
      <c r="G231" s="43"/>
      <c r="H231" s="49"/>
    </row>
    <row r="232" s="2" customFormat="1" ht="16.8" customHeight="1">
      <c r="A232" s="43"/>
      <c r="B232" s="49"/>
      <c r="C232" s="325" t="s">
        <v>757</v>
      </c>
      <c r="D232" s="326" t="s">
        <v>758</v>
      </c>
      <c r="E232" s="327" t="s">
        <v>78</v>
      </c>
      <c r="F232" s="328">
        <v>23.629999999999999</v>
      </c>
      <c r="G232" s="43"/>
      <c r="H232" s="49"/>
    </row>
    <row r="233" s="2" customFormat="1" ht="16.8" customHeight="1">
      <c r="A233" s="43"/>
      <c r="B233" s="49"/>
      <c r="C233" s="331" t="s">
        <v>3075</v>
      </c>
      <c r="D233" s="43"/>
      <c r="E233" s="43"/>
      <c r="F233" s="43"/>
      <c r="G233" s="43"/>
      <c r="H233" s="49"/>
    </row>
    <row r="234" s="2" customFormat="1" ht="16.8" customHeight="1">
      <c r="A234" s="43"/>
      <c r="B234" s="49"/>
      <c r="C234" s="329" t="s">
        <v>1763</v>
      </c>
      <c r="D234" s="329" t="s">
        <v>3131</v>
      </c>
      <c r="E234" s="21" t="s">
        <v>319</v>
      </c>
      <c r="F234" s="330">
        <v>11.815</v>
      </c>
      <c r="G234" s="43"/>
      <c r="H234" s="49"/>
    </row>
    <row r="235" s="2" customFormat="1" ht="16.8" customHeight="1">
      <c r="A235" s="43"/>
      <c r="B235" s="49"/>
      <c r="C235" s="325" t="s">
        <v>761</v>
      </c>
      <c r="D235" s="326" t="s">
        <v>758</v>
      </c>
      <c r="E235" s="327" t="s">
        <v>78</v>
      </c>
      <c r="F235" s="328">
        <v>4.4000000000000004</v>
      </c>
      <c r="G235" s="43"/>
      <c r="H235" s="49"/>
    </row>
    <row r="236" s="2" customFormat="1" ht="16.8" customHeight="1">
      <c r="A236" s="43"/>
      <c r="B236" s="49"/>
      <c r="C236" s="331" t="s">
        <v>3075</v>
      </c>
      <c r="D236" s="43"/>
      <c r="E236" s="43"/>
      <c r="F236" s="43"/>
      <c r="G236" s="43"/>
      <c r="H236" s="49"/>
    </row>
    <row r="237" s="2" customFormat="1" ht="16.8" customHeight="1">
      <c r="A237" s="43"/>
      <c r="B237" s="49"/>
      <c r="C237" s="329" t="s">
        <v>1692</v>
      </c>
      <c r="D237" s="329" t="s">
        <v>3132</v>
      </c>
      <c r="E237" s="21" t="s">
        <v>319</v>
      </c>
      <c r="F237" s="330">
        <v>102.911</v>
      </c>
      <c r="G237" s="43"/>
      <c r="H237" s="49"/>
    </row>
    <row r="238" s="2" customFormat="1" ht="16.8" customHeight="1">
      <c r="A238" s="43"/>
      <c r="B238" s="49"/>
      <c r="C238" s="325" t="s">
        <v>1781</v>
      </c>
      <c r="D238" s="326" t="s">
        <v>78</v>
      </c>
      <c r="E238" s="327" t="s">
        <v>78</v>
      </c>
      <c r="F238" s="328">
        <v>22.800000000000001</v>
      </c>
      <c r="G238" s="43"/>
      <c r="H238" s="49"/>
    </row>
    <row r="239" s="2" customFormat="1" ht="16.8" customHeight="1">
      <c r="A239" s="43"/>
      <c r="B239" s="49"/>
      <c r="C239" s="329" t="s">
        <v>78</v>
      </c>
      <c r="D239" s="329" t="s">
        <v>1775</v>
      </c>
      <c r="E239" s="21" t="s">
        <v>78</v>
      </c>
      <c r="F239" s="330">
        <v>6.1500000000000004</v>
      </c>
      <c r="G239" s="43"/>
      <c r="H239" s="49"/>
    </row>
    <row r="240" s="2" customFormat="1" ht="16.8" customHeight="1">
      <c r="A240" s="43"/>
      <c r="B240" s="49"/>
      <c r="C240" s="329" t="s">
        <v>78</v>
      </c>
      <c r="D240" s="329" t="s">
        <v>1776</v>
      </c>
      <c r="E240" s="21" t="s">
        <v>78</v>
      </c>
      <c r="F240" s="330">
        <v>8.1999999999999993</v>
      </c>
      <c r="G240" s="43"/>
      <c r="H240" s="49"/>
    </row>
    <row r="241" s="2" customFormat="1" ht="16.8" customHeight="1">
      <c r="A241" s="43"/>
      <c r="B241" s="49"/>
      <c r="C241" s="329" t="s">
        <v>78</v>
      </c>
      <c r="D241" s="329" t="s">
        <v>1777</v>
      </c>
      <c r="E241" s="21" t="s">
        <v>78</v>
      </c>
      <c r="F241" s="330">
        <v>2.1499999999999999</v>
      </c>
      <c r="G241" s="43"/>
      <c r="H241" s="49"/>
    </row>
    <row r="242" s="2" customFormat="1" ht="16.8" customHeight="1">
      <c r="A242" s="43"/>
      <c r="B242" s="49"/>
      <c r="C242" s="329" t="s">
        <v>78</v>
      </c>
      <c r="D242" s="329" t="s">
        <v>1778</v>
      </c>
      <c r="E242" s="21" t="s">
        <v>78</v>
      </c>
      <c r="F242" s="330">
        <v>4.5999999999999996</v>
      </c>
      <c r="G242" s="43"/>
      <c r="H242" s="49"/>
    </row>
    <row r="243" s="2" customFormat="1" ht="16.8" customHeight="1">
      <c r="A243" s="43"/>
      <c r="B243" s="49"/>
      <c r="C243" s="329" t="s">
        <v>78</v>
      </c>
      <c r="D243" s="329" t="s">
        <v>1779</v>
      </c>
      <c r="E243" s="21" t="s">
        <v>78</v>
      </c>
      <c r="F243" s="330">
        <v>0.69999999999999996</v>
      </c>
      <c r="G243" s="43"/>
      <c r="H243" s="49"/>
    </row>
    <row r="244" s="2" customFormat="1" ht="16.8" customHeight="1">
      <c r="A244" s="43"/>
      <c r="B244" s="49"/>
      <c r="C244" s="329" t="s">
        <v>78</v>
      </c>
      <c r="D244" s="329" t="s">
        <v>1780</v>
      </c>
      <c r="E244" s="21" t="s">
        <v>78</v>
      </c>
      <c r="F244" s="330">
        <v>1</v>
      </c>
      <c r="G244" s="43"/>
      <c r="H244" s="49"/>
    </row>
    <row r="245" s="2" customFormat="1" ht="16.8" customHeight="1">
      <c r="A245" s="43"/>
      <c r="B245" s="49"/>
      <c r="C245" s="329" t="s">
        <v>1781</v>
      </c>
      <c r="D245" s="329" t="s">
        <v>277</v>
      </c>
      <c r="E245" s="21" t="s">
        <v>78</v>
      </c>
      <c r="F245" s="330">
        <v>22.800000000000001</v>
      </c>
      <c r="G245" s="43"/>
      <c r="H245" s="49"/>
    </row>
    <row r="246" s="2" customFormat="1" ht="16.8" customHeight="1">
      <c r="A246" s="43"/>
      <c r="B246" s="49"/>
      <c r="C246" s="325" t="s">
        <v>3133</v>
      </c>
      <c r="D246" s="326" t="s">
        <v>78</v>
      </c>
      <c r="E246" s="327" t="s">
        <v>78</v>
      </c>
      <c r="F246" s="328">
        <v>16.68</v>
      </c>
      <c r="G246" s="43"/>
      <c r="H246" s="49"/>
    </row>
    <row r="247" s="2" customFormat="1" ht="16.8" customHeight="1">
      <c r="A247" s="43"/>
      <c r="B247" s="49"/>
      <c r="C247" s="325" t="s">
        <v>3134</v>
      </c>
      <c r="D247" s="326" t="s">
        <v>764</v>
      </c>
      <c r="E247" s="327" t="s">
        <v>78</v>
      </c>
      <c r="F247" s="328">
        <v>39.359999999999999</v>
      </c>
      <c r="G247" s="43"/>
      <c r="H247" s="49"/>
    </row>
    <row r="248" s="2" customFormat="1" ht="16.8" customHeight="1">
      <c r="A248" s="43"/>
      <c r="B248" s="49"/>
      <c r="C248" s="325" t="s">
        <v>763</v>
      </c>
      <c r="D248" s="326" t="s">
        <v>764</v>
      </c>
      <c r="E248" s="327" t="s">
        <v>78</v>
      </c>
      <c r="F248" s="328">
        <v>101.292</v>
      </c>
      <c r="G248" s="43"/>
      <c r="H248" s="49"/>
    </row>
    <row r="249" s="2" customFormat="1" ht="16.8" customHeight="1">
      <c r="A249" s="43"/>
      <c r="B249" s="49"/>
      <c r="C249" s="329" t="s">
        <v>78</v>
      </c>
      <c r="D249" s="329" t="s">
        <v>1698</v>
      </c>
      <c r="E249" s="21" t="s">
        <v>78</v>
      </c>
      <c r="F249" s="330">
        <v>24.239999999999998</v>
      </c>
      <c r="G249" s="43"/>
      <c r="H249" s="49"/>
    </row>
    <row r="250" s="2" customFormat="1">
      <c r="A250" s="43"/>
      <c r="B250" s="49"/>
      <c r="C250" s="329" t="s">
        <v>78</v>
      </c>
      <c r="D250" s="329" t="s">
        <v>1699</v>
      </c>
      <c r="E250" s="21" t="s">
        <v>78</v>
      </c>
      <c r="F250" s="330">
        <v>50.531999999999996</v>
      </c>
      <c r="G250" s="43"/>
      <c r="H250" s="49"/>
    </row>
    <row r="251" s="2" customFormat="1" ht="16.8" customHeight="1">
      <c r="A251" s="43"/>
      <c r="B251" s="49"/>
      <c r="C251" s="329" t="s">
        <v>78</v>
      </c>
      <c r="D251" s="329" t="s">
        <v>1700</v>
      </c>
      <c r="E251" s="21" t="s">
        <v>78</v>
      </c>
      <c r="F251" s="330">
        <v>2.3999999999999999</v>
      </c>
      <c r="G251" s="43"/>
      <c r="H251" s="49"/>
    </row>
    <row r="252" s="2" customFormat="1" ht="16.8" customHeight="1">
      <c r="A252" s="43"/>
      <c r="B252" s="49"/>
      <c r="C252" s="329" t="s">
        <v>78</v>
      </c>
      <c r="D252" s="329" t="s">
        <v>1701</v>
      </c>
      <c r="E252" s="21" t="s">
        <v>78</v>
      </c>
      <c r="F252" s="330">
        <v>15.76</v>
      </c>
      <c r="G252" s="43"/>
      <c r="H252" s="49"/>
    </row>
    <row r="253" s="2" customFormat="1" ht="16.8" customHeight="1">
      <c r="A253" s="43"/>
      <c r="B253" s="49"/>
      <c r="C253" s="329" t="s">
        <v>78</v>
      </c>
      <c r="D253" s="329" t="s">
        <v>1702</v>
      </c>
      <c r="E253" s="21" t="s">
        <v>78</v>
      </c>
      <c r="F253" s="330">
        <v>8.3599999999999994</v>
      </c>
      <c r="G253" s="43"/>
      <c r="H253" s="49"/>
    </row>
    <row r="254" s="2" customFormat="1" ht="16.8" customHeight="1">
      <c r="A254" s="43"/>
      <c r="B254" s="49"/>
      <c r="C254" s="329" t="s">
        <v>763</v>
      </c>
      <c r="D254" s="329" t="s">
        <v>277</v>
      </c>
      <c r="E254" s="21" t="s">
        <v>78</v>
      </c>
      <c r="F254" s="330">
        <v>101.292</v>
      </c>
      <c r="G254" s="43"/>
      <c r="H254" s="49"/>
    </row>
    <row r="255" s="2" customFormat="1" ht="16.8" customHeight="1">
      <c r="A255" s="43"/>
      <c r="B255" s="49"/>
      <c r="C255" s="331" t="s">
        <v>3075</v>
      </c>
      <c r="D255" s="43"/>
      <c r="E255" s="43"/>
      <c r="F255" s="43"/>
      <c r="G255" s="43"/>
      <c r="H255" s="49"/>
    </row>
    <row r="256" s="2" customFormat="1">
      <c r="A256" s="43"/>
      <c r="B256" s="49"/>
      <c r="C256" s="329" t="s">
        <v>1706</v>
      </c>
      <c r="D256" s="329" t="s">
        <v>3135</v>
      </c>
      <c r="E256" s="21" t="s">
        <v>319</v>
      </c>
      <c r="F256" s="330">
        <v>101.292</v>
      </c>
      <c r="G256" s="43"/>
      <c r="H256" s="49"/>
    </row>
    <row r="257" s="2" customFormat="1" ht="16.8" customHeight="1">
      <c r="A257" s="43"/>
      <c r="B257" s="49"/>
      <c r="C257" s="329" t="s">
        <v>1692</v>
      </c>
      <c r="D257" s="329" t="s">
        <v>3132</v>
      </c>
      <c r="E257" s="21" t="s">
        <v>319</v>
      </c>
      <c r="F257" s="330">
        <v>102.911</v>
      </c>
      <c r="G257" s="43"/>
      <c r="H257" s="49"/>
    </row>
    <row r="258" s="2" customFormat="1" ht="16.8" customHeight="1">
      <c r="A258" s="43"/>
      <c r="B258" s="49"/>
      <c r="C258" s="329" t="s">
        <v>1716</v>
      </c>
      <c r="D258" s="329" t="s">
        <v>3136</v>
      </c>
      <c r="E258" s="21" t="s">
        <v>319</v>
      </c>
      <c r="F258" s="330">
        <v>101.292</v>
      </c>
      <c r="G258" s="43"/>
      <c r="H258" s="49"/>
    </row>
    <row r="259" s="2" customFormat="1" ht="16.8" customHeight="1">
      <c r="A259" s="43"/>
      <c r="B259" s="49"/>
      <c r="C259" s="329" t="s">
        <v>1763</v>
      </c>
      <c r="D259" s="329" t="s">
        <v>3131</v>
      </c>
      <c r="E259" s="21" t="s">
        <v>319</v>
      </c>
      <c r="F259" s="330">
        <v>101.292</v>
      </c>
      <c r="G259" s="43"/>
      <c r="H259" s="49"/>
    </row>
    <row r="260" s="2" customFormat="1" ht="16.8" customHeight="1">
      <c r="A260" s="43"/>
      <c r="B260" s="49"/>
      <c r="C260" s="329" t="s">
        <v>1832</v>
      </c>
      <c r="D260" s="329" t="s">
        <v>3086</v>
      </c>
      <c r="E260" s="21" t="s">
        <v>319</v>
      </c>
      <c r="F260" s="330">
        <v>532.41300000000001</v>
      </c>
      <c r="G260" s="43"/>
      <c r="H260" s="49"/>
    </row>
    <row r="261" s="2" customFormat="1" ht="16.8" customHeight="1">
      <c r="A261" s="43"/>
      <c r="B261" s="49"/>
      <c r="C261" s="325" t="s">
        <v>766</v>
      </c>
      <c r="D261" s="326" t="s">
        <v>767</v>
      </c>
      <c r="E261" s="327" t="s">
        <v>78</v>
      </c>
      <c r="F261" s="328">
        <v>0.73899999999999999</v>
      </c>
      <c r="G261" s="43"/>
      <c r="H261" s="49"/>
    </row>
    <row r="262" s="2" customFormat="1" ht="16.8" customHeight="1">
      <c r="A262" s="43"/>
      <c r="B262" s="49"/>
      <c r="C262" s="331" t="s">
        <v>3075</v>
      </c>
      <c r="D262" s="43"/>
      <c r="E262" s="43"/>
      <c r="F262" s="43"/>
      <c r="G262" s="43"/>
      <c r="H262" s="49"/>
    </row>
    <row r="263" s="2" customFormat="1" ht="16.8" customHeight="1">
      <c r="A263" s="43"/>
      <c r="B263" s="49"/>
      <c r="C263" s="329" t="s">
        <v>1692</v>
      </c>
      <c r="D263" s="329" t="s">
        <v>3132</v>
      </c>
      <c r="E263" s="21" t="s">
        <v>319</v>
      </c>
      <c r="F263" s="330">
        <v>102.911</v>
      </c>
      <c r="G263" s="43"/>
      <c r="H263" s="49"/>
    </row>
    <row r="264" s="2" customFormat="1" ht="7.44" customHeight="1">
      <c r="A264" s="43"/>
      <c r="B264" s="170"/>
      <c r="C264" s="171"/>
      <c r="D264" s="171"/>
      <c r="E264" s="171"/>
      <c r="F264" s="171"/>
      <c r="G264" s="171"/>
      <c r="H264" s="49"/>
    </row>
    <row r="265" s="2" customFormat="1">
      <c r="A265" s="43"/>
      <c r="B265" s="43"/>
      <c r="C265" s="43"/>
      <c r="D265" s="43"/>
      <c r="E265" s="43"/>
      <c r="F265" s="43"/>
      <c r="G265" s="43"/>
      <c r="H265" s="43"/>
    </row>
  </sheetData>
  <sheetProtection sheet="1" formatColumns="0" formatRows="0" objects="1" scenarios="1" spinCount="100000" saltValue="ygZwVO3MopHI/LwFnKxCo/JbDyH8n1zkH3aDh7K3V3j+2pHSl08NGbUS0jCuIh8Tg52BKSg/MfNM7xtgeSlQ6Q==" hashValue="R0a+hy/wKQsUs1jtqtc6qN/egEuLXu29VUNbgN8Fk7bAmzNA/lDeM/hc5g5bAqGRdtkDYbZoJGQ6jDqqvQzxf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32" customWidth="1"/>
    <col min="2" max="2" width="1.667969" style="332" customWidth="1"/>
    <col min="3" max="4" width="5" style="332" customWidth="1"/>
    <col min="5" max="5" width="11.66016" style="332" customWidth="1"/>
    <col min="6" max="6" width="9.160156" style="332" customWidth="1"/>
    <col min="7" max="7" width="5" style="332" customWidth="1"/>
    <col min="8" max="8" width="77.83203" style="332" customWidth="1"/>
    <col min="9" max="10" width="20" style="332" customWidth="1"/>
    <col min="11" max="11" width="1.667969" style="332" customWidth="1"/>
  </cols>
  <sheetData>
    <row r="1" s="1" customFormat="1" ht="37.5" customHeight="1"/>
    <row r="2" s="1" customFormat="1" ht="7.5" customHeight="1">
      <c r="B2" s="333"/>
      <c r="C2" s="334"/>
      <c r="D2" s="334"/>
      <c r="E2" s="334"/>
      <c r="F2" s="334"/>
      <c r="G2" s="334"/>
      <c r="H2" s="334"/>
      <c r="I2" s="334"/>
      <c r="J2" s="334"/>
      <c r="K2" s="335"/>
    </row>
    <row r="3" s="18" customFormat="1" ht="45" customHeight="1">
      <c r="B3" s="336"/>
      <c r="C3" s="337" t="s">
        <v>3137</v>
      </c>
      <c r="D3" s="337"/>
      <c r="E3" s="337"/>
      <c r="F3" s="337"/>
      <c r="G3" s="337"/>
      <c r="H3" s="337"/>
      <c r="I3" s="337"/>
      <c r="J3" s="337"/>
      <c r="K3" s="338"/>
    </row>
    <row r="4" s="1" customFormat="1" ht="25.5" customHeight="1">
      <c r="B4" s="339"/>
      <c r="C4" s="340" t="s">
        <v>3138</v>
      </c>
      <c r="D4" s="340"/>
      <c r="E4" s="340"/>
      <c r="F4" s="340"/>
      <c r="G4" s="340"/>
      <c r="H4" s="340"/>
      <c r="I4" s="340"/>
      <c r="J4" s="340"/>
      <c r="K4" s="341"/>
    </row>
    <row r="5" s="1" customFormat="1" ht="5.25" customHeight="1">
      <c r="B5" s="339"/>
      <c r="C5" s="342"/>
      <c r="D5" s="342"/>
      <c r="E5" s="342"/>
      <c r="F5" s="342"/>
      <c r="G5" s="342"/>
      <c r="H5" s="342"/>
      <c r="I5" s="342"/>
      <c r="J5" s="342"/>
      <c r="K5" s="341"/>
    </row>
    <row r="6" s="1" customFormat="1" ht="15" customHeight="1">
      <c r="B6" s="339"/>
      <c r="C6" s="343" t="s">
        <v>3139</v>
      </c>
      <c r="D6" s="343"/>
      <c r="E6" s="343"/>
      <c r="F6" s="343"/>
      <c r="G6" s="343"/>
      <c r="H6" s="343"/>
      <c r="I6" s="343"/>
      <c r="J6" s="343"/>
      <c r="K6" s="341"/>
    </row>
    <row r="7" s="1" customFormat="1" ht="15" customHeight="1">
      <c r="B7" s="344"/>
      <c r="C7" s="343" t="s">
        <v>3140</v>
      </c>
      <c r="D7" s="343"/>
      <c r="E7" s="343"/>
      <c r="F7" s="343"/>
      <c r="G7" s="343"/>
      <c r="H7" s="343"/>
      <c r="I7" s="343"/>
      <c r="J7" s="343"/>
      <c r="K7" s="341"/>
    </row>
    <row r="8" s="1" customFormat="1" ht="12.75" customHeight="1">
      <c r="B8" s="344"/>
      <c r="C8" s="343"/>
      <c r="D8" s="343"/>
      <c r="E8" s="343"/>
      <c r="F8" s="343"/>
      <c r="G8" s="343"/>
      <c r="H8" s="343"/>
      <c r="I8" s="343"/>
      <c r="J8" s="343"/>
      <c r="K8" s="341"/>
    </row>
    <row r="9" s="1" customFormat="1" ht="15" customHeight="1">
      <c r="B9" s="344"/>
      <c r="C9" s="343" t="s">
        <v>3141</v>
      </c>
      <c r="D9" s="343"/>
      <c r="E9" s="343"/>
      <c r="F9" s="343"/>
      <c r="G9" s="343"/>
      <c r="H9" s="343"/>
      <c r="I9" s="343"/>
      <c r="J9" s="343"/>
      <c r="K9" s="341"/>
    </row>
    <row r="10" s="1" customFormat="1" ht="15" customHeight="1">
      <c r="B10" s="344"/>
      <c r="C10" s="343"/>
      <c r="D10" s="343" t="s">
        <v>3142</v>
      </c>
      <c r="E10" s="343"/>
      <c r="F10" s="343"/>
      <c r="G10" s="343"/>
      <c r="H10" s="343"/>
      <c r="I10" s="343"/>
      <c r="J10" s="343"/>
      <c r="K10" s="341"/>
    </row>
    <row r="11" s="1" customFormat="1" ht="15" customHeight="1">
      <c r="B11" s="344"/>
      <c r="C11" s="345"/>
      <c r="D11" s="343" t="s">
        <v>3143</v>
      </c>
      <c r="E11" s="343"/>
      <c r="F11" s="343"/>
      <c r="G11" s="343"/>
      <c r="H11" s="343"/>
      <c r="I11" s="343"/>
      <c r="J11" s="343"/>
      <c r="K11" s="341"/>
    </row>
    <row r="12" s="1" customFormat="1" ht="15" customHeight="1">
      <c r="B12" s="344"/>
      <c r="C12" s="345"/>
      <c r="D12" s="343"/>
      <c r="E12" s="343"/>
      <c r="F12" s="343"/>
      <c r="G12" s="343"/>
      <c r="H12" s="343"/>
      <c r="I12" s="343"/>
      <c r="J12" s="343"/>
      <c r="K12" s="341"/>
    </row>
    <row r="13" s="1" customFormat="1" ht="15" customHeight="1">
      <c r="B13" s="344"/>
      <c r="C13" s="345"/>
      <c r="D13" s="346" t="s">
        <v>3144</v>
      </c>
      <c r="E13" s="343"/>
      <c r="F13" s="343"/>
      <c r="G13" s="343"/>
      <c r="H13" s="343"/>
      <c r="I13" s="343"/>
      <c r="J13" s="343"/>
      <c r="K13" s="341"/>
    </row>
    <row r="14" s="1" customFormat="1" ht="12.75" customHeight="1">
      <c r="B14" s="344"/>
      <c r="C14" s="345"/>
      <c r="D14" s="345"/>
      <c r="E14" s="345"/>
      <c r="F14" s="345"/>
      <c r="G14" s="345"/>
      <c r="H14" s="345"/>
      <c r="I14" s="345"/>
      <c r="J14" s="345"/>
      <c r="K14" s="341"/>
    </row>
    <row r="15" s="1" customFormat="1" ht="15" customHeight="1">
      <c r="B15" s="344"/>
      <c r="C15" s="345"/>
      <c r="D15" s="343" t="s">
        <v>3145</v>
      </c>
      <c r="E15" s="343"/>
      <c r="F15" s="343"/>
      <c r="G15" s="343"/>
      <c r="H15" s="343"/>
      <c r="I15" s="343"/>
      <c r="J15" s="343"/>
      <c r="K15" s="341"/>
    </row>
    <row r="16" s="1" customFormat="1" ht="15" customHeight="1">
      <c r="B16" s="344"/>
      <c r="C16" s="345"/>
      <c r="D16" s="343" t="s">
        <v>3146</v>
      </c>
      <c r="E16" s="343"/>
      <c r="F16" s="343"/>
      <c r="G16" s="343"/>
      <c r="H16" s="343"/>
      <c r="I16" s="343"/>
      <c r="J16" s="343"/>
      <c r="K16" s="341"/>
    </row>
    <row r="17" s="1" customFormat="1" ht="15" customHeight="1">
      <c r="B17" s="344"/>
      <c r="C17" s="345"/>
      <c r="D17" s="343" t="s">
        <v>3147</v>
      </c>
      <c r="E17" s="343"/>
      <c r="F17" s="343"/>
      <c r="G17" s="343"/>
      <c r="H17" s="343"/>
      <c r="I17" s="343"/>
      <c r="J17" s="343"/>
      <c r="K17" s="341"/>
    </row>
    <row r="18" s="1" customFormat="1" ht="15" customHeight="1">
      <c r="B18" s="344"/>
      <c r="C18" s="345"/>
      <c r="D18" s="345"/>
      <c r="E18" s="347" t="s">
        <v>87</v>
      </c>
      <c r="F18" s="343" t="s">
        <v>3148</v>
      </c>
      <c r="G18" s="343"/>
      <c r="H18" s="343"/>
      <c r="I18" s="343"/>
      <c r="J18" s="343"/>
      <c r="K18" s="341"/>
    </row>
    <row r="19" s="1" customFormat="1" ht="15" customHeight="1">
      <c r="B19" s="344"/>
      <c r="C19" s="345"/>
      <c r="D19" s="345"/>
      <c r="E19" s="347" t="s">
        <v>3149</v>
      </c>
      <c r="F19" s="343" t="s">
        <v>3150</v>
      </c>
      <c r="G19" s="343"/>
      <c r="H19" s="343"/>
      <c r="I19" s="343"/>
      <c r="J19" s="343"/>
      <c r="K19" s="341"/>
    </row>
    <row r="20" s="1" customFormat="1" ht="15" customHeight="1">
      <c r="B20" s="344"/>
      <c r="C20" s="345"/>
      <c r="D20" s="345"/>
      <c r="E20" s="347" t="s">
        <v>3151</v>
      </c>
      <c r="F20" s="343" t="s">
        <v>3152</v>
      </c>
      <c r="G20" s="343"/>
      <c r="H20" s="343"/>
      <c r="I20" s="343"/>
      <c r="J20" s="343"/>
      <c r="K20" s="341"/>
    </row>
    <row r="21" s="1" customFormat="1" ht="15" customHeight="1">
      <c r="B21" s="344"/>
      <c r="C21" s="345"/>
      <c r="D21" s="345"/>
      <c r="E21" s="347" t="s">
        <v>3153</v>
      </c>
      <c r="F21" s="343" t="s">
        <v>3154</v>
      </c>
      <c r="G21" s="343"/>
      <c r="H21" s="343"/>
      <c r="I21" s="343"/>
      <c r="J21" s="343"/>
      <c r="K21" s="341"/>
    </row>
    <row r="22" s="1" customFormat="1" ht="15" customHeight="1">
      <c r="B22" s="344"/>
      <c r="C22" s="345"/>
      <c r="D22" s="345"/>
      <c r="E22" s="347" t="s">
        <v>1972</v>
      </c>
      <c r="F22" s="343" t="s">
        <v>1973</v>
      </c>
      <c r="G22" s="343"/>
      <c r="H22" s="343"/>
      <c r="I22" s="343"/>
      <c r="J22" s="343"/>
      <c r="K22" s="341"/>
    </row>
    <row r="23" s="1" customFormat="1" ht="15" customHeight="1">
      <c r="B23" s="344"/>
      <c r="C23" s="345"/>
      <c r="D23" s="345"/>
      <c r="E23" s="347" t="s">
        <v>96</v>
      </c>
      <c r="F23" s="343" t="s">
        <v>3155</v>
      </c>
      <c r="G23" s="343"/>
      <c r="H23" s="343"/>
      <c r="I23" s="343"/>
      <c r="J23" s="343"/>
      <c r="K23" s="341"/>
    </row>
    <row r="24" s="1" customFormat="1" ht="12.75" customHeight="1">
      <c r="B24" s="344"/>
      <c r="C24" s="345"/>
      <c r="D24" s="345"/>
      <c r="E24" s="345"/>
      <c r="F24" s="345"/>
      <c r="G24" s="345"/>
      <c r="H24" s="345"/>
      <c r="I24" s="345"/>
      <c r="J24" s="345"/>
      <c r="K24" s="341"/>
    </row>
    <row r="25" s="1" customFormat="1" ht="15" customHeight="1">
      <c r="B25" s="344"/>
      <c r="C25" s="343" t="s">
        <v>3156</v>
      </c>
      <c r="D25" s="343"/>
      <c r="E25" s="343"/>
      <c r="F25" s="343"/>
      <c r="G25" s="343"/>
      <c r="H25" s="343"/>
      <c r="I25" s="343"/>
      <c r="J25" s="343"/>
      <c r="K25" s="341"/>
    </row>
    <row r="26" s="1" customFormat="1" ht="15" customHeight="1">
      <c r="B26" s="344"/>
      <c r="C26" s="343" t="s">
        <v>3157</v>
      </c>
      <c r="D26" s="343"/>
      <c r="E26" s="343"/>
      <c r="F26" s="343"/>
      <c r="G26" s="343"/>
      <c r="H26" s="343"/>
      <c r="I26" s="343"/>
      <c r="J26" s="343"/>
      <c r="K26" s="341"/>
    </row>
    <row r="27" s="1" customFormat="1" ht="15" customHeight="1">
      <c r="B27" s="344"/>
      <c r="C27" s="343"/>
      <c r="D27" s="343" t="s">
        <v>3158</v>
      </c>
      <c r="E27" s="343"/>
      <c r="F27" s="343"/>
      <c r="G27" s="343"/>
      <c r="H27" s="343"/>
      <c r="I27" s="343"/>
      <c r="J27" s="343"/>
      <c r="K27" s="341"/>
    </row>
    <row r="28" s="1" customFormat="1" ht="15" customHeight="1">
      <c r="B28" s="344"/>
      <c r="C28" s="345"/>
      <c r="D28" s="343" t="s">
        <v>3159</v>
      </c>
      <c r="E28" s="343"/>
      <c r="F28" s="343"/>
      <c r="G28" s="343"/>
      <c r="H28" s="343"/>
      <c r="I28" s="343"/>
      <c r="J28" s="343"/>
      <c r="K28" s="341"/>
    </row>
    <row r="29" s="1" customFormat="1" ht="12.75" customHeight="1">
      <c r="B29" s="344"/>
      <c r="C29" s="345"/>
      <c r="D29" s="345"/>
      <c r="E29" s="345"/>
      <c r="F29" s="345"/>
      <c r="G29" s="345"/>
      <c r="H29" s="345"/>
      <c r="I29" s="345"/>
      <c r="J29" s="345"/>
      <c r="K29" s="341"/>
    </row>
    <row r="30" s="1" customFormat="1" ht="15" customHeight="1">
      <c r="B30" s="344"/>
      <c r="C30" s="345"/>
      <c r="D30" s="343" t="s">
        <v>3160</v>
      </c>
      <c r="E30" s="343"/>
      <c r="F30" s="343"/>
      <c r="G30" s="343"/>
      <c r="H30" s="343"/>
      <c r="I30" s="343"/>
      <c r="J30" s="343"/>
      <c r="K30" s="341"/>
    </row>
    <row r="31" s="1" customFormat="1" ht="15" customHeight="1">
      <c r="B31" s="344"/>
      <c r="C31" s="345"/>
      <c r="D31" s="343" t="s">
        <v>3161</v>
      </c>
      <c r="E31" s="343"/>
      <c r="F31" s="343"/>
      <c r="G31" s="343"/>
      <c r="H31" s="343"/>
      <c r="I31" s="343"/>
      <c r="J31" s="343"/>
      <c r="K31" s="341"/>
    </row>
    <row r="32" s="1" customFormat="1" ht="12.75" customHeight="1">
      <c r="B32" s="344"/>
      <c r="C32" s="345"/>
      <c r="D32" s="345"/>
      <c r="E32" s="345"/>
      <c r="F32" s="345"/>
      <c r="G32" s="345"/>
      <c r="H32" s="345"/>
      <c r="I32" s="345"/>
      <c r="J32" s="345"/>
      <c r="K32" s="341"/>
    </row>
    <row r="33" s="1" customFormat="1" ht="15" customHeight="1">
      <c r="B33" s="344"/>
      <c r="C33" s="345"/>
      <c r="D33" s="343" t="s">
        <v>3162</v>
      </c>
      <c r="E33" s="343"/>
      <c r="F33" s="343"/>
      <c r="G33" s="343"/>
      <c r="H33" s="343"/>
      <c r="I33" s="343"/>
      <c r="J33" s="343"/>
      <c r="K33" s="341"/>
    </row>
    <row r="34" s="1" customFormat="1" ht="15" customHeight="1">
      <c r="B34" s="344"/>
      <c r="C34" s="345"/>
      <c r="D34" s="343" t="s">
        <v>3163</v>
      </c>
      <c r="E34" s="343"/>
      <c r="F34" s="343"/>
      <c r="G34" s="343"/>
      <c r="H34" s="343"/>
      <c r="I34" s="343"/>
      <c r="J34" s="343"/>
      <c r="K34" s="341"/>
    </row>
    <row r="35" s="1" customFormat="1" ht="15" customHeight="1">
      <c r="B35" s="344"/>
      <c r="C35" s="345"/>
      <c r="D35" s="343" t="s">
        <v>3164</v>
      </c>
      <c r="E35" s="343"/>
      <c r="F35" s="343"/>
      <c r="G35" s="343"/>
      <c r="H35" s="343"/>
      <c r="I35" s="343"/>
      <c r="J35" s="343"/>
      <c r="K35" s="341"/>
    </row>
    <row r="36" s="1" customFormat="1" ht="15" customHeight="1">
      <c r="B36" s="344"/>
      <c r="C36" s="345"/>
      <c r="D36" s="343"/>
      <c r="E36" s="346" t="s">
        <v>131</v>
      </c>
      <c r="F36" s="343"/>
      <c r="G36" s="343" t="s">
        <v>3165</v>
      </c>
      <c r="H36" s="343"/>
      <c r="I36" s="343"/>
      <c r="J36" s="343"/>
      <c r="K36" s="341"/>
    </row>
    <row r="37" s="1" customFormat="1" ht="30.75" customHeight="1">
      <c r="B37" s="344"/>
      <c r="C37" s="345"/>
      <c r="D37" s="343"/>
      <c r="E37" s="346" t="s">
        <v>3166</v>
      </c>
      <c r="F37" s="343"/>
      <c r="G37" s="343" t="s">
        <v>3167</v>
      </c>
      <c r="H37" s="343"/>
      <c r="I37" s="343"/>
      <c r="J37" s="343"/>
      <c r="K37" s="341"/>
    </row>
    <row r="38" s="1" customFormat="1" ht="15" customHeight="1">
      <c r="B38" s="344"/>
      <c r="C38" s="345"/>
      <c r="D38" s="343"/>
      <c r="E38" s="346" t="s">
        <v>60</v>
      </c>
      <c r="F38" s="343"/>
      <c r="G38" s="343" t="s">
        <v>3168</v>
      </c>
      <c r="H38" s="343"/>
      <c r="I38" s="343"/>
      <c r="J38" s="343"/>
      <c r="K38" s="341"/>
    </row>
    <row r="39" s="1" customFormat="1" ht="15" customHeight="1">
      <c r="B39" s="344"/>
      <c r="C39" s="345"/>
      <c r="D39" s="343"/>
      <c r="E39" s="346" t="s">
        <v>61</v>
      </c>
      <c r="F39" s="343"/>
      <c r="G39" s="343" t="s">
        <v>3169</v>
      </c>
      <c r="H39" s="343"/>
      <c r="I39" s="343"/>
      <c r="J39" s="343"/>
      <c r="K39" s="341"/>
    </row>
    <row r="40" s="1" customFormat="1" ht="15" customHeight="1">
      <c r="B40" s="344"/>
      <c r="C40" s="345"/>
      <c r="D40" s="343"/>
      <c r="E40" s="346" t="s">
        <v>132</v>
      </c>
      <c r="F40" s="343"/>
      <c r="G40" s="343" t="s">
        <v>3170</v>
      </c>
      <c r="H40" s="343"/>
      <c r="I40" s="343"/>
      <c r="J40" s="343"/>
      <c r="K40" s="341"/>
    </row>
    <row r="41" s="1" customFormat="1" ht="15" customHeight="1">
      <c r="B41" s="344"/>
      <c r="C41" s="345"/>
      <c r="D41" s="343"/>
      <c r="E41" s="346" t="s">
        <v>133</v>
      </c>
      <c r="F41" s="343"/>
      <c r="G41" s="343" t="s">
        <v>3171</v>
      </c>
      <c r="H41" s="343"/>
      <c r="I41" s="343"/>
      <c r="J41" s="343"/>
      <c r="K41" s="341"/>
    </row>
    <row r="42" s="1" customFormat="1" ht="15" customHeight="1">
      <c r="B42" s="344"/>
      <c r="C42" s="345"/>
      <c r="D42" s="343"/>
      <c r="E42" s="346" t="s">
        <v>3172</v>
      </c>
      <c r="F42" s="343"/>
      <c r="G42" s="343" t="s">
        <v>3173</v>
      </c>
      <c r="H42" s="343"/>
      <c r="I42" s="343"/>
      <c r="J42" s="343"/>
      <c r="K42" s="341"/>
    </row>
    <row r="43" s="1" customFormat="1" ht="15" customHeight="1">
      <c r="B43" s="344"/>
      <c r="C43" s="345"/>
      <c r="D43" s="343"/>
      <c r="E43" s="346"/>
      <c r="F43" s="343"/>
      <c r="G43" s="343" t="s">
        <v>3174</v>
      </c>
      <c r="H43" s="343"/>
      <c r="I43" s="343"/>
      <c r="J43" s="343"/>
      <c r="K43" s="341"/>
    </row>
    <row r="44" s="1" customFormat="1" ht="15" customHeight="1">
      <c r="B44" s="344"/>
      <c r="C44" s="345"/>
      <c r="D44" s="343"/>
      <c r="E44" s="346" t="s">
        <v>3175</v>
      </c>
      <c r="F44" s="343"/>
      <c r="G44" s="343" t="s">
        <v>3176</v>
      </c>
      <c r="H44" s="343"/>
      <c r="I44" s="343"/>
      <c r="J44" s="343"/>
      <c r="K44" s="341"/>
    </row>
    <row r="45" s="1" customFormat="1" ht="15" customHeight="1">
      <c r="B45" s="344"/>
      <c r="C45" s="345"/>
      <c r="D45" s="343"/>
      <c r="E45" s="346" t="s">
        <v>135</v>
      </c>
      <c r="F45" s="343"/>
      <c r="G45" s="343" t="s">
        <v>3177</v>
      </c>
      <c r="H45" s="343"/>
      <c r="I45" s="343"/>
      <c r="J45" s="343"/>
      <c r="K45" s="341"/>
    </row>
    <row r="46" s="1" customFormat="1" ht="12.75" customHeight="1">
      <c r="B46" s="344"/>
      <c r="C46" s="345"/>
      <c r="D46" s="343"/>
      <c r="E46" s="343"/>
      <c r="F46" s="343"/>
      <c r="G46" s="343"/>
      <c r="H46" s="343"/>
      <c r="I46" s="343"/>
      <c r="J46" s="343"/>
      <c r="K46" s="341"/>
    </row>
    <row r="47" s="1" customFormat="1" ht="15" customHeight="1">
      <c r="B47" s="344"/>
      <c r="C47" s="345"/>
      <c r="D47" s="343" t="s">
        <v>3178</v>
      </c>
      <c r="E47" s="343"/>
      <c r="F47" s="343"/>
      <c r="G47" s="343"/>
      <c r="H47" s="343"/>
      <c r="I47" s="343"/>
      <c r="J47" s="343"/>
      <c r="K47" s="341"/>
    </row>
    <row r="48" s="1" customFormat="1" ht="15" customHeight="1">
      <c r="B48" s="344"/>
      <c r="C48" s="345"/>
      <c r="D48" s="345"/>
      <c r="E48" s="343" t="s">
        <v>3179</v>
      </c>
      <c r="F48" s="343"/>
      <c r="G48" s="343"/>
      <c r="H48" s="343"/>
      <c r="I48" s="343"/>
      <c r="J48" s="343"/>
      <c r="K48" s="341"/>
    </row>
    <row r="49" s="1" customFormat="1" ht="15" customHeight="1">
      <c r="B49" s="344"/>
      <c r="C49" s="345"/>
      <c r="D49" s="345"/>
      <c r="E49" s="343" t="s">
        <v>3180</v>
      </c>
      <c r="F49" s="343"/>
      <c r="G49" s="343"/>
      <c r="H49" s="343"/>
      <c r="I49" s="343"/>
      <c r="J49" s="343"/>
      <c r="K49" s="341"/>
    </row>
    <row r="50" s="1" customFormat="1" ht="15" customHeight="1">
      <c r="B50" s="344"/>
      <c r="C50" s="345"/>
      <c r="D50" s="345"/>
      <c r="E50" s="343" t="s">
        <v>3181</v>
      </c>
      <c r="F50" s="343"/>
      <c r="G50" s="343"/>
      <c r="H50" s="343"/>
      <c r="I50" s="343"/>
      <c r="J50" s="343"/>
      <c r="K50" s="341"/>
    </row>
    <row r="51" s="1" customFormat="1" ht="15" customHeight="1">
      <c r="B51" s="344"/>
      <c r="C51" s="345"/>
      <c r="D51" s="343" t="s">
        <v>3182</v>
      </c>
      <c r="E51" s="343"/>
      <c r="F51" s="343"/>
      <c r="G51" s="343"/>
      <c r="H51" s="343"/>
      <c r="I51" s="343"/>
      <c r="J51" s="343"/>
      <c r="K51" s="341"/>
    </row>
    <row r="52" s="1" customFormat="1" ht="25.5" customHeight="1">
      <c r="B52" s="339"/>
      <c r="C52" s="340" t="s">
        <v>3183</v>
      </c>
      <c r="D52" s="340"/>
      <c r="E52" s="340"/>
      <c r="F52" s="340"/>
      <c r="G52" s="340"/>
      <c r="H52" s="340"/>
      <c r="I52" s="340"/>
      <c r="J52" s="340"/>
      <c r="K52" s="341"/>
    </row>
    <row r="53" s="1" customFormat="1" ht="5.25" customHeight="1">
      <c r="B53" s="339"/>
      <c r="C53" s="342"/>
      <c r="D53" s="342"/>
      <c r="E53" s="342"/>
      <c r="F53" s="342"/>
      <c r="G53" s="342"/>
      <c r="H53" s="342"/>
      <c r="I53" s="342"/>
      <c r="J53" s="342"/>
      <c r="K53" s="341"/>
    </row>
    <row r="54" s="1" customFormat="1" ht="15" customHeight="1">
      <c r="B54" s="339"/>
      <c r="C54" s="343" t="s">
        <v>3184</v>
      </c>
      <c r="D54" s="343"/>
      <c r="E54" s="343"/>
      <c r="F54" s="343"/>
      <c r="G54" s="343"/>
      <c r="H54" s="343"/>
      <c r="I54" s="343"/>
      <c r="J54" s="343"/>
      <c r="K54" s="341"/>
    </row>
    <row r="55" s="1" customFormat="1" ht="15" customHeight="1">
      <c r="B55" s="339"/>
      <c r="C55" s="343" t="s">
        <v>3185</v>
      </c>
      <c r="D55" s="343"/>
      <c r="E55" s="343"/>
      <c r="F55" s="343"/>
      <c r="G55" s="343"/>
      <c r="H55" s="343"/>
      <c r="I55" s="343"/>
      <c r="J55" s="343"/>
      <c r="K55" s="341"/>
    </row>
    <row r="56" s="1" customFormat="1" ht="12.75" customHeight="1">
      <c r="B56" s="339"/>
      <c r="C56" s="343"/>
      <c r="D56" s="343"/>
      <c r="E56" s="343"/>
      <c r="F56" s="343"/>
      <c r="G56" s="343"/>
      <c r="H56" s="343"/>
      <c r="I56" s="343"/>
      <c r="J56" s="343"/>
      <c r="K56" s="341"/>
    </row>
    <row r="57" s="1" customFormat="1" ht="15" customHeight="1">
      <c r="B57" s="339"/>
      <c r="C57" s="343" t="s">
        <v>3186</v>
      </c>
      <c r="D57" s="343"/>
      <c r="E57" s="343"/>
      <c r="F57" s="343"/>
      <c r="G57" s="343"/>
      <c r="H57" s="343"/>
      <c r="I57" s="343"/>
      <c r="J57" s="343"/>
      <c r="K57" s="341"/>
    </row>
    <row r="58" s="1" customFormat="1" ht="15" customHeight="1">
      <c r="B58" s="339"/>
      <c r="C58" s="345"/>
      <c r="D58" s="343" t="s">
        <v>3187</v>
      </c>
      <c r="E58" s="343"/>
      <c r="F58" s="343"/>
      <c r="G58" s="343"/>
      <c r="H58" s="343"/>
      <c r="I58" s="343"/>
      <c r="J58" s="343"/>
      <c r="K58" s="341"/>
    </row>
    <row r="59" s="1" customFormat="1" ht="15" customHeight="1">
      <c r="B59" s="339"/>
      <c r="C59" s="345"/>
      <c r="D59" s="343" t="s">
        <v>3188</v>
      </c>
      <c r="E59" s="343"/>
      <c r="F59" s="343"/>
      <c r="G59" s="343"/>
      <c r="H59" s="343"/>
      <c r="I59" s="343"/>
      <c r="J59" s="343"/>
      <c r="K59" s="341"/>
    </row>
    <row r="60" s="1" customFormat="1" ht="15" customHeight="1">
      <c r="B60" s="339"/>
      <c r="C60" s="345"/>
      <c r="D60" s="343" t="s">
        <v>3189</v>
      </c>
      <c r="E60" s="343"/>
      <c r="F60" s="343"/>
      <c r="G60" s="343"/>
      <c r="H60" s="343"/>
      <c r="I60" s="343"/>
      <c r="J60" s="343"/>
      <c r="K60" s="341"/>
    </row>
    <row r="61" s="1" customFormat="1" ht="15" customHeight="1">
      <c r="B61" s="339"/>
      <c r="C61" s="345"/>
      <c r="D61" s="343" t="s">
        <v>3190</v>
      </c>
      <c r="E61" s="343"/>
      <c r="F61" s="343"/>
      <c r="G61" s="343"/>
      <c r="H61" s="343"/>
      <c r="I61" s="343"/>
      <c r="J61" s="343"/>
      <c r="K61" s="341"/>
    </row>
    <row r="62" s="1" customFormat="1" ht="15" customHeight="1">
      <c r="B62" s="339"/>
      <c r="C62" s="345"/>
      <c r="D62" s="348" t="s">
        <v>3191</v>
      </c>
      <c r="E62" s="348"/>
      <c r="F62" s="348"/>
      <c r="G62" s="348"/>
      <c r="H62" s="348"/>
      <c r="I62" s="348"/>
      <c r="J62" s="348"/>
      <c r="K62" s="341"/>
    </row>
    <row r="63" s="1" customFormat="1" ht="15" customHeight="1">
      <c r="B63" s="339"/>
      <c r="C63" s="345"/>
      <c r="D63" s="343" t="s">
        <v>3192</v>
      </c>
      <c r="E63" s="343"/>
      <c r="F63" s="343"/>
      <c r="G63" s="343"/>
      <c r="H63" s="343"/>
      <c r="I63" s="343"/>
      <c r="J63" s="343"/>
      <c r="K63" s="341"/>
    </row>
    <row r="64" s="1" customFormat="1" ht="12.75" customHeight="1">
      <c r="B64" s="339"/>
      <c r="C64" s="345"/>
      <c r="D64" s="345"/>
      <c r="E64" s="349"/>
      <c r="F64" s="345"/>
      <c r="G64" s="345"/>
      <c r="H64" s="345"/>
      <c r="I64" s="345"/>
      <c r="J64" s="345"/>
      <c r="K64" s="341"/>
    </row>
    <row r="65" s="1" customFormat="1" ht="15" customHeight="1">
      <c r="B65" s="339"/>
      <c r="C65" s="345"/>
      <c r="D65" s="343" t="s">
        <v>3193</v>
      </c>
      <c r="E65" s="343"/>
      <c r="F65" s="343"/>
      <c r="G65" s="343"/>
      <c r="H65" s="343"/>
      <c r="I65" s="343"/>
      <c r="J65" s="343"/>
      <c r="K65" s="341"/>
    </row>
    <row r="66" s="1" customFormat="1" ht="15" customHeight="1">
      <c r="B66" s="339"/>
      <c r="C66" s="345"/>
      <c r="D66" s="348" t="s">
        <v>3194</v>
      </c>
      <c r="E66" s="348"/>
      <c r="F66" s="348"/>
      <c r="G66" s="348"/>
      <c r="H66" s="348"/>
      <c r="I66" s="348"/>
      <c r="J66" s="348"/>
      <c r="K66" s="341"/>
    </row>
    <row r="67" s="1" customFormat="1" ht="15" customHeight="1">
      <c r="B67" s="339"/>
      <c r="C67" s="345"/>
      <c r="D67" s="343" t="s">
        <v>3195</v>
      </c>
      <c r="E67" s="343"/>
      <c r="F67" s="343"/>
      <c r="G67" s="343"/>
      <c r="H67" s="343"/>
      <c r="I67" s="343"/>
      <c r="J67" s="343"/>
      <c r="K67" s="341"/>
    </row>
    <row r="68" s="1" customFormat="1" ht="15" customHeight="1">
      <c r="B68" s="339"/>
      <c r="C68" s="345"/>
      <c r="D68" s="343" t="s">
        <v>3196</v>
      </c>
      <c r="E68" s="343"/>
      <c r="F68" s="343"/>
      <c r="G68" s="343"/>
      <c r="H68" s="343"/>
      <c r="I68" s="343"/>
      <c r="J68" s="343"/>
      <c r="K68" s="341"/>
    </row>
    <row r="69" s="1" customFormat="1" ht="15" customHeight="1">
      <c r="B69" s="339"/>
      <c r="C69" s="345"/>
      <c r="D69" s="343" t="s">
        <v>3197</v>
      </c>
      <c r="E69" s="343"/>
      <c r="F69" s="343"/>
      <c r="G69" s="343"/>
      <c r="H69" s="343"/>
      <c r="I69" s="343"/>
      <c r="J69" s="343"/>
      <c r="K69" s="341"/>
    </row>
    <row r="70" s="1" customFormat="1" ht="15" customHeight="1">
      <c r="B70" s="339"/>
      <c r="C70" s="345"/>
      <c r="D70" s="343" t="s">
        <v>3198</v>
      </c>
      <c r="E70" s="343"/>
      <c r="F70" s="343"/>
      <c r="G70" s="343"/>
      <c r="H70" s="343"/>
      <c r="I70" s="343"/>
      <c r="J70" s="343"/>
      <c r="K70" s="341"/>
    </row>
    <row r="71" s="1" customFormat="1" ht="12.75" customHeight="1">
      <c r="B71" s="350"/>
      <c r="C71" s="351"/>
      <c r="D71" s="351"/>
      <c r="E71" s="351"/>
      <c r="F71" s="351"/>
      <c r="G71" s="351"/>
      <c r="H71" s="351"/>
      <c r="I71" s="351"/>
      <c r="J71" s="351"/>
      <c r="K71" s="352"/>
    </row>
    <row r="72" s="1" customFormat="1" ht="18.75" customHeight="1">
      <c r="B72" s="353"/>
      <c r="C72" s="353"/>
      <c r="D72" s="353"/>
      <c r="E72" s="353"/>
      <c r="F72" s="353"/>
      <c r="G72" s="353"/>
      <c r="H72" s="353"/>
      <c r="I72" s="353"/>
      <c r="J72" s="353"/>
      <c r="K72" s="354"/>
    </row>
    <row r="73" s="1" customFormat="1" ht="18.75" customHeight="1">
      <c r="B73" s="354"/>
      <c r="C73" s="354"/>
      <c r="D73" s="354"/>
      <c r="E73" s="354"/>
      <c r="F73" s="354"/>
      <c r="G73" s="354"/>
      <c r="H73" s="354"/>
      <c r="I73" s="354"/>
      <c r="J73" s="354"/>
      <c r="K73" s="354"/>
    </row>
    <row r="74" s="1" customFormat="1" ht="7.5" customHeight="1">
      <c r="B74" s="355"/>
      <c r="C74" s="356"/>
      <c r="D74" s="356"/>
      <c r="E74" s="356"/>
      <c r="F74" s="356"/>
      <c r="G74" s="356"/>
      <c r="H74" s="356"/>
      <c r="I74" s="356"/>
      <c r="J74" s="356"/>
      <c r="K74" s="357"/>
    </row>
    <row r="75" s="1" customFormat="1" ht="45" customHeight="1">
      <c r="B75" s="358"/>
      <c r="C75" s="359" t="s">
        <v>3199</v>
      </c>
      <c r="D75" s="359"/>
      <c r="E75" s="359"/>
      <c r="F75" s="359"/>
      <c r="G75" s="359"/>
      <c r="H75" s="359"/>
      <c r="I75" s="359"/>
      <c r="J75" s="359"/>
      <c r="K75" s="360"/>
    </row>
    <row r="76" s="1" customFormat="1" ht="17.25" customHeight="1">
      <c r="B76" s="358"/>
      <c r="C76" s="361" t="s">
        <v>3200</v>
      </c>
      <c r="D76" s="361"/>
      <c r="E76" s="361"/>
      <c r="F76" s="361" t="s">
        <v>3201</v>
      </c>
      <c r="G76" s="362"/>
      <c r="H76" s="361" t="s">
        <v>61</v>
      </c>
      <c r="I76" s="361" t="s">
        <v>64</v>
      </c>
      <c r="J76" s="361" t="s">
        <v>3202</v>
      </c>
      <c r="K76" s="360"/>
    </row>
    <row r="77" s="1" customFormat="1" ht="17.25" customHeight="1">
      <c r="B77" s="358"/>
      <c r="C77" s="363" t="s">
        <v>3203</v>
      </c>
      <c r="D77" s="363"/>
      <c r="E77" s="363"/>
      <c r="F77" s="364" t="s">
        <v>3204</v>
      </c>
      <c r="G77" s="365"/>
      <c r="H77" s="363"/>
      <c r="I77" s="363"/>
      <c r="J77" s="363" t="s">
        <v>3205</v>
      </c>
      <c r="K77" s="360"/>
    </row>
    <row r="78" s="1" customFormat="1" ht="5.25" customHeight="1">
      <c r="B78" s="358"/>
      <c r="C78" s="366"/>
      <c r="D78" s="366"/>
      <c r="E78" s="366"/>
      <c r="F78" s="366"/>
      <c r="G78" s="367"/>
      <c r="H78" s="366"/>
      <c r="I78" s="366"/>
      <c r="J78" s="366"/>
      <c r="K78" s="360"/>
    </row>
    <row r="79" s="1" customFormat="1" ht="15" customHeight="1">
      <c r="B79" s="358"/>
      <c r="C79" s="346" t="s">
        <v>60</v>
      </c>
      <c r="D79" s="368"/>
      <c r="E79" s="368"/>
      <c r="F79" s="369" t="s">
        <v>3206</v>
      </c>
      <c r="G79" s="370"/>
      <c r="H79" s="346" t="s">
        <v>3207</v>
      </c>
      <c r="I79" s="346" t="s">
        <v>3208</v>
      </c>
      <c r="J79" s="346">
        <v>20</v>
      </c>
      <c r="K79" s="360"/>
    </row>
    <row r="80" s="1" customFormat="1" ht="15" customHeight="1">
      <c r="B80" s="358"/>
      <c r="C80" s="346" t="s">
        <v>3209</v>
      </c>
      <c r="D80" s="346"/>
      <c r="E80" s="346"/>
      <c r="F80" s="369" t="s">
        <v>3206</v>
      </c>
      <c r="G80" s="370"/>
      <c r="H80" s="346" t="s">
        <v>3210</v>
      </c>
      <c r="I80" s="346" t="s">
        <v>3208</v>
      </c>
      <c r="J80" s="346">
        <v>120</v>
      </c>
      <c r="K80" s="360"/>
    </row>
    <row r="81" s="1" customFormat="1" ht="15" customHeight="1">
      <c r="B81" s="371"/>
      <c r="C81" s="346" t="s">
        <v>3211</v>
      </c>
      <c r="D81" s="346"/>
      <c r="E81" s="346"/>
      <c r="F81" s="369" t="s">
        <v>3212</v>
      </c>
      <c r="G81" s="370"/>
      <c r="H81" s="346" t="s">
        <v>3213</v>
      </c>
      <c r="I81" s="346" t="s">
        <v>3208</v>
      </c>
      <c r="J81" s="346">
        <v>50</v>
      </c>
      <c r="K81" s="360"/>
    </row>
    <row r="82" s="1" customFormat="1" ht="15" customHeight="1">
      <c r="B82" s="371"/>
      <c r="C82" s="346" t="s">
        <v>3214</v>
      </c>
      <c r="D82" s="346"/>
      <c r="E82" s="346"/>
      <c r="F82" s="369" t="s">
        <v>3206</v>
      </c>
      <c r="G82" s="370"/>
      <c r="H82" s="346" t="s">
        <v>3215</v>
      </c>
      <c r="I82" s="346" t="s">
        <v>3216</v>
      </c>
      <c r="J82" s="346"/>
      <c r="K82" s="360"/>
    </row>
    <row r="83" s="1" customFormat="1" ht="15" customHeight="1">
      <c r="B83" s="371"/>
      <c r="C83" s="372" t="s">
        <v>3217</v>
      </c>
      <c r="D83" s="372"/>
      <c r="E83" s="372"/>
      <c r="F83" s="373" t="s">
        <v>3212</v>
      </c>
      <c r="G83" s="372"/>
      <c r="H83" s="372" t="s">
        <v>3218</v>
      </c>
      <c r="I83" s="372" t="s">
        <v>3208</v>
      </c>
      <c r="J83" s="372">
        <v>15</v>
      </c>
      <c r="K83" s="360"/>
    </row>
    <row r="84" s="1" customFormat="1" ht="15" customHeight="1">
      <c r="B84" s="371"/>
      <c r="C84" s="372" t="s">
        <v>3219</v>
      </c>
      <c r="D84" s="372"/>
      <c r="E84" s="372"/>
      <c r="F84" s="373" t="s">
        <v>3212</v>
      </c>
      <c r="G84" s="372"/>
      <c r="H84" s="372" t="s">
        <v>3220</v>
      </c>
      <c r="I84" s="372" t="s">
        <v>3208</v>
      </c>
      <c r="J84" s="372">
        <v>15</v>
      </c>
      <c r="K84" s="360"/>
    </row>
    <row r="85" s="1" customFormat="1" ht="15" customHeight="1">
      <c r="B85" s="371"/>
      <c r="C85" s="372" t="s">
        <v>3221</v>
      </c>
      <c r="D85" s="372"/>
      <c r="E85" s="372"/>
      <c r="F85" s="373" t="s">
        <v>3212</v>
      </c>
      <c r="G85" s="372"/>
      <c r="H85" s="372" t="s">
        <v>3222</v>
      </c>
      <c r="I85" s="372" t="s">
        <v>3208</v>
      </c>
      <c r="J85" s="372">
        <v>20</v>
      </c>
      <c r="K85" s="360"/>
    </row>
    <row r="86" s="1" customFormat="1" ht="15" customHeight="1">
      <c r="B86" s="371"/>
      <c r="C86" s="372" t="s">
        <v>3223</v>
      </c>
      <c r="D86" s="372"/>
      <c r="E86" s="372"/>
      <c r="F86" s="373" t="s">
        <v>3212</v>
      </c>
      <c r="G86" s="372"/>
      <c r="H86" s="372" t="s">
        <v>3224</v>
      </c>
      <c r="I86" s="372" t="s">
        <v>3208</v>
      </c>
      <c r="J86" s="372">
        <v>20</v>
      </c>
      <c r="K86" s="360"/>
    </row>
    <row r="87" s="1" customFormat="1" ht="15" customHeight="1">
      <c r="B87" s="371"/>
      <c r="C87" s="346" t="s">
        <v>3225</v>
      </c>
      <c r="D87" s="346"/>
      <c r="E87" s="346"/>
      <c r="F87" s="369" t="s">
        <v>3212</v>
      </c>
      <c r="G87" s="370"/>
      <c r="H87" s="346" t="s">
        <v>3226</v>
      </c>
      <c r="I87" s="346" t="s">
        <v>3208</v>
      </c>
      <c r="J87" s="346">
        <v>50</v>
      </c>
      <c r="K87" s="360"/>
    </row>
    <row r="88" s="1" customFormat="1" ht="15" customHeight="1">
      <c r="B88" s="371"/>
      <c r="C88" s="346" t="s">
        <v>3227</v>
      </c>
      <c r="D88" s="346"/>
      <c r="E88" s="346"/>
      <c r="F88" s="369" t="s">
        <v>3212</v>
      </c>
      <c r="G88" s="370"/>
      <c r="H88" s="346" t="s">
        <v>3228</v>
      </c>
      <c r="I88" s="346" t="s">
        <v>3208</v>
      </c>
      <c r="J88" s="346">
        <v>20</v>
      </c>
      <c r="K88" s="360"/>
    </row>
    <row r="89" s="1" customFormat="1" ht="15" customHeight="1">
      <c r="B89" s="371"/>
      <c r="C89" s="346" t="s">
        <v>3229</v>
      </c>
      <c r="D89" s="346"/>
      <c r="E89" s="346"/>
      <c r="F89" s="369" t="s">
        <v>3212</v>
      </c>
      <c r="G89" s="370"/>
      <c r="H89" s="346" t="s">
        <v>3230</v>
      </c>
      <c r="I89" s="346" t="s">
        <v>3208</v>
      </c>
      <c r="J89" s="346">
        <v>20</v>
      </c>
      <c r="K89" s="360"/>
    </row>
    <row r="90" s="1" customFormat="1" ht="15" customHeight="1">
      <c r="B90" s="371"/>
      <c r="C90" s="346" t="s">
        <v>3231</v>
      </c>
      <c r="D90" s="346"/>
      <c r="E90" s="346"/>
      <c r="F90" s="369" t="s">
        <v>3212</v>
      </c>
      <c r="G90" s="370"/>
      <c r="H90" s="346" t="s">
        <v>3232</v>
      </c>
      <c r="I90" s="346" t="s">
        <v>3208</v>
      </c>
      <c r="J90" s="346">
        <v>50</v>
      </c>
      <c r="K90" s="360"/>
    </row>
    <row r="91" s="1" customFormat="1" ht="15" customHeight="1">
      <c r="B91" s="371"/>
      <c r="C91" s="346" t="s">
        <v>3233</v>
      </c>
      <c r="D91" s="346"/>
      <c r="E91" s="346"/>
      <c r="F91" s="369" t="s">
        <v>3212</v>
      </c>
      <c r="G91" s="370"/>
      <c r="H91" s="346" t="s">
        <v>3233</v>
      </c>
      <c r="I91" s="346" t="s">
        <v>3208</v>
      </c>
      <c r="J91" s="346">
        <v>50</v>
      </c>
      <c r="K91" s="360"/>
    </row>
    <row r="92" s="1" customFormat="1" ht="15" customHeight="1">
      <c r="B92" s="371"/>
      <c r="C92" s="346" t="s">
        <v>3234</v>
      </c>
      <c r="D92" s="346"/>
      <c r="E92" s="346"/>
      <c r="F92" s="369" t="s">
        <v>3212</v>
      </c>
      <c r="G92" s="370"/>
      <c r="H92" s="346" t="s">
        <v>3235</v>
      </c>
      <c r="I92" s="346" t="s">
        <v>3208</v>
      </c>
      <c r="J92" s="346">
        <v>255</v>
      </c>
      <c r="K92" s="360"/>
    </row>
    <row r="93" s="1" customFormat="1" ht="15" customHeight="1">
      <c r="B93" s="371"/>
      <c r="C93" s="346" t="s">
        <v>3236</v>
      </c>
      <c r="D93" s="346"/>
      <c r="E93" s="346"/>
      <c r="F93" s="369" t="s">
        <v>3206</v>
      </c>
      <c r="G93" s="370"/>
      <c r="H93" s="346" t="s">
        <v>3237</v>
      </c>
      <c r="I93" s="346" t="s">
        <v>3238</v>
      </c>
      <c r="J93" s="346"/>
      <c r="K93" s="360"/>
    </row>
    <row r="94" s="1" customFormat="1" ht="15" customHeight="1">
      <c r="B94" s="371"/>
      <c r="C94" s="346" t="s">
        <v>3239</v>
      </c>
      <c r="D94" s="346"/>
      <c r="E94" s="346"/>
      <c r="F94" s="369" t="s">
        <v>3206</v>
      </c>
      <c r="G94" s="370"/>
      <c r="H94" s="346" t="s">
        <v>3240</v>
      </c>
      <c r="I94" s="346" t="s">
        <v>3241</v>
      </c>
      <c r="J94" s="346"/>
      <c r="K94" s="360"/>
    </row>
    <row r="95" s="1" customFormat="1" ht="15" customHeight="1">
      <c r="B95" s="371"/>
      <c r="C95" s="346" t="s">
        <v>3242</v>
      </c>
      <c r="D95" s="346"/>
      <c r="E95" s="346"/>
      <c r="F95" s="369" t="s">
        <v>3206</v>
      </c>
      <c r="G95" s="370"/>
      <c r="H95" s="346" t="s">
        <v>3242</v>
      </c>
      <c r="I95" s="346" t="s">
        <v>3241</v>
      </c>
      <c r="J95" s="346"/>
      <c r="K95" s="360"/>
    </row>
    <row r="96" s="1" customFormat="1" ht="15" customHeight="1">
      <c r="B96" s="371"/>
      <c r="C96" s="346" t="s">
        <v>45</v>
      </c>
      <c r="D96" s="346"/>
      <c r="E96" s="346"/>
      <c r="F96" s="369" t="s">
        <v>3206</v>
      </c>
      <c r="G96" s="370"/>
      <c r="H96" s="346" t="s">
        <v>3243</v>
      </c>
      <c r="I96" s="346" t="s">
        <v>3241</v>
      </c>
      <c r="J96" s="346"/>
      <c r="K96" s="360"/>
    </row>
    <row r="97" s="1" customFormat="1" ht="15" customHeight="1">
      <c r="B97" s="371"/>
      <c r="C97" s="346" t="s">
        <v>55</v>
      </c>
      <c r="D97" s="346"/>
      <c r="E97" s="346"/>
      <c r="F97" s="369" t="s">
        <v>3206</v>
      </c>
      <c r="G97" s="370"/>
      <c r="H97" s="346" t="s">
        <v>3244</v>
      </c>
      <c r="I97" s="346" t="s">
        <v>3241</v>
      </c>
      <c r="J97" s="346"/>
      <c r="K97" s="360"/>
    </row>
    <row r="98" s="1" customFormat="1" ht="15" customHeight="1">
      <c r="B98" s="374"/>
      <c r="C98" s="375"/>
      <c r="D98" s="375"/>
      <c r="E98" s="375"/>
      <c r="F98" s="375"/>
      <c r="G98" s="375"/>
      <c r="H98" s="375"/>
      <c r="I98" s="375"/>
      <c r="J98" s="375"/>
      <c r="K98" s="376"/>
    </row>
    <row r="99" s="1" customFormat="1" ht="18.75" customHeight="1">
      <c r="B99" s="377"/>
      <c r="C99" s="378"/>
      <c r="D99" s="378"/>
      <c r="E99" s="378"/>
      <c r="F99" s="378"/>
      <c r="G99" s="378"/>
      <c r="H99" s="378"/>
      <c r="I99" s="378"/>
      <c r="J99" s="378"/>
      <c r="K99" s="377"/>
    </row>
    <row r="100" s="1" customFormat="1" ht="18.75" customHeight="1"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</row>
    <row r="101" s="1" customFormat="1" ht="7.5" customHeight="1">
      <c r="B101" s="355"/>
      <c r="C101" s="356"/>
      <c r="D101" s="356"/>
      <c r="E101" s="356"/>
      <c r="F101" s="356"/>
      <c r="G101" s="356"/>
      <c r="H101" s="356"/>
      <c r="I101" s="356"/>
      <c r="J101" s="356"/>
      <c r="K101" s="357"/>
    </row>
    <row r="102" s="1" customFormat="1" ht="45" customHeight="1">
      <c r="B102" s="358"/>
      <c r="C102" s="359" t="s">
        <v>3245</v>
      </c>
      <c r="D102" s="359"/>
      <c r="E102" s="359"/>
      <c r="F102" s="359"/>
      <c r="G102" s="359"/>
      <c r="H102" s="359"/>
      <c r="I102" s="359"/>
      <c r="J102" s="359"/>
      <c r="K102" s="360"/>
    </row>
    <row r="103" s="1" customFormat="1" ht="17.25" customHeight="1">
      <c r="B103" s="358"/>
      <c r="C103" s="361" t="s">
        <v>3200</v>
      </c>
      <c r="D103" s="361"/>
      <c r="E103" s="361"/>
      <c r="F103" s="361" t="s">
        <v>3201</v>
      </c>
      <c r="G103" s="362"/>
      <c r="H103" s="361" t="s">
        <v>61</v>
      </c>
      <c r="I103" s="361" t="s">
        <v>64</v>
      </c>
      <c r="J103" s="361" t="s">
        <v>3202</v>
      </c>
      <c r="K103" s="360"/>
    </row>
    <row r="104" s="1" customFormat="1" ht="17.25" customHeight="1">
      <c r="B104" s="358"/>
      <c r="C104" s="363" t="s">
        <v>3203</v>
      </c>
      <c r="D104" s="363"/>
      <c r="E104" s="363"/>
      <c r="F104" s="364" t="s">
        <v>3204</v>
      </c>
      <c r="G104" s="365"/>
      <c r="H104" s="363"/>
      <c r="I104" s="363"/>
      <c r="J104" s="363" t="s">
        <v>3205</v>
      </c>
      <c r="K104" s="360"/>
    </row>
    <row r="105" s="1" customFormat="1" ht="5.25" customHeight="1">
      <c r="B105" s="358"/>
      <c r="C105" s="361"/>
      <c r="D105" s="361"/>
      <c r="E105" s="361"/>
      <c r="F105" s="361"/>
      <c r="G105" s="379"/>
      <c r="H105" s="361"/>
      <c r="I105" s="361"/>
      <c r="J105" s="361"/>
      <c r="K105" s="360"/>
    </row>
    <row r="106" s="1" customFormat="1" ht="15" customHeight="1">
      <c r="B106" s="358"/>
      <c r="C106" s="346" t="s">
        <v>60</v>
      </c>
      <c r="D106" s="368"/>
      <c r="E106" s="368"/>
      <c r="F106" s="369" t="s">
        <v>3206</v>
      </c>
      <c r="G106" s="346"/>
      <c r="H106" s="346" t="s">
        <v>3246</v>
      </c>
      <c r="I106" s="346" t="s">
        <v>3208</v>
      </c>
      <c r="J106" s="346">
        <v>20</v>
      </c>
      <c r="K106" s="360"/>
    </row>
    <row r="107" s="1" customFormat="1" ht="15" customHeight="1">
      <c r="B107" s="358"/>
      <c r="C107" s="346" t="s">
        <v>3209</v>
      </c>
      <c r="D107" s="346"/>
      <c r="E107" s="346"/>
      <c r="F107" s="369" t="s">
        <v>3206</v>
      </c>
      <c r="G107" s="346"/>
      <c r="H107" s="346" t="s">
        <v>3246</v>
      </c>
      <c r="I107" s="346" t="s">
        <v>3208</v>
      </c>
      <c r="J107" s="346">
        <v>120</v>
      </c>
      <c r="K107" s="360"/>
    </row>
    <row r="108" s="1" customFormat="1" ht="15" customHeight="1">
      <c r="B108" s="371"/>
      <c r="C108" s="346" t="s">
        <v>3211</v>
      </c>
      <c r="D108" s="346"/>
      <c r="E108" s="346"/>
      <c r="F108" s="369" t="s">
        <v>3212</v>
      </c>
      <c r="G108" s="346"/>
      <c r="H108" s="346" t="s">
        <v>3246</v>
      </c>
      <c r="I108" s="346" t="s">
        <v>3208</v>
      </c>
      <c r="J108" s="346">
        <v>50</v>
      </c>
      <c r="K108" s="360"/>
    </row>
    <row r="109" s="1" customFormat="1" ht="15" customHeight="1">
      <c r="B109" s="371"/>
      <c r="C109" s="346" t="s">
        <v>3214</v>
      </c>
      <c r="D109" s="346"/>
      <c r="E109" s="346"/>
      <c r="F109" s="369" t="s">
        <v>3206</v>
      </c>
      <c r="G109" s="346"/>
      <c r="H109" s="346" t="s">
        <v>3246</v>
      </c>
      <c r="I109" s="346" t="s">
        <v>3216</v>
      </c>
      <c r="J109" s="346"/>
      <c r="K109" s="360"/>
    </row>
    <row r="110" s="1" customFormat="1" ht="15" customHeight="1">
      <c r="B110" s="371"/>
      <c r="C110" s="346" t="s">
        <v>3225</v>
      </c>
      <c r="D110" s="346"/>
      <c r="E110" s="346"/>
      <c r="F110" s="369" t="s">
        <v>3212</v>
      </c>
      <c r="G110" s="346"/>
      <c r="H110" s="346" t="s">
        <v>3246</v>
      </c>
      <c r="I110" s="346" t="s">
        <v>3208</v>
      </c>
      <c r="J110" s="346">
        <v>50</v>
      </c>
      <c r="K110" s="360"/>
    </row>
    <row r="111" s="1" customFormat="1" ht="15" customHeight="1">
      <c r="B111" s="371"/>
      <c r="C111" s="346" t="s">
        <v>3233</v>
      </c>
      <c r="D111" s="346"/>
      <c r="E111" s="346"/>
      <c r="F111" s="369" t="s">
        <v>3212</v>
      </c>
      <c r="G111" s="346"/>
      <c r="H111" s="346" t="s">
        <v>3246</v>
      </c>
      <c r="I111" s="346" t="s">
        <v>3208</v>
      </c>
      <c r="J111" s="346">
        <v>50</v>
      </c>
      <c r="K111" s="360"/>
    </row>
    <row r="112" s="1" customFormat="1" ht="15" customHeight="1">
      <c r="B112" s="371"/>
      <c r="C112" s="346" t="s">
        <v>3231</v>
      </c>
      <c r="D112" s="346"/>
      <c r="E112" s="346"/>
      <c r="F112" s="369" t="s">
        <v>3212</v>
      </c>
      <c r="G112" s="346"/>
      <c r="H112" s="346" t="s">
        <v>3246</v>
      </c>
      <c r="I112" s="346" t="s">
        <v>3208</v>
      </c>
      <c r="J112" s="346">
        <v>50</v>
      </c>
      <c r="K112" s="360"/>
    </row>
    <row r="113" s="1" customFormat="1" ht="15" customHeight="1">
      <c r="B113" s="371"/>
      <c r="C113" s="346" t="s">
        <v>60</v>
      </c>
      <c r="D113" s="346"/>
      <c r="E113" s="346"/>
      <c r="F113" s="369" t="s">
        <v>3206</v>
      </c>
      <c r="G113" s="346"/>
      <c r="H113" s="346" t="s">
        <v>3247</v>
      </c>
      <c r="I113" s="346" t="s">
        <v>3208</v>
      </c>
      <c r="J113" s="346">
        <v>20</v>
      </c>
      <c r="K113" s="360"/>
    </row>
    <row r="114" s="1" customFormat="1" ht="15" customHeight="1">
      <c r="B114" s="371"/>
      <c r="C114" s="346" t="s">
        <v>3248</v>
      </c>
      <c r="D114" s="346"/>
      <c r="E114" s="346"/>
      <c r="F114" s="369" t="s">
        <v>3206</v>
      </c>
      <c r="G114" s="346"/>
      <c r="H114" s="346" t="s">
        <v>3249</v>
      </c>
      <c r="I114" s="346" t="s">
        <v>3208</v>
      </c>
      <c r="J114" s="346">
        <v>120</v>
      </c>
      <c r="K114" s="360"/>
    </row>
    <row r="115" s="1" customFormat="1" ht="15" customHeight="1">
      <c r="B115" s="371"/>
      <c r="C115" s="346" t="s">
        <v>45</v>
      </c>
      <c r="D115" s="346"/>
      <c r="E115" s="346"/>
      <c r="F115" s="369" t="s">
        <v>3206</v>
      </c>
      <c r="G115" s="346"/>
      <c r="H115" s="346" t="s">
        <v>3250</v>
      </c>
      <c r="I115" s="346" t="s">
        <v>3241</v>
      </c>
      <c r="J115" s="346"/>
      <c r="K115" s="360"/>
    </row>
    <row r="116" s="1" customFormat="1" ht="15" customHeight="1">
      <c r="B116" s="371"/>
      <c r="C116" s="346" t="s">
        <v>55</v>
      </c>
      <c r="D116" s="346"/>
      <c r="E116" s="346"/>
      <c r="F116" s="369" t="s">
        <v>3206</v>
      </c>
      <c r="G116" s="346"/>
      <c r="H116" s="346" t="s">
        <v>3251</v>
      </c>
      <c r="I116" s="346" t="s">
        <v>3241</v>
      </c>
      <c r="J116" s="346"/>
      <c r="K116" s="360"/>
    </row>
    <row r="117" s="1" customFormat="1" ht="15" customHeight="1">
      <c r="B117" s="371"/>
      <c r="C117" s="346" t="s">
        <v>64</v>
      </c>
      <c r="D117" s="346"/>
      <c r="E117" s="346"/>
      <c r="F117" s="369" t="s">
        <v>3206</v>
      </c>
      <c r="G117" s="346"/>
      <c r="H117" s="346" t="s">
        <v>3252</v>
      </c>
      <c r="I117" s="346" t="s">
        <v>3253</v>
      </c>
      <c r="J117" s="346"/>
      <c r="K117" s="360"/>
    </row>
    <row r="118" s="1" customFormat="1" ht="15" customHeight="1">
      <c r="B118" s="374"/>
      <c r="C118" s="380"/>
      <c r="D118" s="380"/>
      <c r="E118" s="380"/>
      <c r="F118" s="380"/>
      <c r="G118" s="380"/>
      <c r="H118" s="380"/>
      <c r="I118" s="380"/>
      <c r="J118" s="380"/>
      <c r="K118" s="376"/>
    </row>
    <row r="119" s="1" customFormat="1" ht="18.75" customHeight="1">
      <c r="B119" s="381"/>
      <c r="C119" s="382"/>
      <c r="D119" s="382"/>
      <c r="E119" s="382"/>
      <c r="F119" s="383"/>
      <c r="G119" s="382"/>
      <c r="H119" s="382"/>
      <c r="I119" s="382"/>
      <c r="J119" s="382"/>
      <c r="K119" s="381"/>
    </row>
    <row r="120" s="1" customFormat="1" ht="18.75" customHeight="1"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</row>
    <row r="121" s="1" customFormat="1" ht="7.5" customHeight="1">
      <c r="B121" s="384"/>
      <c r="C121" s="385"/>
      <c r="D121" s="385"/>
      <c r="E121" s="385"/>
      <c r="F121" s="385"/>
      <c r="G121" s="385"/>
      <c r="H121" s="385"/>
      <c r="I121" s="385"/>
      <c r="J121" s="385"/>
      <c r="K121" s="386"/>
    </row>
    <row r="122" s="1" customFormat="1" ht="45" customHeight="1">
      <c r="B122" s="387"/>
      <c r="C122" s="337" t="s">
        <v>3254</v>
      </c>
      <c r="D122" s="337"/>
      <c r="E122" s="337"/>
      <c r="F122" s="337"/>
      <c r="G122" s="337"/>
      <c r="H122" s="337"/>
      <c r="I122" s="337"/>
      <c r="J122" s="337"/>
      <c r="K122" s="388"/>
    </row>
    <row r="123" s="1" customFormat="1" ht="17.25" customHeight="1">
      <c r="B123" s="389"/>
      <c r="C123" s="361" t="s">
        <v>3200</v>
      </c>
      <c r="D123" s="361"/>
      <c r="E123" s="361"/>
      <c r="F123" s="361" t="s">
        <v>3201</v>
      </c>
      <c r="G123" s="362"/>
      <c r="H123" s="361" t="s">
        <v>61</v>
      </c>
      <c r="I123" s="361" t="s">
        <v>64</v>
      </c>
      <c r="J123" s="361" t="s">
        <v>3202</v>
      </c>
      <c r="K123" s="390"/>
    </row>
    <row r="124" s="1" customFormat="1" ht="17.25" customHeight="1">
      <c r="B124" s="389"/>
      <c r="C124" s="363" t="s">
        <v>3203</v>
      </c>
      <c r="D124" s="363"/>
      <c r="E124" s="363"/>
      <c r="F124" s="364" t="s">
        <v>3204</v>
      </c>
      <c r="G124" s="365"/>
      <c r="H124" s="363"/>
      <c r="I124" s="363"/>
      <c r="J124" s="363" t="s">
        <v>3205</v>
      </c>
      <c r="K124" s="390"/>
    </row>
    <row r="125" s="1" customFormat="1" ht="5.25" customHeight="1">
      <c r="B125" s="391"/>
      <c r="C125" s="366"/>
      <c r="D125" s="366"/>
      <c r="E125" s="366"/>
      <c r="F125" s="366"/>
      <c r="G125" s="392"/>
      <c r="H125" s="366"/>
      <c r="I125" s="366"/>
      <c r="J125" s="366"/>
      <c r="K125" s="393"/>
    </row>
    <row r="126" s="1" customFormat="1" ht="15" customHeight="1">
      <c r="B126" s="391"/>
      <c r="C126" s="346" t="s">
        <v>3209</v>
      </c>
      <c r="D126" s="368"/>
      <c r="E126" s="368"/>
      <c r="F126" s="369" t="s">
        <v>3206</v>
      </c>
      <c r="G126" s="346"/>
      <c r="H126" s="346" t="s">
        <v>3246</v>
      </c>
      <c r="I126" s="346" t="s">
        <v>3208</v>
      </c>
      <c r="J126" s="346">
        <v>120</v>
      </c>
      <c r="K126" s="394"/>
    </row>
    <row r="127" s="1" customFormat="1" ht="15" customHeight="1">
      <c r="B127" s="391"/>
      <c r="C127" s="346" t="s">
        <v>3255</v>
      </c>
      <c r="D127" s="346"/>
      <c r="E127" s="346"/>
      <c r="F127" s="369" t="s">
        <v>3206</v>
      </c>
      <c r="G127" s="346"/>
      <c r="H127" s="346" t="s">
        <v>3256</v>
      </c>
      <c r="I127" s="346" t="s">
        <v>3208</v>
      </c>
      <c r="J127" s="346" t="s">
        <v>3257</v>
      </c>
      <c r="K127" s="394"/>
    </row>
    <row r="128" s="1" customFormat="1" ht="15" customHeight="1">
      <c r="B128" s="391"/>
      <c r="C128" s="346" t="s">
        <v>96</v>
      </c>
      <c r="D128" s="346"/>
      <c r="E128" s="346"/>
      <c r="F128" s="369" t="s">
        <v>3206</v>
      </c>
      <c r="G128" s="346"/>
      <c r="H128" s="346" t="s">
        <v>3258</v>
      </c>
      <c r="I128" s="346" t="s">
        <v>3208</v>
      </c>
      <c r="J128" s="346" t="s">
        <v>3257</v>
      </c>
      <c r="K128" s="394"/>
    </row>
    <row r="129" s="1" customFormat="1" ht="15" customHeight="1">
      <c r="B129" s="391"/>
      <c r="C129" s="346" t="s">
        <v>3217</v>
      </c>
      <c r="D129" s="346"/>
      <c r="E129" s="346"/>
      <c r="F129" s="369" t="s">
        <v>3212</v>
      </c>
      <c r="G129" s="346"/>
      <c r="H129" s="346" t="s">
        <v>3218</v>
      </c>
      <c r="I129" s="346" t="s">
        <v>3208</v>
      </c>
      <c r="J129" s="346">
        <v>15</v>
      </c>
      <c r="K129" s="394"/>
    </row>
    <row r="130" s="1" customFormat="1" ht="15" customHeight="1">
      <c r="B130" s="391"/>
      <c r="C130" s="372" t="s">
        <v>3219</v>
      </c>
      <c r="D130" s="372"/>
      <c r="E130" s="372"/>
      <c r="F130" s="373" t="s">
        <v>3212</v>
      </c>
      <c r="G130" s="372"/>
      <c r="H130" s="372" t="s">
        <v>3220</v>
      </c>
      <c r="I130" s="372" t="s">
        <v>3208</v>
      </c>
      <c r="J130" s="372">
        <v>15</v>
      </c>
      <c r="K130" s="394"/>
    </row>
    <row r="131" s="1" customFormat="1" ht="15" customHeight="1">
      <c r="B131" s="391"/>
      <c r="C131" s="372" t="s">
        <v>3221</v>
      </c>
      <c r="D131" s="372"/>
      <c r="E131" s="372"/>
      <c r="F131" s="373" t="s">
        <v>3212</v>
      </c>
      <c r="G131" s="372"/>
      <c r="H131" s="372" t="s">
        <v>3222</v>
      </c>
      <c r="I131" s="372" t="s">
        <v>3208</v>
      </c>
      <c r="J131" s="372">
        <v>20</v>
      </c>
      <c r="K131" s="394"/>
    </row>
    <row r="132" s="1" customFormat="1" ht="15" customHeight="1">
      <c r="B132" s="391"/>
      <c r="C132" s="372" t="s">
        <v>3223</v>
      </c>
      <c r="D132" s="372"/>
      <c r="E132" s="372"/>
      <c r="F132" s="373" t="s">
        <v>3212</v>
      </c>
      <c r="G132" s="372"/>
      <c r="H132" s="372" t="s">
        <v>3224</v>
      </c>
      <c r="I132" s="372" t="s">
        <v>3208</v>
      </c>
      <c r="J132" s="372">
        <v>20</v>
      </c>
      <c r="K132" s="394"/>
    </row>
    <row r="133" s="1" customFormat="1" ht="15" customHeight="1">
      <c r="B133" s="391"/>
      <c r="C133" s="346" t="s">
        <v>3211</v>
      </c>
      <c r="D133" s="346"/>
      <c r="E133" s="346"/>
      <c r="F133" s="369" t="s">
        <v>3212</v>
      </c>
      <c r="G133" s="346"/>
      <c r="H133" s="346" t="s">
        <v>3246</v>
      </c>
      <c r="I133" s="346" t="s">
        <v>3208</v>
      </c>
      <c r="J133" s="346">
        <v>50</v>
      </c>
      <c r="K133" s="394"/>
    </row>
    <row r="134" s="1" customFormat="1" ht="15" customHeight="1">
      <c r="B134" s="391"/>
      <c r="C134" s="346" t="s">
        <v>3225</v>
      </c>
      <c r="D134" s="346"/>
      <c r="E134" s="346"/>
      <c r="F134" s="369" t="s">
        <v>3212</v>
      </c>
      <c r="G134" s="346"/>
      <c r="H134" s="346" t="s">
        <v>3246</v>
      </c>
      <c r="I134" s="346" t="s">
        <v>3208</v>
      </c>
      <c r="J134" s="346">
        <v>50</v>
      </c>
      <c r="K134" s="394"/>
    </row>
    <row r="135" s="1" customFormat="1" ht="15" customHeight="1">
      <c r="B135" s="391"/>
      <c r="C135" s="346" t="s">
        <v>3231</v>
      </c>
      <c r="D135" s="346"/>
      <c r="E135" s="346"/>
      <c r="F135" s="369" t="s">
        <v>3212</v>
      </c>
      <c r="G135" s="346"/>
      <c r="H135" s="346" t="s">
        <v>3246</v>
      </c>
      <c r="I135" s="346" t="s">
        <v>3208</v>
      </c>
      <c r="J135" s="346">
        <v>50</v>
      </c>
      <c r="K135" s="394"/>
    </row>
    <row r="136" s="1" customFormat="1" ht="15" customHeight="1">
      <c r="B136" s="391"/>
      <c r="C136" s="346" t="s">
        <v>3233</v>
      </c>
      <c r="D136" s="346"/>
      <c r="E136" s="346"/>
      <c r="F136" s="369" t="s">
        <v>3212</v>
      </c>
      <c r="G136" s="346"/>
      <c r="H136" s="346" t="s">
        <v>3246</v>
      </c>
      <c r="I136" s="346" t="s">
        <v>3208</v>
      </c>
      <c r="J136" s="346">
        <v>50</v>
      </c>
      <c r="K136" s="394"/>
    </row>
    <row r="137" s="1" customFormat="1" ht="15" customHeight="1">
      <c r="B137" s="391"/>
      <c r="C137" s="346" t="s">
        <v>3234</v>
      </c>
      <c r="D137" s="346"/>
      <c r="E137" s="346"/>
      <c r="F137" s="369" t="s">
        <v>3212</v>
      </c>
      <c r="G137" s="346"/>
      <c r="H137" s="346" t="s">
        <v>3259</v>
      </c>
      <c r="I137" s="346" t="s">
        <v>3208</v>
      </c>
      <c r="J137" s="346">
        <v>255</v>
      </c>
      <c r="K137" s="394"/>
    </row>
    <row r="138" s="1" customFormat="1" ht="15" customHeight="1">
      <c r="B138" s="391"/>
      <c r="C138" s="346" t="s">
        <v>3236</v>
      </c>
      <c r="D138" s="346"/>
      <c r="E138" s="346"/>
      <c r="F138" s="369" t="s">
        <v>3206</v>
      </c>
      <c r="G138" s="346"/>
      <c r="H138" s="346" t="s">
        <v>3260</v>
      </c>
      <c r="I138" s="346" t="s">
        <v>3238</v>
      </c>
      <c r="J138" s="346"/>
      <c r="K138" s="394"/>
    </row>
    <row r="139" s="1" customFormat="1" ht="15" customHeight="1">
      <c r="B139" s="391"/>
      <c r="C139" s="346" t="s">
        <v>3239</v>
      </c>
      <c r="D139" s="346"/>
      <c r="E139" s="346"/>
      <c r="F139" s="369" t="s">
        <v>3206</v>
      </c>
      <c r="G139" s="346"/>
      <c r="H139" s="346" t="s">
        <v>3261</v>
      </c>
      <c r="I139" s="346" t="s">
        <v>3241</v>
      </c>
      <c r="J139" s="346"/>
      <c r="K139" s="394"/>
    </row>
    <row r="140" s="1" customFormat="1" ht="15" customHeight="1">
      <c r="B140" s="391"/>
      <c r="C140" s="346" t="s">
        <v>3242</v>
      </c>
      <c r="D140" s="346"/>
      <c r="E140" s="346"/>
      <c r="F140" s="369" t="s">
        <v>3206</v>
      </c>
      <c r="G140" s="346"/>
      <c r="H140" s="346" t="s">
        <v>3242</v>
      </c>
      <c r="I140" s="346" t="s">
        <v>3241</v>
      </c>
      <c r="J140" s="346"/>
      <c r="K140" s="394"/>
    </row>
    <row r="141" s="1" customFormat="1" ht="15" customHeight="1">
      <c r="B141" s="391"/>
      <c r="C141" s="346" t="s">
        <v>45</v>
      </c>
      <c r="D141" s="346"/>
      <c r="E141" s="346"/>
      <c r="F141" s="369" t="s">
        <v>3206</v>
      </c>
      <c r="G141" s="346"/>
      <c r="H141" s="346" t="s">
        <v>3262</v>
      </c>
      <c r="I141" s="346" t="s">
        <v>3241</v>
      </c>
      <c r="J141" s="346"/>
      <c r="K141" s="394"/>
    </row>
    <row r="142" s="1" customFormat="1" ht="15" customHeight="1">
      <c r="B142" s="391"/>
      <c r="C142" s="346" t="s">
        <v>3263</v>
      </c>
      <c r="D142" s="346"/>
      <c r="E142" s="346"/>
      <c r="F142" s="369" t="s">
        <v>3206</v>
      </c>
      <c r="G142" s="346"/>
      <c r="H142" s="346" t="s">
        <v>3264</v>
      </c>
      <c r="I142" s="346" t="s">
        <v>3241</v>
      </c>
      <c r="J142" s="346"/>
      <c r="K142" s="394"/>
    </row>
    <row r="143" s="1" customFormat="1" ht="15" customHeight="1">
      <c r="B143" s="395"/>
      <c r="C143" s="396"/>
      <c r="D143" s="396"/>
      <c r="E143" s="396"/>
      <c r="F143" s="396"/>
      <c r="G143" s="396"/>
      <c r="H143" s="396"/>
      <c r="I143" s="396"/>
      <c r="J143" s="396"/>
      <c r="K143" s="397"/>
    </row>
    <row r="144" s="1" customFormat="1" ht="18.75" customHeight="1">
      <c r="B144" s="382"/>
      <c r="C144" s="382"/>
      <c r="D144" s="382"/>
      <c r="E144" s="382"/>
      <c r="F144" s="383"/>
      <c r="G144" s="382"/>
      <c r="H144" s="382"/>
      <c r="I144" s="382"/>
      <c r="J144" s="382"/>
      <c r="K144" s="382"/>
    </row>
    <row r="145" s="1" customFormat="1" ht="18.75" customHeight="1">
      <c r="B145" s="354"/>
      <c r="C145" s="354"/>
      <c r="D145" s="354"/>
      <c r="E145" s="354"/>
      <c r="F145" s="354"/>
      <c r="G145" s="354"/>
      <c r="H145" s="354"/>
      <c r="I145" s="354"/>
      <c r="J145" s="354"/>
      <c r="K145" s="354"/>
    </row>
    <row r="146" s="1" customFormat="1" ht="7.5" customHeight="1">
      <c r="B146" s="355"/>
      <c r="C146" s="356"/>
      <c r="D146" s="356"/>
      <c r="E146" s="356"/>
      <c r="F146" s="356"/>
      <c r="G146" s="356"/>
      <c r="H146" s="356"/>
      <c r="I146" s="356"/>
      <c r="J146" s="356"/>
      <c r="K146" s="357"/>
    </row>
    <row r="147" s="1" customFormat="1" ht="45" customHeight="1">
      <c r="B147" s="358"/>
      <c r="C147" s="359" t="s">
        <v>3265</v>
      </c>
      <c r="D147" s="359"/>
      <c r="E147" s="359"/>
      <c r="F147" s="359"/>
      <c r="G147" s="359"/>
      <c r="H147" s="359"/>
      <c r="I147" s="359"/>
      <c r="J147" s="359"/>
      <c r="K147" s="360"/>
    </row>
    <row r="148" s="1" customFormat="1" ht="17.25" customHeight="1">
      <c r="B148" s="358"/>
      <c r="C148" s="361" t="s">
        <v>3200</v>
      </c>
      <c r="D148" s="361"/>
      <c r="E148" s="361"/>
      <c r="F148" s="361" t="s">
        <v>3201</v>
      </c>
      <c r="G148" s="362"/>
      <c r="H148" s="361" t="s">
        <v>61</v>
      </c>
      <c r="I148" s="361" t="s">
        <v>64</v>
      </c>
      <c r="J148" s="361" t="s">
        <v>3202</v>
      </c>
      <c r="K148" s="360"/>
    </row>
    <row r="149" s="1" customFormat="1" ht="17.25" customHeight="1">
      <c r="B149" s="358"/>
      <c r="C149" s="363" t="s">
        <v>3203</v>
      </c>
      <c r="D149" s="363"/>
      <c r="E149" s="363"/>
      <c r="F149" s="364" t="s">
        <v>3204</v>
      </c>
      <c r="G149" s="365"/>
      <c r="H149" s="363"/>
      <c r="I149" s="363"/>
      <c r="J149" s="363" t="s">
        <v>3205</v>
      </c>
      <c r="K149" s="360"/>
    </row>
    <row r="150" s="1" customFormat="1" ht="5.25" customHeight="1">
      <c r="B150" s="371"/>
      <c r="C150" s="366"/>
      <c r="D150" s="366"/>
      <c r="E150" s="366"/>
      <c r="F150" s="366"/>
      <c r="G150" s="367"/>
      <c r="H150" s="366"/>
      <c r="I150" s="366"/>
      <c r="J150" s="366"/>
      <c r="K150" s="394"/>
    </row>
    <row r="151" s="1" customFormat="1" ht="15" customHeight="1">
      <c r="B151" s="371"/>
      <c r="C151" s="398" t="s">
        <v>3209</v>
      </c>
      <c r="D151" s="346"/>
      <c r="E151" s="346"/>
      <c r="F151" s="399" t="s">
        <v>3206</v>
      </c>
      <c r="G151" s="346"/>
      <c r="H151" s="398" t="s">
        <v>3246</v>
      </c>
      <c r="I151" s="398" t="s">
        <v>3208</v>
      </c>
      <c r="J151" s="398">
        <v>120</v>
      </c>
      <c r="K151" s="394"/>
    </row>
    <row r="152" s="1" customFormat="1" ht="15" customHeight="1">
      <c r="B152" s="371"/>
      <c r="C152" s="398" t="s">
        <v>3255</v>
      </c>
      <c r="D152" s="346"/>
      <c r="E152" s="346"/>
      <c r="F152" s="399" t="s">
        <v>3206</v>
      </c>
      <c r="G152" s="346"/>
      <c r="H152" s="398" t="s">
        <v>3266</v>
      </c>
      <c r="I152" s="398" t="s">
        <v>3208</v>
      </c>
      <c r="J152" s="398" t="s">
        <v>3257</v>
      </c>
      <c r="K152" s="394"/>
    </row>
    <row r="153" s="1" customFormat="1" ht="15" customHeight="1">
      <c r="B153" s="371"/>
      <c r="C153" s="398" t="s">
        <v>96</v>
      </c>
      <c r="D153" s="346"/>
      <c r="E153" s="346"/>
      <c r="F153" s="399" t="s">
        <v>3206</v>
      </c>
      <c r="G153" s="346"/>
      <c r="H153" s="398" t="s">
        <v>3267</v>
      </c>
      <c r="I153" s="398" t="s">
        <v>3208</v>
      </c>
      <c r="J153" s="398" t="s">
        <v>3257</v>
      </c>
      <c r="K153" s="394"/>
    </row>
    <row r="154" s="1" customFormat="1" ht="15" customHeight="1">
      <c r="B154" s="371"/>
      <c r="C154" s="398" t="s">
        <v>3211</v>
      </c>
      <c r="D154" s="346"/>
      <c r="E154" s="346"/>
      <c r="F154" s="399" t="s">
        <v>3212</v>
      </c>
      <c r="G154" s="346"/>
      <c r="H154" s="398" t="s">
        <v>3246</v>
      </c>
      <c r="I154" s="398" t="s">
        <v>3208</v>
      </c>
      <c r="J154" s="398">
        <v>50</v>
      </c>
      <c r="K154" s="394"/>
    </row>
    <row r="155" s="1" customFormat="1" ht="15" customHeight="1">
      <c r="B155" s="371"/>
      <c r="C155" s="398" t="s">
        <v>3214</v>
      </c>
      <c r="D155" s="346"/>
      <c r="E155" s="346"/>
      <c r="F155" s="399" t="s">
        <v>3206</v>
      </c>
      <c r="G155" s="346"/>
      <c r="H155" s="398" t="s">
        <v>3246</v>
      </c>
      <c r="I155" s="398" t="s">
        <v>3216</v>
      </c>
      <c r="J155" s="398"/>
      <c r="K155" s="394"/>
    </row>
    <row r="156" s="1" customFormat="1" ht="15" customHeight="1">
      <c r="B156" s="371"/>
      <c r="C156" s="398" t="s">
        <v>3225</v>
      </c>
      <c r="D156" s="346"/>
      <c r="E156" s="346"/>
      <c r="F156" s="399" t="s">
        <v>3212</v>
      </c>
      <c r="G156" s="346"/>
      <c r="H156" s="398" t="s">
        <v>3246</v>
      </c>
      <c r="I156" s="398" t="s">
        <v>3208</v>
      </c>
      <c r="J156" s="398">
        <v>50</v>
      </c>
      <c r="K156" s="394"/>
    </row>
    <row r="157" s="1" customFormat="1" ht="15" customHeight="1">
      <c r="B157" s="371"/>
      <c r="C157" s="398" t="s">
        <v>3233</v>
      </c>
      <c r="D157" s="346"/>
      <c r="E157" s="346"/>
      <c r="F157" s="399" t="s">
        <v>3212</v>
      </c>
      <c r="G157" s="346"/>
      <c r="H157" s="398" t="s">
        <v>3246</v>
      </c>
      <c r="I157" s="398" t="s">
        <v>3208</v>
      </c>
      <c r="J157" s="398">
        <v>50</v>
      </c>
      <c r="K157" s="394"/>
    </row>
    <row r="158" s="1" customFormat="1" ht="15" customHeight="1">
      <c r="B158" s="371"/>
      <c r="C158" s="398" t="s">
        <v>3231</v>
      </c>
      <c r="D158" s="346"/>
      <c r="E158" s="346"/>
      <c r="F158" s="399" t="s">
        <v>3212</v>
      </c>
      <c r="G158" s="346"/>
      <c r="H158" s="398" t="s">
        <v>3246</v>
      </c>
      <c r="I158" s="398" t="s">
        <v>3208</v>
      </c>
      <c r="J158" s="398">
        <v>50</v>
      </c>
      <c r="K158" s="394"/>
    </row>
    <row r="159" s="1" customFormat="1" ht="15" customHeight="1">
      <c r="B159" s="371"/>
      <c r="C159" s="398" t="s">
        <v>121</v>
      </c>
      <c r="D159" s="346"/>
      <c r="E159" s="346"/>
      <c r="F159" s="399" t="s">
        <v>3206</v>
      </c>
      <c r="G159" s="346"/>
      <c r="H159" s="398" t="s">
        <v>3268</v>
      </c>
      <c r="I159" s="398" t="s">
        <v>3208</v>
      </c>
      <c r="J159" s="398" t="s">
        <v>3269</v>
      </c>
      <c r="K159" s="394"/>
    </row>
    <row r="160" s="1" customFormat="1" ht="15" customHeight="1">
      <c r="B160" s="371"/>
      <c r="C160" s="398" t="s">
        <v>3270</v>
      </c>
      <c r="D160" s="346"/>
      <c r="E160" s="346"/>
      <c r="F160" s="399" t="s">
        <v>3206</v>
      </c>
      <c r="G160" s="346"/>
      <c r="H160" s="398" t="s">
        <v>3271</v>
      </c>
      <c r="I160" s="398" t="s">
        <v>3241</v>
      </c>
      <c r="J160" s="398"/>
      <c r="K160" s="394"/>
    </row>
    <row r="161" s="1" customFormat="1" ht="15" customHeight="1">
      <c r="B161" s="400"/>
      <c r="C161" s="380"/>
      <c r="D161" s="380"/>
      <c r="E161" s="380"/>
      <c r="F161" s="380"/>
      <c r="G161" s="380"/>
      <c r="H161" s="380"/>
      <c r="I161" s="380"/>
      <c r="J161" s="380"/>
      <c r="K161" s="401"/>
    </row>
    <row r="162" s="1" customFormat="1" ht="18.75" customHeight="1">
      <c r="B162" s="382"/>
      <c r="C162" s="392"/>
      <c r="D162" s="392"/>
      <c r="E162" s="392"/>
      <c r="F162" s="402"/>
      <c r="G162" s="392"/>
      <c r="H162" s="392"/>
      <c r="I162" s="392"/>
      <c r="J162" s="392"/>
      <c r="K162" s="382"/>
    </row>
    <row r="163" s="1" customFormat="1" ht="18.75" customHeight="1">
      <c r="B163" s="354"/>
      <c r="C163" s="354"/>
      <c r="D163" s="354"/>
      <c r="E163" s="354"/>
      <c r="F163" s="354"/>
      <c r="G163" s="354"/>
      <c r="H163" s="354"/>
      <c r="I163" s="354"/>
      <c r="J163" s="354"/>
      <c r="K163" s="354"/>
    </row>
    <row r="164" s="1" customFormat="1" ht="7.5" customHeight="1">
      <c r="B164" s="333"/>
      <c r="C164" s="334"/>
      <c r="D164" s="334"/>
      <c r="E164" s="334"/>
      <c r="F164" s="334"/>
      <c r="G164" s="334"/>
      <c r="H164" s="334"/>
      <c r="I164" s="334"/>
      <c r="J164" s="334"/>
      <c r="K164" s="335"/>
    </row>
    <row r="165" s="1" customFormat="1" ht="45" customHeight="1">
      <c r="B165" s="336"/>
      <c r="C165" s="337" t="s">
        <v>3272</v>
      </c>
      <c r="D165" s="337"/>
      <c r="E165" s="337"/>
      <c r="F165" s="337"/>
      <c r="G165" s="337"/>
      <c r="H165" s="337"/>
      <c r="I165" s="337"/>
      <c r="J165" s="337"/>
      <c r="K165" s="338"/>
    </row>
    <row r="166" s="1" customFormat="1" ht="17.25" customHeight="1">
      <c r="B166" s="336"/>
      <c r="C166" s="361" t="s">
        <v>3200</v>
      </c>
      <c r="D166" s="361"/>
      <c r="E166" s="361"/>
      <c r="F166" s="361" t="s">
        <v>3201</v>
      </c>
      <c r="G166" s="403"/>
      <c r="H166" s="404" t="s">
        <v>61</v>
      </c>
      <c r="I166" s="404" t="s">
        <v>64</v>
      </c>
      <c r="J166" s="361" t="s">
        <v>3202</v>
      </c>
      <c r="K166" s="338"/>
    </row>
    <row r="167" s="1" customFormat="1" ht="17.25" customHeight="1">
      <c r="B167" s="339"/>
      <c r="C167" s="363" t="s">
        <v>3203</v>
      </c>
      <c r="D167" s="363"/>
      <c r="E167" s="363"/>
      <c r="F167" s="364" t="s">
        <v>3204</v>
      </c>
      <c r="G167" s="405"/>
      <c r="H167" s="406"/>
      <c r="I167" s="406"/>
      <c r="J167" s="363" t="s">
        <v>3205</v>
      </c>
      <c r="K167" s="341"/>
    </row>
    <row r="168" s="1" customFormat="1" ht="5.25" customHeight="1">
      <c r="B168" s="371"/>
      <c r="C168" s="366"/>
      <c r="D168" s="366"/>
      <c r="E168" s="366"/>
      <c r="F168" s="366"/>
      <c r="G168" s="367"/>
      <c r="H168" s="366"/>
      <c r="I168" s="366"/>
      <c r="J168" s="366"/>
      <c r="K168" s="394"/>
    </row>
    <row r="169" s="1" customFormat="1" ht="15" customHeight="1">
      <c r="B169" s="371"/>
      <c r="C169" s="346" t="s">
        <v>3209</v>
      </c>
      <c r="D169" s="346"/>
      <c r="E169" s="346"/>
      <c r="F169" s="369" t="s">
        <v>3206</v>
      </c>
      <c r="G169" s="346"/>
      <c r="H169" s="346" t="s">
        <v>3246</v>
      </c>
      <c r="I169" s="346" t="s">
        <v>3208</v>
      </c>
      <c r="J169" s="346">
        <v>120</v>
      </c>
      <c r="K169" s="394"/>
    </row>
    <row r="170" s="1" customFormat="1" ht="15" customHeight="1">
      <c r="B170" s="371"/>
      <c r="C170" s="346" t="s">
        <v>3255</v>
      </c>
      <c r="D170" s="346"/>
      <c r="E170" s="346"/>
      <c r="F170" s="369" t="s">
        <v>3206</v>
      </c>
      <c r="G170" s="346"/>
      <c r="H170" s="346" t="s">
        <v>3256</v>
      </c>
      <c r="I170" s="346" t="s">
        <v>3208</v>
      </c>
      <c r="J170" s="346" t="s">
        <v>3257</v>
      </c>
      <c r="K170" s="394"/>
    </row>
    <row r="171" s="1" customFormat="1" ht="15" customHeight="1">
      <c r="B171" s="371"/>
      <c r="C171" s="346" t="s">
        <v>96</v>
      </c>
      <c r="D171" s="346"/>
      <c r="E171" s="346"/>
      <c r="F171" s="369" t="s">
        <v>3206</v>
      </c>
      <c r="G171" s="346"/>
      <c r="H171" s="346" t="s">
        <v>3273</v>
      </c>
      <c r="I171" s="346" t="s">
        <v>3208</v>
      </c>
      <c r="J171" s="346" t="s">
        <v>3257</v>
      </c>
      <c r="K171" s="394"/>
    </row>
    <row r="172" s="1" customFormat="1" ht="15" customHeight="1">
      <c r="B172" s="371"/>
      <c r="C172" s="346" t="s">
        <v>3211</v>
      </c>
      <c r="D172" s="346"/>
      <c r="E172" s="346"/>
      <c r="F172" s="369" t="s">
        <v>3212</v>
      </c>
      <c r="G172" s="346"/>
      <c r="H172" s="346" t="s">
        <v>3273</v>
      </c>
      <c r="I172" s="346" t="s">
        <v>3208</v>
      </c>
      <c r="J172" s="346">
        <v>50</v>
      </c>
      <c r="K172" s="394"/>
    </row>
    <row r="173" s="1" customFormat="1" ht="15" customHeight="1">
      <c r="B173" s="371"/>
      <c r="C173" s="346" t="s">
        <v>3214</v>
      </c>
      <c r="D173" s="346"/>
      <c r="E173" s="346"/>
      <c r="F173" s="369" t="s">
        <v>3206</v>
      </c>
      <c r="G173" s="346"/>
      <c r="H173" s="346" t="s">
        <v>3273</v>
      </c>
      <c r="I173" s="346" t="s">
        <v>3216</v>
      </c>
      <c r="J173" s="346"/>
      <c r="K173" s="394"/>
    </row>
    <row r="174" s="1" customFormat="1" ht="15" customHeight="1">
      <c r="B174" s="371"/>
      <c r="C174" s="346" t="s">
        <v>3225</v>
      </c>
      <c r="D174" s="346"/>
      <c r="E174" s="346"/>
      <c r="F174" s="369" t="s">
        <v>3212</v>
      </c>
      <c r="G174" s="346"/>
      <c r="H174" s="346" t="s">
        <v>3273</v>
      </c>
      <c r="I174" s="346" t="s">
        <v>3208</v>
      </c>
      <c r="J174" s="346">
        <v>50</v>
      </c>
      <c r="K174" s="394"/>
    </row>
    <row r="175" s="1" customFormat="1" ht="15" customHeight="1">
      <c r="B175" s="371"/>
      <c r="C175" s="346" t="s">
        <v>3233</v>
      </c>
      <c r="D175" s="346"/>
      <c r="E175" s="346"/>
      <c r="F175" s="369" t="s">
        <v>3212</v>
      </c>
      <c r="G175" s="346"/>
      <c r="H175" s="346" t="s">
        <v>3273</v>
      </c>
      <c r="I175" s="346" t="s">
        <v>3208</v>
      </c>
      <c r="J175" s="346">
        <v>50</v>
      </c>
      <c r="K175" s="394"/>
    </row>
    <row r="176" s="1" customFormat="1" ht="15" customHeight="1">
      <c r="B176" s="371"/>
      <c r="C176" s="346" t="s">
        <v>3231</v>
      </c>
      <c r="D176" s="346"/>
      <c r="E176" s="346"/>
      <c r="F176" s="369" t="s">
        <v>3212</v>
      </c>
      <c r="G176" s="346"/>
      <c r="H176" s="346" t="s">
        <v>3273</v>
      </c>
      <c r="I176" s="346" t="s">
        <v>3208</v>
      </c>
      <c r="J176" s="346">
        <v>50</v>
      </c>
      <c r="K176" s="394"/>
    </row>
    <row r="177" s="1" customFormat="1" ht="15" customHeight="1">
      <c r="B177" s="371"/>
      <c r="C177" s="346" t="s">
        <v>131</v>
      </c>
      <c r="D177" s="346"/>
      <c r="E177" s="346"/>
      <c r="F177" s="369" t="s">
        <v>3206</v>
      </c>
      <c r="G177" s="346"/>
      <c r="H177" s="346" t="s">
        <v>3274</v>
      </c>
      <c r="I177" s="346" t="s">
        <v>3275</v>
      </c>
      <c r="J177" s="346"/>
      <c r="K177" s="394"/>
    </row>
    <row r="178" s="1" customFormat="1" ht="15" customHeight="1">
      <c r="B178" s="371"/>
      <c r="C178" s="346" t="s">
        <v>64</v>
      </c>
      <c r="D178" s="346"/>
      <c r="E178" s="346"/>
      <c r="F178" s="369" t="s">
        <v>3206</v>
      </c>
      <c r="G178" s="346"/>
      <c r="H178" s="346" t="s">
        <v>3276</v>
      </c>
      <c r="I178" s="346" t="s">
        <v>3277</v>
      </c>
      <c r="J178" s="346">
        <v>1</v>
      </c>
      <c r="K178" s="394"/>
    </row>
    <row r="179" s="1" customFormat="1" ht="15" customHeight="1">
      <c r="B179" s="371"/>
      <c r="C179" s="346" t="s">
        <v>60</v>
      </c>
      <c r="D179" s="346"/>
      <c r="E179" s="346"/>
      <c r="F179" s="369" t="s">
        <v>3206</v>
      </c>
      <c r="G179" s="346"/>
      <c r="H179" s="346" t="s">
        <v>3278</v>
      </c>
      <c r="I179" s="346" t="s">
        <v>3208</v>
      </c>
      <c r="J179" s="346">
        <v>20</v>
      </c>
      <c r="K179" s="394"/>
    </row>
    <row r="180" s="1" customFormat="1" ht="15" customHeight="1">
      <c r="B180" s="371"/>
      <c r="C180" s="346" t="s">
        <v>61</v>
      </c>
      <c r="D180" s="346"/>
      <c r="E180" s="346"/>
      <c r="F180" s="369" t="s">
        <v>3206</v>
      </c>
      <c r="G180" s="346"/>
      <c r="H180" s="346" t="s">
        <v>3279</v>
      </c>
      <c r="I180" s="346" t="s">
        <v>3208</v>
      </c>
      <c r="J180" s="346">
        <v>255</v>
      </c>
      <c r="K180" s="394"/>
    </row>
    <row r="181" s="1" customFormat="1" ht="15" customHeight="1">
      <c r="B181" s="371"/>
      <c r="C181" s="346" t="s">
        <v>132</v>
      </c>
      <c r="D181" s="346"/>
      <c r="E181" s="346"/>
      <c r="F181" s="369" t="s">
        <v>3206</v>
      </c>
      <c r="G181" s="346"/>
      <c r="H181" s="346" t="s">
        <v>3170</v>
      </c>
      <c r="I181" s="346" t="s">
        <v>3208</v>
      </c>
      <c r="J181" s="346">
        <v>10</v>
      </c>
      <c r="K181" s="394"/>
    </row>
    <row r="182" s="1" customFormat="1" ht="15" customHeight="1">
      <c r="B182" s="371"/>
      <c r="C182" s="346" t="s">
        <v>133</v>
      </c>
      <c r="D182" s="346"/>
      <c r="E182" s="346"/>
      <c r="F182" s="369" t="s">
        <v>3206</v>
      </c>
      <c r="G182" s="346"/>
      <c r="H182" s="346" t="s">
        <v>3280</v>
      </c>
      <c r="I182" s="346" t="s">
        <v>3241</v>
      </c>
      <c r="J182" s="346"/>
      <c r="K182" s="394"/>
    </row>
    <row r="183" s="1" customFormat="1" ht="15" customHeight="1">
      <c r="B183" s="371"/>
      <c r="C183" s="346" t="s">
        <v>3281</v>
      </c>
      <c r="D183" s="346"/>
      <c r="E183" s="346"/>
      <c r="F183" s="369" t="s">
        <v>3206</v>
      </c>
      <c r="G183" s="346"/>
      <c r="H183" s="346" t="s">
        <v>3282</v>
      </c>
      <c r="I183" s="346" t="s">
        <v>3241</v>
      </c>
      <c r="J183" s="346"/>
      <c r="K183" s="394"/>
    </row>
    <row r="184" s="1" customFormat="1" ht="15" customHeight="1">
      <c r="B184" s="371"/>
      <c r="C184" s="346" t="s">
        <v>3270</v>
      </c>
      <c r="D184" s="346"/>
      <c r="E184" s="346"/>
      <c r="F184" s="369" t="s">
        <v>3206</v>
      </c>
      <c r="G184" s="346"/>
      <c r="H184" s="346" t="s">
        <v>3283</v>
      </c>
      <c r="I184" s="346" t="s">
        <v>3241</v>
      </c>
      <c r="J184" s="346"/>
      <c r="K184" s="394"/>
    </row>
    <row r="185" s="1" customFormat="1" ht="15" customHeight="1">
      <c r="B185" s="371"/>
      <c r="C185" s="346" t="s">
        <v>135</v>
      </c>
      <c r="D185" s="346"/>
      <c r="E185" s="346"/>
      <c r="F185" s="369" t="s">
        <v>3212</v>
      </c>
      <c r="G185" s="346"/>
      <c r="H185" s="346" t="s">
        <v>3284</v>
      </c>
      <c r="I185" s="346" t="s">
        <v>3208</v>
      </c>
      <c r="J185" s="346">
        <v>50</v>
      </c>
      <c r="K185" s="394"/>
    </row>
    <row r="186" s="1" customFormat="1" ht="15" customHeight="1">
      <c r="B186" s="371"/>
      <c r="C186" s="346" t="s">
        <v>3285</v>
      </c>
      <c r="D186" s="346"/>
      <c r="E186" s="346"/>
      <c r="F186" s="369" t="s">
        <v>3212</v>
      </c>
      <c r="G186" s="346"/>
      <c r="H186" s="346" t="s">
        <v>3286</v>
      </c>
      <c r="I186" s="346" t="s">
        <v>3287</v>
      </c>
      <c r="J186" s="346"/>
      <c r="K186" s="394"/>
    </row>
    <row r="187" s="1" customFormat="1" ht="15" customHeight="1">
      <c r="B187" s="371"/>
      <c r="C187" s="346" t="s">
        <v>3288</v>
      </c>
      <c r="D187" s="346"/>
      <c r="E187" s="346"/>
      <c r="F187" s="369" t="s">
        <v>3212</v>
      </c>
      <c r="G187" s="346"/>
      <c r="H187" s="346" t="s">
        <v>3289</v>
      </c>
      <c r="I187" s="346" t="s">
        <v>3287</v>
      </c>
      <c r="J187" s="346"/>
      <c r="K187" s="394"/>
    </row>
    <row r="188" s="1" customFormat="1" ht="15" customHeight="1">
      <c r="B188" s="371"/>
      <c r="C188" s="346" t="s">
        <v>3290</v>
      </c>
      <c r="D188" s="346"/>
      <c r="E188" s="346"/>
      <c r="F188" s="369" t="s">
        <v>3212</v>
      </c>
      <c r="G188" s="346"/>
      <c r="H188" s="346" t="s">
        <v>3291</v>
      </c>
      <c r="I188" s="346" t="s">
        <v>3287</v>
      </c>
      <c r="J188" s="346"/>
      <c r="K188" s="394"/>
    </row>
    <row r="189" s="1" customFormat="1" ht="15" customHeight="1">
      <c r="B189" s="371"/>
      <c r="C189" s="407" t="s">
        <v>3292</v>
      </c>
      <c r="D189" s="346"/>
      <c r="E189" s="346"/>
      <c r="F189" s="369" t="s">
        <v>3212</v>
      </c>
      <c r="G189" s="346"/>
      <c r="H189" s="346" t="s">
        <v>3293</v>
      </c>
      <c r="I189" s="346" t="s">
        <v>3294</v>
      </c>
      <c r="J189" s="408" t="s">
        <v>3295</v>
      </c>
      <c r="K189" s="394"/>
    </row>
    <row r="190" s="19" customFormat="1" ht="15" customHeight="1">
      <c r="B190" s="409"/>
      <c r="C190" s="410" t="s">
        <v>3296</v>
      </c>
      <c r="D190" s="411"/>
      <c r="E190" s="411"/>
      <c r="F190" s="412" t="s">
        <v>3212</v>
      </c>
      <c r="G190" s="411"/>
      <c r="H190" s="411" t="s">
        <v>3297</v>
      </c>
      <c r="I190" s="411" t="s">
        <v>3294</v>
      </c>
      <c r="J190" s="413" t="s">
        <v>3295</v>
      </c>
      <c r="K190" s="414"/>
    </row>
    <row r="191" s="1" customFormat="1" ht="15" customHeight="1">
      <c r="B191" s="371"/>
      <c r="C191" s="407" t="s">
        <v>49</v>
      </c>
      <c r="D191" s="346"/>
      <c r="E191" s="346"/>
      <c r="F191" s="369" t="s">
        <v>3206</v>
      </c>
      <c r="G191" s="346"/>
      <c r="H191" s="343" t="s">
        <v>3298</v>
      </c>
      <c r="I191" s="346" t="s">
        <v>3299</v>
      </c>
      <c r="J191" s="346"/>
      <c r="K191" s="394"/>
    </row>
    <row r="192" s="1" customFormat="1" ht="15" customHeight="1">
      <c r="B192" s="371"/>
      <c r="C192" s="407" t="s">
        <v>3300</v>
      </c>
      <c r="D192" s="346"/>
      <c r="E192" s="346"/>
      <c r="F192" s="369" t="s">
        <v>3206</v>
      </c>
      <c r="G192" s="346"/>
      <c r="H192" s="346" t="s">
        <v>3301</v>
      </c>
      <c r="I192" s="346" t="s">
        <v>3241</v>
      </c>
      <c r="J192" s="346"/>
      <c r="K192" s="394"/>
    </row>
    <row r="193" s="1" customFormat="1" ht="15" customHeight="1">
      <c r="B193" s="371"/>
      <c r="C193" s="407" t="s">
        <v>3302</v>
      </c>
      <c r="D193" s="346"/>
      <c r="E193" s="346"/>
      <c r="F193" s="369" t="s">
        <v>3206</v>
      </c>
      <c r="G193" s="346"/>
      <c r="H193" s="346" t="s">
        <v>3303</v>
      </c>
      <c r="I193" s="346" t="s">
        <v>3241</v>
      </c>
      <c r="J193" s="346"/>
      <c r="K193" s="394"/>
    </row>
    <row r="194" s="1" customFormat="1" ht="15" customHeight="1">
      <c r="B194" s="371"/>
      <c r="C194" s="407" t="s">
        <v>3304</v>
      </c>
      <c r="D194" s="346"/>
      <c r="E194" s="346"/>
      <c r="F194" s="369" t="s">
        <v>3212</v>
      </c>
      <c r="G194" s="346"/>
      <c r="H194" s="346" t="s">
        <v>3305</v>
      </c>
      <c r="I194" s="346" t="s">
        <v>3241</v>
      </c>
      <c r="J194" s="346"/>
      <c r="K194" s="394"/>
    </row>
    <row r="195" s="1" customFormat="1" ht="15" customHeight="1">
      <c r="B195" s="400"/>
      <c r="C195" s="415"/>
      <c r="D195" s="380"/>
      <c r="E195" s="380"/>
      <c r="F195" s="380"/>
      <c r="G195" s="380"/>
      <c r="H195" s="380"/>
      <c r="I195" s="380"/>
      <c r="J195" s="380"/>
      <c r="K195" s="401"/>
    </row>
    <row r="196" s="1" customFormat="1" ht="18.75" customHeight="1">
      <c r="B196" s="382"/>
      <c r="C196" s="392"/>
      <c r="D196" s="392"/>
      <c r="E196" s="392"/>
      <c r="F196" s="402"/>
      <c r="G196" s="392"/>
      <c r="H196" s="392"/>
      <c r="I196" s="392"/>
      <c r="J196" s="392"/>
      <c r="K196" s="382"/>
    </row>
    <row r="197" s="1" customFormat="1" ht="18.75" customHeight="1">
      <c r="B197" s="382"/>
      <c r="C197" s="392"/>
      <c r="D197" s="392"/>
      <c r="E197" s="392"/>
      <c r="F197" s="402"/>
      <c r="G197" s="392"/>
      <c r="H197" s="392"/>
      <c r="I197" s="392"/>
      <c r="J197" s="392"/>
      <c r="K197" s="382"/>
    </row>
    <row r="198" s="1" customFormat="1" ht="18.75" customHeight="1">
      <c r="B198" s="354"/>
      <c r="C198" s="354"/>
      <c r="D198" s="354"/>
      <c r="E198" s="354"/>
      <c r="F198" s="354"/>
      <c r="G198" s="354"/>
      <c r="H198" s="354"/>
      <c r="I198" s="354"/>
      <c r="J198" s="354"/>
      <c r="K198" s="354"/>
    </row>
    <row r="199" s="1" customFormat="1" ht="13.5">
      <c r="B199" s="333"/>
      <c r="C199" s="334"/>
      <c r="D199" s="334"/>
      <c r="E199" s="334"/>
      <c r="F199" s="334"/>
      <c r="G199" s="334"/>
      <c r="H199" s="334"/>
      <c r="I199" s="334"/>
      <c r="J199" s="334"/>
      <c r="K199" s="335"/>
    </row>
    <row r="200" s="1" customFormat="1" ht="21">
      <c r="B200" s="336"/>
      <c r="C200" s="337" t="s">
        <v>3306</v>
      </c>
      <c r="D200" s="337"/>
      <c r="E200" s="337"/>
      <c r="F200" s="337"/>
      <c r="G200" s="337"/>
      <c r="H200" s="337"/>
      <c r="I200" s="337"/>
      <c r="J200" s="337"/>
      <c r="K200" s="338"/>
    </row>
    <row r="201" s="1" customFormat="1" ht="25.5" customHeight="1">
      <c r="B201" s="336"/>
      <c r="C201" s="416" t="s">
        <v>3307</v>
      </c>
      <c r="D201" s="416"/>
      <c r="E201" s="416"/>
      <c r="F201" s="416" t="s">
        <v>3308</v>
      </c>
      <c r="G201" s="417"/>
      <c r="H201" s="416" t="s">
        <v>3309</v>
      </c>
      <c r="I201" s="416"/>
      <c r="J201" s="416"/>
      <c r="K201" s="338"/>
    </row>
    <row r="202" s="1" customFormat="1" ht="5.25" customHeight="1">
      <c r="B202" s="371"/>
      <c r="C202" s="366"/>
      <c r="D202" s="366"/>
      <c r="E202" s="366"/>
      <c r="F202" s="366"/>
      <c r="G202" s="392"/>
      <c r="H202" s="366"/>
      <c r="I202" s="366"/>
      <c r="J202" s="366"/>
      <c r="K202" s="394"/>
    </row>
    <row r="203" s="1" customFormat="1" ht="15" customHeight="1">
      <c r="B203" s="371"/>
      <c r="C203" s="346" t="s">
        <v>3299</v>
      </c>
      <c r="D203" s="346"/>
      <c r="E203" s="346"/>
      <c r="F203" s="369" t="s">
        <v>50</v>
      </c>
      <c r="G203" s="346"/>
      <c r="H203" s="346" t="s">
        <v>3310</v>
      </c>
      <c r="I203" s="346"/>
      <c r="J203" s="346"/>
      <c r="K203" s="394"/>
    </row>
    <row r="204" s="1" customFormat="1" ht="15" customHeight="1">
      <c r="B204" s="371"/>
      <c r="C204" s="346"/>
      <c r="D204" s="346"/>
      <c r="E204" s="346"/>
      <c r="F204" s="369" t="s">
        <v>51</v>
      </c>
      <c r="G204" s="346"/>
      <c r="H204" s="346" t="s">
        <v>3311</v>
      </c>
      <c r="I204" s="346"/>
      <c r="J204" s="346"/>
      <c r="K204" s="394"/>
    </row>
    <row r="205" s="1" customFormat="1" ht="15" customHeight="1">
      <c r="B205" s="371"/>
      <c r="C205" s="346"/>
      <c r="D205" s="346"/>
      <c r="E205" s="346"/>
      <c r="F205" s="369" t="s">
        <v>54</v>
      </c>
      <c r="G205" s="346"/>
      <c r="H205" s="346" t="s">
        <v>3312</v>
      </c>
      <c r="I205" s="346"/>
      <c r="J205" s="346"/>
      <c r="K205" s="394"/>
    </row>
    <row r="206" s="1" customFormat="1" ht="15" customHeight="1">
      <c r="B206" s="371"/>
      <c r="C206" s="346"/>
      <c r="D206" s="346"/>
      <c r="E206" s="346"/>
      <c r="F206" s="369" t="s">
        <v>52</v>
      </c>
      <c r="G206" s="346"/>
      <c r="H206" s="346" t="s">
        <v>3313</v>
      </c>
      <c r="I206" s="346"/>
      <c r="J206" s="346"/>
      <c r="K206" s="394"/>
    </row>
    <row r="207" s="1" customFormat="1" ht="15" customHeight="1">
      <c r="B207" s="371"/>
      <c r="C207" s="346"/>
      <c r="D207" s="346"/>
      <c r="E207" s="346"/>
      <c r="F207" s="369" t="s">
        <v>53</v>
      </c>
      <c r="G207" s="346"/>
      <c r="H207" s="346" t="s">
        <v>3314</v>
      </c>
      <c r="I207" s="346"/>
      <c r="J207" s="346"/>
      <c r="K207" s="394"/>
    </row>
    <row r="208" s="1" customFormat="1" ht="15" customHeight="1">
      <c r="B208" s="371"/>
      <c r="C208" s="346"/>
      <c r="D208" s="346"/>
      <c r="E208" s="346"/>
      <c r="F208" s="369"/>
      <c r="G208" s="346"/>
      <c r="H208" s="346"/>
      <c r="I208" s="346"/>
      <c r="J208" s="346"/>
      <c r="K208" s="394"/>
    </row>
    <row r="209" s="1" customFormat="1" ht="15" customHeight="1">
      <c r="B209" s="371"/>
      <c r="C209" s="346" t="s">
        <v>3253</v>
      </c>
      <c r="D209" s="346"/>
      <c r="E209" s="346"/>
      <c r="F209" s="369" t="s">
        <v>87</v>
      </c>
      <c r="G209" s="346"/>
      <c r="H209" s="346" t="s">
        <v>3315</v>
      </c>
      <c r="I209" s="346"/>
      <c r="J209" s="346"/>
      <c r="K209" s="394"/>
    </row>
    <row r="210" s="1" customFormat="1" ht="15" customHeight="1">
      <c r="B210" s="371"/>
      <c r="C210" s="346"/>
      <c r="D210" s="346"/>
      <c r="E210" s="346"/>
      <c r="F210" s="369" t="s">
        <v>3151</v>
      </c>
      <c r="G210" s="346"/>
      <c r="H210" s="346" t="s">
        <v>3152</v>
      </c>
      <c r="I210" s="346"/>
      <c r="J210" s="346"/>
      <c r="K210" s="394"/>
    </row>
    <row r="211" s="1" customFormat="1" ht="15" customHeight="1">
      <c r="B211" s="371"/>
      <c r="C211" s="346"/>
      <c r="D211" s="346"/>
      <c r="E211" s="346"/>
      <c r="F211" s="369" t="s">
        <v>3149</v>
      </c>
      <c r="G211" s="346"/>
      <c r="H211" s="346" t="s">
        <v>3316</v>
      </c>
      <c r="I211" s="346"/>
      <c r="J211" s="346"/>
      <c r="K211" s="394"/>
    </row>
    <row r="212" s="1" customFormat="1" ht="15" customHeight="1">
      <c r="B212" s="418"/>
      <c r="C212" s="346"/>
      <c r="D212" s="346"/>
      <c r="E212" s="346"/>
      <c r="F212" s="369" t="s">
        <v>3153</v>
      </c>
      <c r="G212" s="407"/>
      <c r="H212" s="398" t="s">
        <v>3154</v>
      </c>
      <c r="I212" s="398"/>
      <c r="J212" s="398"/>
      <c r="K212" s="419"/>
    </row>
    <row r="213" s="1" customFormat="1" ht="15" customHeight="1">
      <c r="B213" s="418"/>
      <c r="C213" s="346"/>
      <c r="D213" s="346"/>
      <c r="E213" s="346"/>
      <c r="F213" s="369" t="s">
        <v>1972</v>
      </c>
      <c r="G213" s="407"/>
      <c r="H213" s="398" t="s">
        <v>2260</v>
      </c>
      <c r="I213" s="398"/>
      <c r="J213" s="398"/>
      <c r="K213" s="419"/>
    </row>
    <row r="214" s="1" customFormat="1" ht="15" customHeight="1">
      <c r="B214" s="418"/>
      <c r="C214" s="346"/>
      <c r="D214" s="346"/>
      <c r="E214" s="346"/>
      <c r="F214" s="369"/>
      <c r="G214" s="407"/>
      <c r="H214" s="398"/>
      <c r="I214" s="398"/>
      <c r="J214" s="398"/>
      <c r="K214" s="419"/>
    </row>
    <row r="215" s="1" customFormat="1" ht="15" customHeight="1">
      <c r="B215" s="418"/>
      <c r="C215" s="346" t="s">
        <v>3277</v>
      </c>
      <c r="D215" s="346"/>
      <c r="E215" s="346"/>
      <c r="F215" s="369">
        <v>1</v>
      </c>
      <c r="G215" s="407"/>
      <c r="H215" s="398" t="s">
        <v>3317</v>
      </c>
      <c r="I215" s="398"/>
      <c r="J215" s="398"/>
      <c r="K215" s="419"/>
    </row>
    <row r="216" s="1" customFormat="1" ht="15" customHeight="1">
      <c r="B216" s="418"/>
      <c r="C216" s="346"/>
      <c r="D216" s="346"/>
      <c r="E216" s="346"/>
      <c r="F216" s="369">
        <v>2</v>
      </c>
      <c r="G216" s="407"/>
      <c r="H216" s="398" t="s">
        <v>3318</v>
      </c>
      <c r="I216" s="398"/>
      <c r="J216" s="398"/>
      <c r="K216" s="419"/>
    </row>
    <row r="217" s="1" customFormat="1" ht="15" customHeight="1">
      <c r="B217" s="418"/>
      <c r="C217" s="346"/>
      <c r="D217" s="346"/>
      <c r="E217" s="346"/>
      <c r="F217" s="369">
        <v>3</v>
      </c>
      <c r="G217" s="407"/>
      <c r="H217" s="398" t="s">
        <v>3319</v>
      </c>
      <c r="I217" s="398"/>
      <c r="J217" s="398"/>
      <c r="K217" s="419"/>
    </row>
    <row r="218" s="1" customFormat="1" ht="15" customHeight="1">
      <c r="B218" s="418"/>
      <c r="C218" s="346"/>
      <c r="D218" s="346"/>
      <c r="E218" s="346"/>
      <c r="F218" s="369">
        <v>4</v>
      </c>
      <c r="G218" s="407"/>
      <c r="H218" s="398" t="s">
        <v>3320</v>
      </c>
      <c r="I218" s="398"/>
      <c r="J218" s="398"/>
      <c r="K218" s="419"/>
    </row>
    <row r="219" s="1" customFormat="1" ht="12.75" customHeight="1">
      <c r="B219" s="420"/>
      <c r="C219" s="421"/>
      <c r="D219" s="421"/>
      <c r="E219" s="421"/>
      <c r="F219" s="421"/>
      <c r="G219" s="421"/>
      <c r="H219" s="421"/>
      <c r="I219" s="421"/>
      <c r="J219" s="421"/>
      <c r="K219" s="42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Pavol Vígh</dc:creator>
  <cp:lastModifiedBy>Pavol Vígh</cp:lastModifiedBy>
  <dcterms:created xsi:type="dcterms:W3CDTF">2025-02-03T15:30:15Z</dcterms:created>
  <dcterms:modified xsi:type="dcterms:W3CDTF">2025-02-03T15:30:28Z</dcterms:modified>
</cp:coreProperties>
</file>