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oldrich_nyc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001" sheetId="3" r:id="rId3"/>
    <sheet name="101" sheetId="4" r:id="rId4"/>
    <sheet name="102" sheetId="5" r:id="rId5"/>
    <sheet name="181" sheetId="6" r:id="rId6"/>
    <sheet name="191" sheetId="7" r:id="rId7"/>
    <sheet name="201" sheetId="8" r:id="rId8"/>
    <sheet name="491" sheetId="9" r:id="rId9"/>
  </sheets>
  <definedNames/>
  <calcPr/>
  <webPublishing/>
</workbook>
</file>

<file path=xl/sharedStrings.xml><?xml version="1.0" encoding="utf-8"?>
<sst xmlns="http://schemas.openxmlformats.org/spreadsheetml/2006/main" count="2044" uniqueCount="881">
  <si>
    <t>Soupis objektů s DPH</t>
  </si>
  <si>
    <t>Stavba:23049 - III/6111 JIRNY, MOST EV. Č. 6111-1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</si>
  <si>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</si>
  <si>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</si>
  <si>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</si>
  <si>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</si>
  <si>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</si>
  <si>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</si>
  <si>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</si>
  <si>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</si>
  <si>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</si>
  <si>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</si>
  <si>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</si>
  <si>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</si>
  <si>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</si>
  <si>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</si>
  <si>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</si>
  <si>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</si>
  <si>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23049</t>
  </si>
  <si>
    <t>III/6111 JIRNY, MOST EV. Č. 6111-1</t>
  </si>
  <si>
    <t>SO 000</t>
  </si>
  <si>
    <t>VŠEOBECNÉ A PŘEDBĚŽNÉ POLOŽKY</t>
  </si>
  <si>
    <t>000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</si>
  <si>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</si>
  <si>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</si>
  <si>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</si>
  <si>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</si>
  <si>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</si>
  <si>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</si>
  <si>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</si>
  <si>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</si>
  <si>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</si>
  <si>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</si>
  <si>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</si>
  <si>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</si>
  <si>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</si>
  <si>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</si>
  <si>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</si>
  <si>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</si>
  <si>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</si>
  <si>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</si>
  <si>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Všeobecné konstrukce a práce</t>
  </si>
  <si>
    <t>0</t>
  </si>
  <si>
    <t>02730</t>
  </si>
  <si>
    <t/>
  </si>
  <si>
    <t>POMOC PRÁCE ZŘÍZ NEBO ZAJIŠŤ OCHRANU INŽENÝRSKÝCH SÍTÍ</t>
  </si>
  <si>
    <t xml:space="preserve">KPL       </t>
  </si>
  <si>
    <t>1kpl=1,000 [A]</t>
  </si>
  <si>
    <t>zahrnuje veškeré náklady spojené s objednatelem požadovanými zařízeními</t>
  </si>
  <si>
    <t>02851</t>
  </si>
  <si>
    <t>A</t>
  </si>
  <si>
    <t xml:space="preserve">PRŮZKUMNÉ PRÁCE DIAGNOSTIKY KONSTRUKCÍ NA POVRCHU
pasportizace stavu dálnice D11 před započetím výstavby </t>
  </si>
  <si>
    <t>zahrnuje veškeré náklady spojené s objednatelem požadovanými pracemi</t>
  </si>
  <si>
    <t>B</t>
  </si>
  <si>
    <t>PRŮZKUMNÉ PRÁCE DIAGNOSTIKY KONSTRUKCÍ NA POVRCHU
pasportizace stavu dálnice po ukončení výstavby</t>
  </si>
  <si>
    <t>02861</t>
  </si>
  <si>
    <t>PRŮZKUMNÉ PRÁCE PROTIKOROZNÍ A BLUDNÝCH PROUDŮ NA POVRCHU
projekt ochrany mostní konstrukce před bludnými proudy</t>
  </si>
  <si>
    <t>02910</t>
  </si>
  <si>
    <t>OSTATNÍ POŽADAVKY - ZEMĚMĚŘIČSKÁ MĚŘENÍ
ZAMĚŘENÍ SKUTEČNÉHO PROVEDENÍ STAVBY</t>
  </si>
  <si>
    <t>1=1,000 [A]</t>
  </si>
  <si>
    <t>zahrnuje veškeré náklady spojené s objednatelem požadovanými pracemi, 
- pro stanovení orientační investorské ceny určete jednotkovou cenu jako 1% odhadované ceny stavby</t>
  </si>
  <si>
    <t>OSTATNÍ POŽADAVKY - ZEMĚMĚŘIČSKÁ MĚŘENÍ
VYTÝČENÍ STÁVAJÍCÍCH INŽENÝRSKÝCH SÍTÍ</t>
  </si>
  <si>
    <t>zahrnuje veškeré náklady spojené s objednatelem požadovanými pracemi, 
- pro stanovení orientační investorské ceny určete jednotkovou cenu jako 1% odhadované ceny stavby</t>
  </si>
  <si>
    <t>02940</t>
  </si>
  <si>
    <t>OSTATNÍ POŽADAVKY - VYPRACOVÁNÍ DOKUMENTACE
plán organizace výstavby (POV)</t>
  </si>
  <si>
    <t>OSTATNÍ POŽADAVKY - VYPRACOVÁNÍ DOKUMENTACE
havarijní plán a plán BOZP</t>
  </si>
  <si>
    <t>029412</t>
  </si>
  <si>
    <t>OSTATNÍ POŽADAVKY - VYPRACOVÁNÍ MOSTNÍHO LISTU</t>
  </si>
  <si>
    <t xml:space="preserve">KUS       </t>
  </si>
  <si>
    <t>02943</t>
  </si>
  <si>
    <t>OSTATNÍ POŽADAVKY - VYPRACOVÁNÍ RDS
počet paré 4 ks</t>
  </si>
  <si>
    <t>02944</t>
  </si>
  <si>
    <t xml:space="preserve">OSTAT POŽADAVKY - DOKUMENTACE SKUTEČ PROVEDENÍ V DIGIT FORMĚ
vč papírové formy v počtu 4 paré </t>
  </si>
  <si>
    <t>02945</t>
  </si>
  <si>
    <t>OSTAT POŽADAVKY - GEOMETRICKÝ PLÁN
počet dotčených pozemků 13ks
včetně zavkladování ve formátu jvf</t>
  </si>
  <si>
    <t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</si>
  <si>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02953</t>
  </si>
  <si>
    <t>OSTATNÍ POŽADAVKY - HLAVNÍ MOSTNÍ PROHLÍDKA</t>
  </si>
  <si>
    <t>položka zahrnuje :
- úkony dle ČSN 73 6221
- provedení hlavní mostní prohlídky oprávněnou fyzickou nebo právnickou osobou
- vyhotovení záznamu (protokolu), který jednoznačně definuje stav mostu</t>
  </si>
  <si>
    <t>02991</t>
  </si>
  <si>
    <t>OSTATNÍ POŽADAVKY - INFORMAČNÍ TABULE
identifikační tabule stavby se základními údaji o díle dle standardu KSÚS (1x informační, 2x omluvné)</t>
  </si>
  <si>
    <t>3ks=3,000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</si>
  <si>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</si>
  <si>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</si>
  <si>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
zřízení staveništních komunikací, oplocení staveniště, zpevněné plochy, místa pro skladování materiálu a vybavení, zřízení a označení vstupu a výstupu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a hygienická zařízení, zajištění skladovacích ploch a prostor pro potřeby stavby. Komplexní ostrahu a zabezpečení staveniště. Poplatky a náklady spojené se záborem veřejného prostranství a s tím související dopravní značení a zabezpečení pracoviště. Poplatky a náklady za spotřebované energie, plyn a vodu atd. v době výstavby až do předání díla. Zajištění údržby veřejných komunikací a komunikací pro pěší v průběhu celé stavby, včetně případné zimní údržby. Zřízení a odstranění staveniště</t>
  </si>
  <si>
    <t xml:space="preserve">MĚSÍC     </t>
  </si>
  <si>
    <t>24=24,000 [A]</t>
  </si>
  <si>
    <t>zahrnuje objednatelem povolené náklady na pořízení (event. pronájem), provozování, udržování a likvidaci zhotovitelova zařízení</t>
  </si>
  <si>
    <t>C e l k e m</t>
  </si>
  <si>
    <t>SO 001</t>
  </si>
  <si>
    <t>DEMOLICE STÁVAJÍCÍHO MOSTU</t>
  </si>
  <si>
    <t>001</t>
  </si>
  <si>
    <t>014102.R</t>
  </si>
  <si>
    <t>ULOŽENÍ ODPADU ZE STAVBY NA SKLÁDKU S OPRÁVNĚNÍM K OPĚTOVNÉMU VYUŽITÍ - RECYKLAČNÍ STŘEDISKO
17 05 04 - Zemina a kamení neuvedené pod číslem 17 05 03
nepotřebný výkopek - zemina, drny, kamení - nevhodný materiál pro další použí na této stavbě</t>
  </si>
  <si>
    <t xml:space="preserve">T         </t>
  </si>
  <si>
    <t>z pol.č.12273,13173: (2948,1m3+1516,897m3)*1,9=8 483,494 [A]</t>
  </si>
  <si>
    <t>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</si>
  <si>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ULOŽENÍ ODPADU ZE STAVBY NA SKLÁDKU S OPRÁVNĚNÍM K OPĚTOVNÉMU VYUŽITÍ - RECYKLAČNÍ STŘEDISKO
17 01 01 - BETON z vybouraných konstrukcí (obrubníky, propusty, panely a jiné)</t>
  </si>
  <si>
    <t>z pol.č.11318: 66,96m3*2,3t/m3=154,008 [A]
z pol.č.11335: 44,77m3*2,3t/m3=102,971 [B]
z pol.č.96615: 242,5m3*2,3t/m3=557,750 [C]
z pol.č.97816: 48,267m3*2,3t/m3=111,014 [D]
Celkem: A+B+C+D=925,743 [E]</t>
  </si>
  <si>
    <t>ULOŽENÍ ODPADU ZE STAVBY NA SKLÁDKU S OPRÁVNĚNÍM K OPĚTOVNÉMU VYUŽITÍ - RECYKLAČNÍ STŘEDISKO
17 01 01 - BETON z vybouraných konstrukcí (obrubníky, propusty, panely a jiné)
ŽELEZOBETON</t>
  </si>
  <si>
    <t>z pol.č.96611: 499,406m3*2,5t/m3=1 248,515 [A]
z pol.č.96616: 343,297m3*2,5t/m3=858,243 [B]
Celkem: A+B=2 106,758 [C]</t>
  </si>
  <si>
    <t>C</t>
  </si>
  <si>
    <t>ULOŽENÍ ODPADU ZE STAVBY NA SKLÁDKU S OPRÁVNĚNÍM K OPĚTOVNÉMU VYUŽITÍ - RECYKLAČNÍ STŘEDISKO
17 09 04 - Směsné stavební a demoliční odpady neuvedené pod čísly 17 09 01, 17 09 02 a 17 09 03
MOSTNÍ IZOLACE</t>
  </si>
  <si>
    <t>z pol.č.97817: 2114,8m2*0,005t/m2=10,574 [A]</t>
  </si>
  <si>
    <t>D</t>
  </si>
  <si>
    <t>ULOŽENÍ ODPADU ZE STAVBY NA SKLÁDKU S OPRÁVNĚNÍM K OPĚTOVNÉMU VYUŽITÍ - RECYKLAČNÍ STŘEDISKO
02 01 03 PAŘEZY</t>
  </si>
  <si>
    <t>z pol.č.11204: 4ks*0,05t/ks=0,200 [A]</t>
  </si>
  <si>
    <t>E</t>
  </si>
  <si>
    <t>ULOŽENÍ ODPADU ZE STAVBY NA SKLÁDKU S OPRÁVNĚNÍM K OPĚTOVNÉMU VYUŽITÍ - RECYKLAČNÍ STŘEDISKO
17 09 04 - Směsné stavební a demoliční odpady neuvedené pod čísly 17 09 01, 17 09 02 a 17 09 03
GEOTEXTÍLIE</t>
  </si>
  <si>
    <t>z pol.č.97819.R: 3750,0m2*0,005=18,750 [A]</t>
  </si>
  <si>
    <t>Zemní práce</t>
  </si>
  <si>
    <t>11120</t>
  </si>
  <si>
    <t>ODSTRANĚNÍ KŘOVIN</t>
  </si>
  <si>
    <t xml:space="preserve">M2        </t>
  </si>
  <si>
    <t>ze situace: 2111,0m2=2 111,000 [A]</t>
  </si>
  <si>
    <t>odstranění křovin a stromů do průměru 100 mm
doprava dřevin bez ohledu na vzdálenost
spálení na hromadách nebo štěpkování</t>
  </si>
  <si>
    <t>11204</t>
  </si>
  <si>
    <t>KÁCENÍ STROMŮ D KMENE DO 0,3M S ODSTRANĚNÍM PAŘEZŮ
POVINNÝ ODKUP DŘEVNÍ HMOTY ZHOTOVITELEM</t>
  </si>
  <si>
    <t>4ks=4,000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</si>
  <si>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</si>
  <si>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11318</t>
  </si>
  <si>
    <t>ODSTRANĚNÍ KRYTU ZPEVNĚNÝCH PLOCH Z DLAŽDIC</t>
  </si>
  <si>
    <t xml:space="preserve">M3        </t>
  </si>
  <si>
    <t>svahy pod mostem: 2*18,00*1,86m2=66,960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</si>
  <si>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</si>
  <si>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11335</t>
  </si>
  <si>
    <t>ODSTRANĚNÍ PODKLADU ZPEVNĚNÝCH PLOCH Z BETONU</t>
  </si>
  <si>
    <t>svahy pod mostem: 2*18,00*12,436*0,10=44,770 [A]</t>
  </si>
  <si>
    <t>11353</t>
  </si>
  <si>
    <t>ODSTRANĚNÍ CHODNÍKOVÝCH KAMENNÝCH OBRUBNÍKŮ
POVINNÝ ODKUP ZHOTOVITELEM - cena bude stanovena dle posudku zajištěného objednatelem</t>
  </si>
  <si>
    <t xml:space="preserve">M         </t>
  </si>
  <si>
    <t>podél chodníku na mostě: 2*70,2m=140,400 [A]</t>
  </si>
  <si>
    <t>12273</t>
  </si>
  <si>
    <t>ODKOPÁVKY A PROKOPÁVKY OBECNÉ TŘ. I</t>
  </si>
  <si>
    <t>odstranění ochranné vrstvy z pol.č.17180: 2948,1m3=2 948,100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</si>
  <si>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</si>
  <si>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13173</t>
  </si>
  <si>
    <t>HLOUBENÍ JAM ZAPAŽ I NEPAŽ TŘ. I</t>
  </si>
  <si>
    <t>O1
přechodová oblast: 17,3m2*23,75=410,875 [A]
před opěrou: 1,8m2*20,75=37,350 [B]
P2: 34,2m2*28,31-77,0m3=891,202 [C]
P3: 28,85m2*28,47-77,0m3=744,360 [D]
O4
přechodová oblast: 17,4m2*23,75=413,250 [E]
před opěrou: 1,5m2*20,75=31,125 [F]
Celkem: A+B+C+D+E+F=2 528,162 [G]
z toho tř.I cca 60%: 2528,162m3*0,6=1 516,897 [H]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</si>
  <si>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</si>
  <si>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13183</t>
  </si>
  <si>
    <t>HLOUBENÍ JAM ZAPAŽ I NEPAŽ TŘ II</t>
  </si>
  <si>
    <t>O1
přechodová oblast: 17,3m2*23,75=410,875 [A]
před opěrou: 1,8m2*20,75=37,350 [B]
P2: 34,2m2*28,31-77,0m3=891,202 [C]
P3: 28,85m2*28,47-77,0m3=744,360 [D]
O4
přechodová oblast: 17,4m2*23,75=413,250 [E]
před opěrou: 1,5m2*20,75=31,125 [F]
Celkem: A+B+C+D+E+F=2 528,162 [G]
z toho tř.II cca 40%: 2528,162m3*0,4=1 011,265 [H]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</si>
  <si>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</si>
  <si>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</si>
  <si>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</si>
  <si>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uložení výkopu na skládku/deponii z pol.č.12273,13173,13183: 2948,1m3+1516,897m3+1011,265m3=5 476,262 [A]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</si>
  <si>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</si>
  <si>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</si>
  <si>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</si>
  <si>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ochranná vrstva na dálnici při demolici nadjezdu: 29,481m2*100,00=2 948,100 [A]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</si>
  <si>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</si>
  <si>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Základy</t>
  </si>
  <si>
    <t>21461</t>
  </si>
  <si>
    <t>SEPARAČNÍ GEOTEXTILIE</t>
  </si>
  <si>
    <t>pod ochrannou vrstvu na dálnici při demolici nadjezdu: 37,50*100,00=3 750,000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</si>
  <si>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</si>
  <si>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Ostatní konstrukce a práce</t>
  </si>
  <si>
    <t>9</t>
  </si>
  <si>
    <t>9112B3</t>
  </si>
  <si>
    <t>ZÁBRADLÍ MOSTNÍ SE SVISLOU VÝPLNÍ - DEMONTÁŽ S PŘESUNEM
bude postupováno dle platné směrnice objednatele – odvoz do výkupny, kde bude položka uložena na jméno objednatele, následný zisk z výkupu půjde objednateli</t>
  </si>
  <si>
    <t>na mostě: 2*70,2m=140,400 [A]</t>
  </si>
  <si>
    <t>položka zahrnuje:
- demontáž a odstranění zařízení
- jeho odvoz na předepsané místo</t>
  </si>
  <si>
    <t>9113C2</t>
  </si>
  <si>
    <t>SVODIDLO OCEL SILNIČ JEDNOSTR, ÚROVEŇ ZADRŽ H2 - MONTÁŽ S PŘESUNEM (BEZ DODÁVKY)</t>
  </si>
  <si>
    <t>zpětné osazení dle pol.č.9113C3: 200,0m=200,000 [A]</t>
  </si>
  <si>
    <t>položka zahrnuje:
- dopravu demontovaného zařízení z dočasné skládky
- jeho montáž a osazení na určeném místě včetně všech nutných konstrukcí a prací
- nutnou opravu poškozených částí, opravu nátěrů
- případnou náhradu zničených částí
nezahrnuje kompletní novou PKO</t>
  </si>
  <si>
    <t>9113C3</t>
  </si>
  <si>
    <t>SVODIDLO OCEL SILNIČ JEDNOSTR, ÚROVEŇ ZADRŽ H2 - DEMONTÁŽ S PŘESUNEM
PRO ZPĚTNÉ OSAZENÍ</t>
  </si>
  <si>
    <t>pod mostem, vpravo, vlevo: 2*100,0m=200,000 [A]</t>
  </si>
  <si>
    <t>911AC2</t>
  </si>
  <si>
    <t>SVODIDLO OCEL LEHCE ROZEBIRATELNÉ, ÚROVEŇ ZADRŽ H2 - MONTÁŽ S PŘESUNEM (BEZ DODÁVKY)</t>
  </si>
  <si>
    <t>zpětná montáž z pol.č.911AC3: 100,0m=100,000 [A]</t>
  </si>
  <si>
    <t>911AC3</t>
  </si>
  <si>
    <t>SVODIDLO OCEL LEHCE ROZEBIRATELNÉ, ÚROVEŇ ZADRŽ H2 - DEMONTÁŽ S PŘESUNEM
PRO ZPĚTNÉ OSAZENÍ</t>
  </si>
  <si>
    <t>v SDP pod mostem: 100,0m=100,000 [A]</t>
  </si>
  <si>
    <t>911CC3</t>
  </si>
  <si>
    <t>SVODIDLO BETON, ÚROVEŇ ZADRŽ H2 VÝŠ 0,8M - DEMONTÁŽ S PŘESUNEM
Svodidla budou odvezena do mobiliáře objednatele do vzdálenosti cca 30km</t>
  </si>
  <si>
    <t>914513.R</t>
  </si>
  <si>
    <t>DOPRAV ZNAČ VELKOPLOŠ - DEMONTÁŽ
REKLAMNÍ BILLBOARD NA MOSTĚ</t>
  </si>
  <si>
    <t>9,0m2=9,000 [A]</t>
  </si>
  <si>
    <t>Položka zahrnuje odstranění, demontáž a odklizení materiálu s odvozem na předepsané místo</t>
  </si>
  <si>
    <t>914923</t>
  </si>
  <si>
    <t>SLOUPKY A STOJKY DZ Z OCEL TRUBEK DO PATKY DEMONTÁŽ</t>
  </si>
  <si>
    <t>pro zpětné osazení: 2ks=2,000 [A]</t>
  </si>
  <si>
    <t>914A43</t>
  </si>
  <si>
    <t>EV ČÍSLO MOSTU OCEL S FÓLIÍ TŘ.3 DEMONTÁŽ</t>
  </si>
  <si>
    <t>96611</t>
  </si>
  <si>
    <t>BOURÁNÍ KONSTRUKCÍ Z BETONOVÝCH DÍLCŮ</t>
  </si>
  <si>
    <t>mostní nosníky: 7ks*60,50*1,161m2=491,684 [A]
lícní prefabrikáty říms: 2*70,20*0,055m2=7,722 [B]
Celkem: A+B=499,406 [C]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</si>
  <si>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</si>
  <si>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</t>
  </si>
  <si>
    <t>BOURÁNÍ KONSTRUKCÍ Z PROSTÉHO BETONU</t>
  </si>
  <si>
    <t>základy
O1: 17,75*2,491m2=44,215 [A]
P2,3: 2*17,75*4,34m2=154,070 [B]
O4: 17,75*2,491m2=44,215 [C]
Celkem: A+B+C=242,500 [D]</t>
  </si>
  <si>
    <t>96616</t>
  </si>
  <si>
    <t>BOURÁNÍ KONSTRUKCÍ ZE ŽELEZOBETONU</t>
  </si>
  <si>
    <t>krajní příčníky: 2ks*17,00*1,60*1,00=54,400 [A]
monolitické části římsy: 2ks*70,20*0,37m2=51,948 [B]
pilíře: 14ks*7,60*0,54m2=57,456 [C]
dříky O1: 17,00*4,202m2=71,434 [D]
křídla O1: 2ks*0,50*9,113m2=9,113 [E]
dříky O4: 17,00*3,867m2=65,739 [F]
křídla O4: 2ks*0,50*7,085m2=7,085 [G]
přechodové desky: 2ks*14,40*0,907m2=26,122 [H]
Celkem: A+B+C+D+E+F+G+H=343,297 [I]</t>
  </si>
  <si>
    <t>96785</t>
  </si>
  <si>
    <t>VYBOURÁNÍ MOSTNÍCH DILATAČNÍCH ZÁVĚRŮ
bude postupováno dle platné směrnice objednatele – odvoz do výkupny, kde bude položka uložena na jméno objednatele, následný zisk z výkupu půjde objednateli</t>
  </si>
  <si>
    <t>O1: 17,75m=17,750 [A]
O4: 17,75m=17,750 [B]
Celkem: A+B=35,500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</si>
  <si>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</si>
  <si>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967865</t>
  </si>
  <si>
    <t>VYBOURÁNÍ MOST LOŽISEK HRNCOVÝCH
bude postupováno dle platné směrnice objednatele – odvoz do výkupny, kde bude položka uložena na jméno objednatele, následný zisk z výkupu půjde objednateli</t>
  </si>
  <si>
    <t>O1: 7ks=7,000 [A]
O4: 7ks=7,000 [B]
Celkem: A+B=14,000 [C]</t>
  </si>
  <si>
    <t>969234</t>
  </si>
  <si>
    <t>VYBOURÁNÍ POTRUBÍ DN DO 200MM KANALIZAČ
VČ PŘÍPADNÉHO POPLATKU ZA SKLÁDKU/RECYKLACI</t>
  </si>
  <si>
    <t>odvodnění mostu: 2*(6,10+33,50+6,10)=91,400 [A]</t>
  </si>
  <si>
    <t>97816</t>
  </si>
  <si>
    <t>ODSEKÁNÍ VRSTVY VYROVNÁVACÍHO BETONU NA MOSTECH</t>
  </si>
  <si>
    <t>62,20*0,776m2=48,267 [A]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</si>
  <si>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</si>
  <si>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</si>
  <si>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</si>
  <si>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na NK: 62,20*17,00=1 057,400 [A]
na vyrovnávacím betonu: 62,20*17,00=1 057,400 [B]
Celkem: A+B=2 114,800 [C]</t>
  </si>
  <si>
    <t>97819.R</t>
  </si>
  <si>
    <t>ODSTRANĚNÍ GEOTEXTÍLIE</t>
  </si>
  <si>
    <t>dle pol.č.21461: 3750,0m2=3 750,000 [A]</t>
  </si>
  <si>
    <t>SO 101</t>
  </si>
  <si>
    <t>ÚPRAVA SILNICE III/6111</t>
  </si>
  <si>
    <t>101</t>
  </si>
  <si>
    <t>ULOŽENÍ ODPADU ZE STAVBY NA SKLÁDKU S OPRÁVNĚNÍM K OPĚTOVNÉMU VYUŽITÍ - RECYKLAČNÍ STŘEDISKO
nepotřebný výkopek - zemina, drny, kamení - nevhodný materiál pro další použí na této stavbě</t>
  </si>
  <si>
    <t>přebytečná zemina z pol.č.17120,12573.B: (182,1m3-82,3m3)*1,9=189,620 [A]
z pol.č.12920: 55,743m3*1,9=105,912 [B]
z pol.č.11332: 453,45m3*1,9t/m3=861,555 [C]
Celkem: A+B+C=1 157,087 [D]</t>
  </si>
  <si>
    <t>ULOŽENÍ ODPADU ZE STAVBY NA SKLÁDKU S OPRÁVNĚNÍM K OPĚTOVNÉMU VYUŽITÍ - RECYKLAČNÍ STŘEDISKO
BETON</t>
  </si>
  <si>
    <t>z pol.č.11334: 392,202m3*2,3t/m3=902,065 [A]</t>
  </si>
  <si>
    <t>014201</t>
  </si>
  <si>
    <t>POPLATKY ZA ZEMNÍK - ZEMINA</t>
  </si>
  <si>
    <t>dle pol.č.12573.C: 42,13m3=42,130 [A]</t>
  </si>
  <si>
    <t>zahrnuje veškeré poplatky majiteli zemníku související s nákupem zeminy (nikoliv s otvírkou zemníku)</t>
  </si>
  <si>
    <t>014211</t>
  </si>
  <si>
    <t>POPLATKY ZA ZEMNÍK - ORNICE</t>
  </si>
  <si>
    <t>dle pol.č.12573.A: 69,87m3=69,870 [A]</t>
  </si>
  <si>
    <t>11332</t>
  </si>
  <si>
    <t>ODSTRANĚNÍ PODKLADŮ ZPEVNĚNÝCH PLOCH Z KAMENIVA NESTMELENÉHO</t>
  </si>
  <si>
    <t>ze situace: 1511,5m2*0,30=453,450 [A]</t>
  </si>
  <si>
    <t>11334</t>
  </si>
  <si>
    <t>ODSTRANĚNÍ PODKLADU ZPEVNĚNÝCH PLOCH S CEMENT POJIVEM</t>
  </si>
  <si>
    <t>ze situace: 1452,6m2*0,27=392,202 [A]</t>
  </si>
  <si>
    <t>11372</t>
  </si>
  <si>
    <t>FRÉZOVÁNÍ ZPEVNĚNÝCH PLOCH ASFALTOVÝCH
POVINNÝ ODKUP ZHOTOVITELEM</t>
  </si>
  <si>
    <t>ze situace: 2055,0m2*0,04+2085,3m2*0,14=374,142 [A]</t>
  </si>
  <si>
    <t>12373</t>
  </si>
  <si>
    <t>ODKOP PRO SPOD STAVBU SILNIC A ŽELEZNIC TŘ. I</t>
  </si>
  <si>
    <t>odečteno digitálně: 182,1m3=182,100 [A]</t>
  </si>
  <si>
    <t>12573</t>
  </si>
  <si>
    <t>VYKOPÁVKY ZE ZEMNÍKŮ A SKLÁDEK TŘ. I
ORNICE ZE ZEMNÍKU</t>
  </si>
  <si>
    <t>natěžení a dovoz ornice z pol.č.18220,18230: 1,395m3+68,475m3=69,870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</si>
  <si>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</si>
  <si>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VYKOPÁVKY ZE ZEMNÍKŮ A SKLÁDEK TŘ. I
ZEMINA Z DEPONIE</t>
  </si>
  <si>
    <t>natěžení a dovoz zeminy z pol.č.17110: 82,3m3=82,300 [A]</t>
  </si>
  <si>
    <t>VYKOPÁVKY ZE ZEMNÍKŮ A SKLÁDEK TŘ. I
ZEMINA ZE ZEMNÍKU</t>
  </si>
  <si>
    <t>natěžení a dovoz vhodné zeminy pro dodatečný násyp z pol.č.17310: 42,13m3=42,130 [A]</t>
  </si>
  <si>
    <t>12920</t>
  </si>
  <si>
    <t>ČIŠTĚNÍ KRAJNIC OD NÁNOSU</t>
  </si>
  <si>
    <t>(52,60*1,30+99,10*1,90+53,30*1,50+35,00*1,00)*0,15=55,743 [A]</t>
  </si>
  <si>
    <t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</si>
  <si>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17110</t>
  </si>
  <si>
    <t>ULOŽENÍ SYPANINY DO NÁSYPŮ SE ZHUTNĚNÍM</t>
  </si>
  <si>
    <t>dosypání do úrovně pláně, odečteno digitálně: 82,3m3=82,300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</si>
  <si>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</si>
  <si>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uložení výkopu na skládku/deponii z pol.č.12373: 182,1m3=182,100 [A]</t>
  </si>
  <si>
    <t>17310</t>
  </si>
  <si>
    <t>ZEMNÍ KRAJNICE A DOSYPÁVKY SE ZHUTNĚNÍM</t>
  </si>
  <si>
    <t>odečteno digitálně
vlevo: 23,89m3=23,890 [A]
vpravo: 18,24m3=18,240 [B]
Celkem: A+B=42,130 [C]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</si>
  <si>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</si>
  <si>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</si>
  <si>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</si>
  <si>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ze situace: 631,4m2+817,0m2=1 448,400 [A]</t>
  </si>
  <si>
    <t>položka zahrnuje úpravu pláně včetně vyrovnání výškových rozdílů. Míru zhutnění určuje projekt.</t>
  </si>
  <si>
    <t>18220</t>
  </si>
  <si>
    <t>ROZPROSTŘENÍ ORNICE VE SVAHU</t>
  </si>
  <si>
    <t>ze situace, vpravo: 9,3m2*0,15=1,395 [A]</t>
  </si>
  <si>
    <t>položka zahrnuje:
nutné přemístění ornice z dočasných skládek vzdálených do 50m
rozprostření ornice v předepsané tloušťce ve svahu přes 1:5</t>
  </si>
  <si>
    <t>18230</t>
  </si>
  <si>
    <t>ROZPROSTŘENÍ ORNICE V ROVINĚ</t>
  </si>
  <si>
    <t>ze situace
vpravo: 333,3m2*0,15=49,995 [A]
vlevo: 123,2m2*0,15=18,480 [B]
Celkem: A+B=68,475 [C]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</si>
  <si>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</si>
  <si>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</si>
  <si>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</si>
  <si>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z pol.č.18220,18230: (1,395m3+68,475m3)/0,15=465,800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</si>
  <si>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</si>
  <si>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</si>
  <si>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</si>
  <si>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ošetření 4x z pol.č.18241: 465,8m2*4=1 863,200 [A]</t>
  </si>
  <si>
    <t>Zahrnuje pokosení se shrabáním, naložení shrabků na dopravní prostředek, s odvozem a se složením, to vše bez ohledu na sklon terénu
zahrnuje nutné zalití a hnojení</t>
  </si>
  <si>
    <t>183511</t>
  </si>
  <si>
    <t>CHEMICKÉ ODPLEVELENÍ CELOPLOŠNÉ</t>
  </si>
  <si>
    <t>odplevelení 1,5x z pol.č.18241: 465,8m2*1,5=698,700 [A]</t>
  </si>
  <si>
    <t>položka zahrnuje celoplošný postřik a chemickou likvidace nežádoucích rostlin nebo jejích částí a zabránění jejich dalšímu růstu na urovnaném volném terénu</t>
  </si>
  <si>
    <t>215663</t>
  </si>
  <si>
    <t>ÚPRAVA PODLOŽÍ HYDRAULICKÝMI POJIVY DO 2% HL DO 0,5M</t>
  </si>
  <si>
    <t>úprava podloží v AZ, ze situace: 631,4m2+817,0m2=1 448,400 [A]</t>
  </si>
  <si>
    <t>položka zahrnuje zafrézování předepsaného množství hydraulického pojiva do podloží do hloubky do 0,5m, zhutnění
druh hydraulického pojiva stanoví zadávací dokumentace</t>
  </si>
  <si>
    <t>215669</t>
  </si>
  <si>
    <t>ÚPRAVA PODLOŽÍ HYDRAULICKÝMI POJIVY HL DO 0,5M - PŘÍPLATEK ZA DALŠÍCH 0,5%</t>
  </si>
  <si>
    <t>celkem 3% z pol.č.215663: 1448,4m2*2=2 896,800 [A]</t>
  </si>
  <si>
    <t>položka zahrnuje příplatek za 0,5% dalšího (i započatého) množství hydraulického pojiva přes 2%
druh hydraulického pojiva stanoví zadávací dokumentace</t>
  </si>
  <si>
    <t>Komunikace</t>
  </si>
  <si>
    <t>56140G</t>
  </si>
  <si>
    <t>SMĚSI Z KAMENIVA STMELENÉ CEMENTEM  SC C 8/10</t>
  </si>
  <si>
    <t>ze situace: 1549,2m2*0,18=278,856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</si>
  <si>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</si>
  <si>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56330</t>
  </si>
  <si>
    <t>VOZOVKOVÉ VRSTVY ZE ŠTĚRKODRTI</t>
  </si>
  <si>
    <t>odečteno digitálně: 184,725m3+232,01m3=416,735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</si>
  <si>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</si>
  <si>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56963</t>
  </si>
  <si>
    <t>ZPEVNĚNÍ KRAJNIC Z RECYKLOVANÉHO MATERIÁLU TL DO 150MM</t>
  </si>
  <si>
    <t>ze situace: 239,40*0,50=119,700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</si>
  <si>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</si>
  <si>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</si>
  <si>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
0,6KG/M2</t>
  </si>
  <si>
    <t>pod ACP: 2092,881m2=2 092,881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</si>
  <si>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</si>
  <si>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</si>
  <si>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
0,35KG/M2</t>
  </si>
  <si>
    <t>pod SMA: 2053,3m2=2 053,300 [A]
pod ACL: 2074,255m2=2 074,255 [B]
Celkem: A+B=4 127,555 [C]</t>
  </si>
  <si>
    <t>574D56</t>
  </si>
  <si>
    <t>ASFALTOVÝ BETON PRO LOŽNÍ VRSTVY MODIFIK ACL 16+, 16S TL. 60MM
ACL 16+</t>
  </si>
  <si>
    <t>z pol.č.574J54: 2053,3m2+(95,93+136,90)*0,09=2 074,255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</si>
  <si>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</si>
  <si>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574E88</t>
  </si>
  <si>
    <t>ASFALTOVÝ BETON PRO PODKLADNÍ VRSTVY ACP 22+, 22S TL. 90MM
ACP 22+</t>
  </si>
  <si>
    <t>z pol.č.574J54: 2053,3m2+(95,93+136,90)*0,17=2 092,881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</si>
  <si>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</si>
  <si>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574J54</t>
  </si>
  <si>
    <t>ASFALTOVÝ KOBEREC MASTIXOVÝ MODIFIK SMA 11+, 11S TL. 40MM
SMA 11+</t>
  </si>
  <si>
    <t>ze situace: 724,0m2+717,0m2+60,3m2+552,0m2=2 053,300 [A]</t>
  </si>
  <si>
    <t>57621</t>
  </si>
  <si>
    <t>POSYP KAMENIVEM DRCENÝM 5KG/M2
3,0KG/M2</t>
  </si>
  <si>
    <t>na infiltrační postřik: 2092,881m2=2 092,881 [A]</t>
  </si>
  <si>
    <t>- dodání kameniva předepsané kvality a zrnitosti
- posyp předepsaným množstvím</t>
  </si>
  <si>
    <t>576411</t>
  </si>
  <si>
    <t>POSYP KAMENIVEM OBALOVANÝM 2KG/M2
1,5KG/M2</t>
  </si>
  <si>
    <t>na SMA: 2053,3m2=2 053,300 [A]</t>
  </si>
  <si>
    <t>- dodání obalovaného kameniva předepsané kvality a zrnitosti
- posyp předepsaným množstvím</t>
  </si>
  <si>
    <t>9113A3</t>
  </si>
  <si>
    <t>SVODIDLO OCEL SILNIČ JEDNOSTR, ÚROVEŇ ZADRŽ N1, N2 - DEMONTÁŽ S PŘESUNEM
POVINNÝ ODKUP ZHOTOVITELEM</t>
  </si>
  <si>
    <t>ze situace
vlevo: 83,6m=83,600 [A]
vpravo: 76,6m=76,600 [B]
Celkem: A+B=160,200 [C]</t>
  </si>
  <si>
    <t>9113B1</t>
  </si>
  <si>
    <t>SVODIDLO OCEL SILNIČ JEDNOSTR, ÚROVEŇ ZADRŽ H1 -DODÁVKA A MONTÁŽ</t>
  </si>
  <si>
    <t>ze situace
vlevo: 80,0m=80,000 [A]
vpravo: 76,0m=76,000 [B]
Celkem: A+B=156,000 [C]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</si>
  <si>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</si>
  <si>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</si>
  <si>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</si>
  <si>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vpravo v ZÚ: 2ks=2,000 [A]</t>
  </si>
  <si>
    <t>položka zahrnuje:
- dodání a osazení sloupku včetně nutných zemních prací
- vnitrostaveništní a mimostaveništní doprava
- odrazky plastové nebo z retroreflexní fólie</t>
  </si>
  <si>
    <t>91267</t>
  </si>
  <si>
    <t>ODRAZKY NA SVODIDLA</t>
  </si>
  <si>
    <t>bílé: 4ks+4ks=8,000 [A]
modré: 4ks+4ks=8,000 [B]
Celkem: A+B=16,000 [C]</t>
  </si>
  <si>
    <t>- kompletní dodávka se všemi pomocnými a doplňujícími pracemi a součástmi</t>
  </si>
  <si>
    <t>914122</t>
  </si>
  <si>
    <t>DOPRAVNÍ ZNAČKY ZÁKLADNÍ VELIKOSTI OCELOVÉ FÓLIE TŘ 1 - MONTÁŽ S PŘEMÍSTĚNÍM</t>
  </si>
  <si>
    <t>zpětné osazení dle pol.č.914123: 1ks=1,000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</si>
  <si>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</si>
  <si>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</si>
  <si>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</si>
  <si>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12ks=12,000 [A]</t>
  </si>
  <si>
    <t>pro zpětné osazení, IS1f: 1ks =1,000 [A]</t>
  </si>
  <si>
    <t>914422</t>
  </si>
  <si>
    <t>DOPRAVNÍ ZNAČKY 100X150CM OCELOVÉ FÓLIE TŘ 1 - MONTÁŽ S PŘEMÍSTĚNÍM</t>
  </si>
  <si>
    <t>zpětné osazení dle pol.č.914423.A: 1ks=1,000 [A]</t>
  </si>
  <si>
    <t>914423</t>
  </si>
  <si>
    <t>DOPRAVNÍ ZNAČKY 100X150CM OCELOVÉ FÓLIE TŘ 1 - DEMONTÁŽ</t>
  </si>
  <si>
    <t>pro zpětné osazení, IP19: 1ks=1,000 [A]</t>
  </si>
  <si>
    <t>914921</t>
  </si>
  <si>
    <t>SLOUPKY A STOJKY DOPRAVNÍCH ZNAČEK Z OCEL TRUBEK DO PATKY - DODÁVKA A MONTÁŽ</t>
  </si>
  <si>
    <t>2ks=2,000 [A]</t>
  </si>
  <si>
    <t>položka zahrnuje:
- sloupky a upevňovací zařízení včetně jejich osazení (betonová patka, zemní práce)</t>
  </si>
  <si>
    <t>5ks=5,000 [A]</t>
  </si>
  <si>
    <t>915111</t>
  </si>
  <si>
    <t>VODOROVNÉ DOPRAVNÍ ZNAČENÍ BARVOU HLADKÉ - DODÁVKA A POKLÁDKA</t>
  </si>
  <si>
    <t>V4 0,25: 416,70*0,25=104,175 [A]
V1a 0,125: 330,20*0,125=41,275 [B]
V5: 7,00*0,50=3,500 [C]
V2b 3/1,5/0,125: 119,40*0,125*2/3=9,950 [D]
V2b 1,5/1,5/0,25: 39,80*0,25*1/2=4,975 [E]
V9a15x: 14,0m2=14,000 [F]
V13 0,5/1,0: 17,5m2=17,500 [G]
V6a: 5,7m2=5,700 [H]
Celkem: A+B+C+D+E+F+G+H=201,075 [I]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</si>
  <si>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</si>
  <si>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</si>
  <si>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</si>
  <si>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V9a15x: 14,0m2=14,000 [A]
V13 0,5/1,0: 17,5m2=17,500 [B]
V6a: 5,7m2=5,700 [C]
Celkem: A+B+C=37,200 [D]</t>
  </si>
  <si>
    <t>915221</t>
  </si>
  <si>
    <t>VODOR DOPRAV ZNAČ PLASTEM STRUKTURÁLNÍ NEHLUČNÉ - DOD A POKLÁDKA</t>
  </si>
  <si>
    <t>V1a 0,125: 330,20*0,125=41,275 [A]
V5: 7,00*0,50=3,500 [B]
V2b 3/1,5/0,125: 119,40*0,125*2/3=9,950 [C]
Celkem: A+B+C=54,725 [D]</t>
  </si>
  <si>
    <t>915231</t>
  </si>
  <si>
    <t>VODOR DOPRAV ZNAČ PLASTEM PROFIL ZVUČÍCÍ - DOD A POKLÁDKA</t>
  </si>
  <si>
    <t>V4 0,25: 416,70*0,25=104,175 [A]
V2b 1,5/1,5/0,25: 39,80*0,25*1/2=4,975 [B]
Celkem: A+B=109,150 [C]</t>
  </si>
  <si>
    <t>919111</t>
  </si>
  <si>
    <t>ŘEZÁNÍ ASFALTOVÉHO KRYTU VOZOVEK TL DO 50MM</t>
  </si>
  <si>
    <t>napojení na stávající stav, tl.40mm: 91,7m=91,700 [A]</t>
  </si>
  <si>
    <t>položka zahrnuje řezání vozovkové vrstvy v předepsané tloušťce, včetně spotřeby vody</t>
  </si>
  <si>
    <t>919112</t>
  </si>
  <si>
    <t>ŘEZÁNÍ ASFALTOVÉHO KRYTU VOZOVEK TL DO 100MM</t>
  </si>
  <si>
    <t>napojení na stávající stav
tl.60mm: 91,7m=91,700 [A]
tl.90mm: 91,7m=91,700 [B]
Celkem: A+B=183,400 [C]</t>
  </si>
  <si>
    <t>931324</t>
  </si>
  <si>
    <t>TĚSNĚNÍ DILATAČ SPAR ASF ZÁLIVKOU MODIFIK PRŮŘ DO 400MM2</t>
  </si>
  <si>
    <t>10 x 40mm, napojení na stávající stav: 91,7m=91,700 [A]</t>
  </si>
  <si>
    <t>položka zahrnuje dodávku a osazení předepsaného materiálu, očištění ploch spáry před úpravou, očištění okolí spáry po úpravě
nezahrnuje těsnící profil</t>
  </si>
  <si>
    <t>931325</t>
  </si>
  <si>
    <t>TĚSNĚNÍ DILATAČ SPAR ASF ZÁLIVKOU MODIFIK PRŮŘ DO 600MM2</t>
  </si>
  <si>
    <t>10 x 60mm, napojení na stávající stav: 91,7m=91,700 [A]</t>
  </si>
  <si>
    <t>931327</t>
  </si>
  <si>
    <t>TĚSNĚNÍ DILATAČ SPAR ASF ZÁLIVKOU MODIFIK PRŮŘ DO 1000MM2</t>
  </si>
  <si>
    <t>10 x 90mm, napojení na stávající stav: 91,7m=91,700 [A]</t>
  </si>
  <si>
    <t>SO 102</t>
  </si>
  <si>
    <t>ÚPRAVA SDP NA DÁLNICI</t>
  </si>
  <si>
    <t>102</t>
  </si>
  <si>
    <t>dle pol.č.17120: 71,72m3*1,9=136,268 [A]
z pol.č.11332: 44,4m3*1,9=84,360 [B]
Celkem: A+B=220,628 [C]</t>
  </si>
  <si>
    <t>z pol.č.11334: 61,9m3*2,3t/m3=142,370 [A]
z pol.č.11335: 31,968m3*2,3t/m3=73,526 [B]
Celkem: A+B=215,896 [C]</t>
  </si>
  <si>
    <t>dle pol.č.12573.C: 145,47m3=145,470 [A]</t>
  </si>
  <si>
    <t>vozovka: 22,0m2*1,12=24,640 [A]
přejezd SDP: 22,0m2*0,9=19,800 [B]
Celkem: A+B=44,440 [C]</t>
  </si>
  <si>
    <t>11333</t>
  </si>
  <si>
    <t>ODSTRANĚNÍ PODKLADU ZPEVNĚNÝCH PLOCH S ASFALT POJIVEM
POVINNÝ ODKUP ZHOTOVITELEM</t>
  </si>
  <si>
    <t>přejezd SDP: 249,1m2*0,04=9,964 [A]</t>
  </si>
  <si>
    <t>vozovka: 92,0m2*0,20=18,400 [A]
přejezd SDP: 217,5m2*0,20=43,500 [B]
Celkem: A+B=61,900 [C]</t>
  </si>
  <si>
    <t>přejezd SDP: 266,4m2*0,12=31,968 [A]</t>
  </si>
  <si>
    <t>vozovka: 135,6m2*0,04+122,2m2*0,08+109,5m2*0,09+97,5m2*0,07=31,880 [A]
přejezd SDP: 288,0m2*0,12=34,560 [B]
Celkem: A+B=66,440 [C]</t>
  </si>
  <si>
    <t>113763</t>
  </si>
  <si>
    <t>FRÉZOVÁNÍ DRÁŽKY PRŮŘEZU DO 300MM2 V ASFALTOVÉ VOZOVCE</t>
  </si>
  <si>
    <t>12x25mm, podél bet.svodidla: 2*72,0m=144,000 [A]</t>
  </si>
  <si>
    <t>Položka zahrnuje veškerou manipulaci s vybouranou sutí a s vybouranými hmotami vč. uložení na skládku.</t>
  </si>
  <si>
    <t>6,52*22*0,50=71,720 [A]</t>
  </si>
  <si>
    <t>natěžení a dovoz vhodné zeminy z pol.č.17130,17310: 69,15m3+76,32m3=145,470 [A]</t>
  </si>
  <si>
    <t>uložení výkopu na skládku z pol.č.12373: 71,72m3=71,720 [A]</t>
  </si>
  <si>
    <t>17130</t>
  </si>
  <si>
    <t>ULOŽENÍ SYPANINY DO NÁSYPŮ V AKTIVNÍ ZÓNĚ SE ZHUTNĚNÍM</t>
  </si>
  <si>
    <t>ze situace: 138,3m2*0,50=69,150 [A]</t>
  </si>
  <si>
    <t>dosypávka v SDP
u pilíře: 22,00*1,56m2=34,320 [A]
po vybourané vozovce: 50,00*0,84m2=42,000 [B]
Celkem: A+B=76,320 [C]</t>
  </si>
  <si>
    <t>ze situace: 138,3m2=138,300 [A]</t>
  </si>
  <si>
    <t>21197</t>
  </si>
  <si>
    <t>OPLÁŠTĚNÍ ODVODŇOVACÍCH ŽEBER Z GEOTEXTILIE
TYP S1</t>
  </si>
  <si>
    <t>opláštění trativodu z pol.č.21263: 22,00*2,30=50,600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</si>
  <si>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</si>
  <si>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</si>
  <si>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</si>
  <si>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ze situace, SN8: 22,0m=22,000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</si>
  <si>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</si>
  <si>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Vodorovné konstrukce</t>
  </si>
  <si>
    <t>451314</t>
  </si>
  <si>
    <t>PODKLADNÍ A VÝPLŇOVÉ VRSTVY Z PROSTÉHO BETONU C25/30
kontrakční spáry jsou součástí této položky</t>
  </si>
  <si>
    <t>pod betonové svodidlo v SDP: 72,00*4,00*0,20-2*2,6=52,400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</si>
  <si>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</si>
  <si>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ze situace: 92,0m2*0,20=18,400 [A]</t>
  </si>
  <si>
    <t>odečteno digitálně: 36,1m3=36,100 [A]</t>
  </si>
  <si>
    <t>INFILTRAČNÍ POSTŘIK Z EMULZE DO 1,0KG/M2</t>
  </si>
  <si>
    <t>pod ACP: 97,4m2=97,400 [A]</t>
  </si>
  <si>
    <t>pod SMA: 136,0m2=136,000 [A]
pod ACL: 122,2m2=122,200 [B]
pod ACP: 109,5m2=109,500 [C]
Celkem: A+B+C=367,700 [D]</t>
  </si>
  <si>
    <t>574D78</t>
  </si>
  <si>
    <t>ASFALTOVÝ BETON PRO LOŽNÍ VRSTVY MODIFIK ACL 22+, 22S TL. 80MM
ACL 22S</t>
  </si>
  <si>
    <t>ze situace: 122,2m2=122,200 [A]</t>
  </si>
  <si>
    <t>574F68</t>
  </si>
  <si>
    <t>ASFALTOVÝ BETON PRO PODKLADNÍ VRSTVY MODIFIK ACP 22+, 22S TL. 70MM
ACP 22S</t>
  </si>
  <si>
    <t>ze situace: 97,4m2=97,400 [A]</t>
  </si>
  <si>
    <t>574F88</t>
  </si>
  <si>
    <t>ASFALTOVÝ BETON PRO PODKLADNÍ VRSTVY MODIFIK ACP 22+, 22S TL. 90MM
ACP 22S</t>
  </si>
  <si>
    <t>ze situace: 109,5m2=109,500 [A]</t>
  </si>
  <si>
    <t>ASFALTOVÝ KOBEREC MASTIXOVÝ MODIFIK SMA 11+, 11S TL. 40MM
SMA 11S</t>
  </si>
  <si>
    <t>ze situace: 136,0m2=136,000 [A]</t>
  </si>
  <si>
    <t>na infiltrační postřik: 97,4m2=97,400 [A]</t>
  </si>
  <si>
    <t>na SMA: 136,0m2=136,000 [A]</t>
  </si>
  <si>
    <t>SVODIDLO OCEL LEHCE ROZEBIRATELNÉ, ÚROVEŇ ZADRŽ H2 - DEMONTÁŽ S PŘESUNEM
POVINNÝ ODKUP ZHOTOVITELEM</t>
  </si>
  <si>
    <t>ze situace, v SDP: 124,0m=124,000 [A]</t>
  </si>
  <si>
    <t>911FD1</t>
  </si>
  <si>
    <t>SVODIDLO BETON, ÚROVEŇ ZADRŽ H3 VÝŠ 1,2M - DODÁVKA A MONTÁŽ</t>
  </si>
  <si>
    <t>ze situace, v SDP: 172,0m=172,000 [A]</t>
  </si>
  <si>
    <t>položka zahrnuje:
- kompletní dodávku všech dílů betonového svodidla včetně spojovacích prvků
- osazení svodidla
- přechod na jiný typ svodidla nebo přes mostní závěr
nezahrnuje odrazky nebo retroreflexní fólie
nezahrnuje podkladní vrstvu</t>
  </si>
  <si>
    <t>bílé: 3ks+3ks=6,000 [A]</t>
  </si>
  <si>
    <t>931323</t>
  </si>
  <si>
    <t>TĚSNĚNÍ DILATAČ SPAR ASF ZÁLIVKOU MODIFIK PRŮŘ DO 300MM2</t>
  </si>
  <si>
    <t>969233</t>
  </si>
  <si>
    <t>VYBOURÁNÍ POTRUBÍ DN DO 150MM KANALIZAČ
VČ PŘÍPADNÉHO POPLATKU ZA SKLÁDKU</t>
  </si>
  <si>
    <t>stávající trativod: 22,0m=22,000 [A]</t>
  </si>
  <si>
    <t>SO 181</t>
  </si>
  <si>
    <t>PŘECHODNÉ DOPRAVNÍ ZNAČENÍ</t>
  </si>
  <si>
    <t>181</t>
  </si>
  <si>
    <t>z pol.č.12920: 23,4m3*1,9=44,460 [A]</t>
  </si>
  <si>
    <t>027111.R</t>
  </si>
  <si>
    <t>POMOC PRÁCE ZAJIŠŤ NEBO ZŘÍZ OBJÍŽĎKY A PŘÍSTUP
PEVNÁ CENA 8 000 000,-KČ
Náklady na opravu poškozených komunikací na objízdných trasách a komunikacích dotčených stavbou
Čerpání v rozsahu a s výslovným souhlasem TDS a investora
Položka včetně DIO na opravu objízdných tras</t>
  </si>
  <si>
    <t>02720</t>
  </si>
  <si>
    <t>POMOC PRÁCE ZŘÍZ NEBO ZAJIŠŤ REGULACI A OCHRANU DOPRAVY
PEVNÁ CENA 1 000 000,-KČ
Kompletní dopravně inženýrská opatření po dobu stavby dle zadávací dokumentace a požadavků na provedení a kvalitu dle ŘSD, R-plánů a provozních směrnic zahrnující:
- Přechodné svislé i vodorovné dopravní značení, dopravní zařízení a světelné signály, jejich dodávka, montáž, demontáž, kontrola, údržba, servis, přemisťování, přeznačování a manipulace s nimi.
- Zpracování podrobné dokumentace jednotlivých dopravně-inženýrských opatření v návaznosti na konkrétní harmonogram prací a projednání DIO před stanovením přechodné úpravy provozu.
- Zajištění inženýrské činnosti pro projednání DIO včetně stanovení přechodné úpravy provozu na pozemních komunikacích, rozhodnutí o uzavírce a dalších správních rozhodnutí nutných pro realizaci
- Vč. svolání a účasti na uzavírkové komisi</t>
  </si>
  <si>
    <t>PRŮZKUMNÉ PRÁCE DIAGNOSTIKY KONSTRUKCÍ NA POVRCHU
Pasport objízdných tras včetně návozních tras a komunikací dotčených stavbou před zahájením stavby a po dokončení</t>
  </si>
  <si>
    <t>odstranění vnějších okrajů dálnice kolem opěr O1 a O3: 104,00*1,50*0,15=23,400 [A]</t>
  </si>
  <si>
    <t>vnější okraje dálnice kolem opěr O1 a O3: 104,00*1,50=156,000 [A]</t>
  </si>
  <si>
    <t>SVODIDLO OCEL SILNIČ JEDNOSTR, ÚROVEŇ ZADRŽ H2 - MONTÁŽ S PŘESUNEM (BEZ DODÁVKY)
VČ NÁSTAVCŮ SMĚROVÝCH SLOUPKŮ</t>
  </si>
  <si>
    <t>zpětné osazení dle pol.č.9113C3: 104,0m=104,000 [A]</t>
  </si>
  <si>
    <t>SVODIDLO OCEL SILNIČ JEDNOSTR, ÚROVEŇ ZADRŽ H2 - DEMONTÁŽ S PŘESUNEM
VČ NÁSTAVCŮ SMĚROVÝCH SLOUPKŮ</t>
  </si>
  <si>
    <t>pro zpětné osazení
vlevo: 50,0m=50,000 [A]
vpravo: 54,0m=54,000 [B]
Celkem: A+B=104,000 [C]</t>
  </si>
  <si>
    <t>911DC2</t>
  </si>
  <si>
    <t>SVODIDLO BETON, ÚROVEŇ ZADRŽ H2 VÝŠ 1,0M - MONTÁŽ S PŘESUNEM (BEZ DODÁVKY)
VČ NUTNÝCH PODKLADNÍCH KONSTRUKCÍ
dočasná svodidla pro omezení provozu na dálnici dle DIO</t>
  </si>
  <si>
    <t>vlevo: 48,0m=48,000 [A]
vpravo: 48,0m=48,000 [B]
Celkem: A+B=96,000 [C]</t>
  </si>
  <si>
    <t>položka zahrnuje:
- dopravu demontovaného zařízení z dočasné skládky
- jeho montáž a osazení na určeném místě
- nutnou opravu poškozených částí
- případnou náhradu zničených částí
nezahrnuje podkladní vrstvu</t>
  </si>
  <si>
    <t>911DC3</t>
  </si>
  <si>
    <t>SVODIDLO BETON, ÚROVEŇ ZADRŽ H2 VÝŠ 1,0M - DEMONTÁŽ S PŘESUNEM
VČ NUTNÝCH PODKLADNÍCH KONSTRUKCÍ</t>
  </si>
  <si>
    <t>dle pol.č.911DC2: 96,0m=96,000 [A]</t>
  </si>
  <si>
    <t>911DC9</t>
  </si>
  <si>
    <t>SVODIDLO BETON, ÚROVEŇ ZADRŽ H2 VÝŠ 1,0M - NÁJEM</t>
  </si>
  <si>
    <t xml:space="preserve">MDEN      </t>
  </si>
  <si>
    <t>z pol.č.911DC2: 96,0m*203=19 488,000 [A]</t>
  </si>
  <si>
    <t>položka zahrnuje denní sazbu za pronájem zařízení
počet měrných jednotek se určí jako součin délky zařízení a počtu dnů použití</t>
  </si>
  <si>
    <t>911FD2</t>
  </si>
  <si>
    <t>SVODIDLO BETON, ÚROVEŇ ZADRŽ H3 VÝŠ 1,2M - MONTÁŽ S PŘESUNEM (BEZ DODÁVKY)</t>
  </si>
  <si>
    <t>zpětné osazení z pol.č.911FD3: 172,0m=172,000 [A]</t>
  </si>
  <si>
    <t>911FD3</t>
  </si>
  <si>
    <t>SVODIDLO BETON, ÚROVEŇ ZADRŽ H3 VÝŠ 1,2M - DEMONTÁŽ S PŘESUNEM</t>
  </si>
  <si>
    <t>pro zpětné osazení, v SDP: 172,0m=172,000 [A]</t>
  </si>
  <si>
    <t>912451</t>
  </si>
  <si>
    <t>SVODIDLOVÉ SLOUPKY S DISTANČNÍM KUSEM - DODÁVKA A MONTÁŽ</t>
  </si>
  <si>
    <t>předpokládaná náhrada zničených při demontáži: 17ks=17,000 [A]</t>
  </si>
  <si>
    <t>položka zahrnuje:
- dodávku sloupku s distančním kusem s předepsanou povrchovou úpravou, včetně nutných spojovacích prvků
- osazení sloupku s distančním kusem zaberaněním nebo osazením do betonového bloku (včetně betonového bloků a nutných zemních prací)</t>
  </si>
  <si>
    <t>SO 191</t>
  </si>
  <si>
    <t>DOPRAVNÍ ZNAČENÍ VE SPRÁVĚ ŘSD</t>
  </si>
  <si>
    <t>191</t>
  </si>
  <si>
    <t>V2a 6/12/0,125: 144,00*0,125*1/3=6,000 [A]
V4 0,25: 144,00*0,25=36,000 [B]
Celkem: A+B=42,000 [C]</t>
  </si>
  <si>
    <t>V2a 6/12/0,125: 144,00*0,125*1/3=6,000 [A]</t>
  </si>
  <si>
    <t>V4 0,25: 144,00*0,25=36,000 [A]</t>
  </si>
  <si>
    <t>915621</t>
  </si>
  <si>
    <t>VODOR DOPRAV ZNAČ - KNOFLÍKY TRVALÉ ZAPUŠTĚNÉ - DOD A POKLÁD</t>
  </si>
  <si>
    <t>2*4ks=8,000 [A]</t>
  </si>
  <si>
    <t>zahrnuje dodávku a osazení knoflíků předepsaným způsobem</t>
  </si>
  <si>
    <t>SO 201</t>
  </si>
  <si>
    <t>III/6111 JIRNY MOST EV. Č. 6111-1</t>
  </si>
  <si>
    <t>201</t>
  </si>
  <si>
    <t>dle pol.č.13173: 2645,299m3*1,9=5 026,068 [A]
zemina z vývrtu pro zápory: 450,00*3,1416*0,20*0,20=56,549 [B]
Celkem: A+B=5 082,617 [C]</t>
  </si>
  <si>
    <t>dle pol.č.12573.C: 3187,349m3=3 187,349 [A]</t>
  </si>
  <si>
    <t>dle pol.č.12573.A: 34,467m3=34,467 [A]</t>
  </si>
  <si>
    <t>02914</t>
  </si>
  <si>
    <t>OSTATNÍ POŽADAVKY - BOD ZÁKLADNÍ VYTYČOVACÍ SÍTĚ</t>
  </si>
  <si>
    <t>oceněno jako celková částka ze samostatného soupisu prací jako nedílné součásti projektu základní vytyčovací sítě</t>
  </si>
  <si>
    <t>natěžení a dovoz ornice z pol.č.18220: 36,467m3=36,467 [A]</t>
  </si>
  <si>
    <t>natěžení a dovoz zeminy z pol.č.12843: 2774,797m3=2 774,797 [A]</t>
  </si>
  <si>
    <t>natěžení a dovoz chybějící vhodné zeminy z pol.č.17411,175111,12573.B: (5955,246m3+6,9m3)-2774,797m3=3 187,349 [A]</t>
  </si>
  <si>
    <t>12843</t>
  </si>
  <si>
    <t>PŘEDRCENÍ VÝKOPKU TŘ. II</t>
  </si>
  <si>
    <t>zemina pro zásyp z pol.č.13183: 1763,532m3+1011,265m3(SO 001)=2 774,797 [A]</t>
  </si>
  <si>
    <t>položka nezahrnuje žádnou manipulaci s výkopkem (nakládání, doprava)</t>
  </si>
  <si>
    <t>O1: 28,50*88,307m2=2 516,750 [A]
P2: 20,90*20,427m2=426,924 [B]
O3: 28,50*51,409m2=1 465,157 [C]
Celkem: A+B+C=4 408,831 [D]
z toho tř.I cca 60%: 4408,831m3*0,6=2 645,299 [E]</t>
  </si>
  <si>
    <t>O1: 28,50*88,307m2=2 516,750 [A]
P2: 20,90*20,427m2=426,924 [B]
O3: 28,50*51,409m2=1 465,157 [C]
Celkem: A+B+C=4 408,831 [D]
z toho tř.II cca 40%: 4408,831m3*0,4=1 763,532 [E]</t>
  </si>
  <si>
    <t>uložení výkopu na skládku/deponii z pol.č.13173,13183: 2645,299m3+1763,532m3=4 408,831 [A]
uložení zeminy z vývrtu pro zápory na skládku: 450,00*3,1416*0,20*0,20=56,549 [B]
Celkem: A+B=4 465,380 [C]</t>
  </si>
  <si>
    <t>17411</t>
  </si>
  <si>
    <t>ZÁSYP JAM A RÝH ZEMINOU SE ZHUTNĚNÍM</t>
  </si>
  <si>
    <t>zásyp výkopových jam
Opěra O1
vlevo: 4,00*92,711m2=370,844 [A]
vpravo: 4,00*92,711m2=370,844 [B]
za opěrou: 17,50*92,711m2=1 622,443 [C]
před opěrou: 21,70*8,177m2=177,441 [D]
Opěra O3
vlevo: 3,60*67,84m2=244,224 [E]
vpravo: 3,60*67,84m2=244,224 [F]
za opěrouu: 17,50*67,84m2=1 187,200 [G]
před opěrou: 21,70*3,78m2=82,026 [H]
za opěrou
O1: 16,00*53,5m2=856,000 [I]
O3: 16,00*50,0m2=800,000 [J]
Celkem: A+B+C+D+E+F+G+H+I+J=5 955,246 [K]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</si>
  <si>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</si>
  <si>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</si>
  <si>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</si>
  <si>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obsyp křídel a dříku opěry O1 a O3 - realizace svahových kuželů, odečteno digitálně
O1: 2,2m3+2,2m3=4,400 [A]
O3: 1,2m3+1,3m3=2,500 [B]
Celkem: A+B=6,900 [C]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</si>
  <si>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</si>
  <si>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17581</t>
  </si>
  <si>
    <t>OBSYP POTRUBÍ A OBJEKTŮ Z NAKUPOVANÝCH MATERIÁLŮ</t>
  </si>
  <si>
    <t>zásyp za dříkem a křídly opěr O1 a O3
O1: 16,00*12,65m2=202,400 [A]
O3: 16,00*11,19m2=179,040 [B]
Celkem: A+B=381,440 [C]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</si>
  <si>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</si>
  <si>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svahové kužely
O1: (60,39m2+60,28m2)*1,2*0,15=21,721 [A]
O3: (33,29m2+48,63m2)*1,2*0,15=14,746 [B]
Celkem: A+B=36,467 [C]</t>
  </si>
  <si>
    <t>18242</t>
  </si>
  <si>
    <t>ZALOŽENÍ TRÁVNÍKU HYDROOSEVEM NA ORNICI</t>
  </si>
  <si>
    <t>svahové kužely
O1: (60,39m2+60,28m2)*1,2=144,804 [A]
O3: (33,29m2+48,63m2)*1,2=98,304 [B]
Celkem: A+B=243,108 [C]</t>
  </si>
  <si>
    <t>Zahrnuje dodání předepsané travní směsi, hydroosev na ornici, zalévání, první pokosení, to vše bez ohledu na sklon terénu</t>
  </si>
  <si>
    <t>21331</t>
  </si>
  <si>
    <t>DRENÁŽNÍ VRSTVY Z BETONU MEZEROVITÉHO (DRENÁŽNÍHO)</t>
  </si>
  <si>
    <t>obetonování drenážního potrubí z pol.č.87533: 31,88*0,07m2=2,232 [A]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</si>
  <si>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</si>
  <si>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</si>
  <si>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</si>
  <si>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drenážní proužek: 2*(51,647*0,15+13,90*0,10)*0,035=0,640 [A]
žebra v místě trubiček: 16*0,60*0,40*0,035=0,134 [B]
Celkem: A+B=0,774 [C]</t>
  </si>
  <si>
    <t>SEPARAČNÍ GEOTEXTILIE
TYP S1</t>
  </si>
  <si>
    <t>na rubu gabionu
O1: 30,00*3,00*2(vrstvy)=180,000 [A]
O3: 28,80*3,00*2(vrstvy)=172,800 [B]
Celkem: A+B=352,800 [C]</t>
  </si>
  <si>
    <t>22694</t>
  </si>
  <si>
    <t>ZÁPOROVÉ PAŽENÍ Z KOVU DOČASNÉ</t>
  </si>
  <si>
    <t>HEB 260
O1: 10ks*10,00*93,0kg/m/1000=9,300 [A]
P2: 25ks*10,00*93,0kg/m/1000=23,250 [B]
O3: 10ks*10,00*93,0kg/m/1000=9,300 [C]
Celkem: A+B+C=41,850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</si>
  <si>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</si>
  <si>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</si>
  <si>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</si>
  <si>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O1: 20,00*4,00=80,000 [A]
P2: 46,70*4,00=186,800 [B]
O3: 20,00*4,00=80,000 [C]
Celkem: A+B+C=346,800 [D]</t>
  </si>
  <si>
    <t>položka zahrnuje osazení pažin bez ohledu na druh, jejich opotřebení a jejich odstranění</t>
  </si>
  <si>
    <t>264116</t>
  </si>
  <si>
    <t>VRTY PRO PILOTY TŘ. I D DO 400MM</t>
  </si>
  <si>
    <t>pro zápory HEB 260: (10ks+25ks+10ks)*10,00=450,000 [A]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</si>
  <si>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</si>
  <si>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27157</t>
  </si>
  <si>
    <t>POLŠTÁŘE POD ZÁKLADY Z KAMENIVA TĚŽENÉHO</t>
  </si>
  <si>
    <t>pod gabion
O1: 30,00*3,55m2=106,500 [A]
O3: 28,80*0,95m2=27,360 [B]
Celkem: A+B=133,860 [C]</t>
  </si>
  <si>
    <t>položka zahrnuje dodávku předepsaného kameniva, mimostaveništní a vnitrostaveništní dopravu a jeho uložení
není-li v zadávací dokumentaci uvedeno jinak, jedná se o nakupovaný materiál</t>
  </si>
  <si>
    <t>272325</t>
  </si>
  <si>
    <t>ZÁKLADY ZE ŽELEZOBETONU DO C30/37</t>
  </si>
  <si>
    <t>O1: 1,00*95,19m2=95,190 [A]
P2: 15,29*4,64m2=70,946 [B]
O3: 1,00*95,46m2=95,460 [C]
Celkem: A+B+C=261,596 [D]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</si>
  <si>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</si>
  <si>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</si>
  <si>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</si>
  <si>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z výkazu výztuže
O1: 13,45t=13,450 [A]
P2: 10,025t=10,025 [B]
O3: 13,488t=13,488 [C]
Celkem: A+B+C=36,963 [D]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</si>
  <si>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</si>
  <si>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28999</t>
  </si>
  <si>
    <t>OPLÁŠTĚNÍ (ZPEVNĚNÍ) Z FÓLIE
TĚSNÍCÍ FÓLIE</t>
  </si>
  <si>
    <t>odvodnění za rubem opěr
O1: 16,00*12,41=198,560 [A]
O3: 16,00*11,29=180,640 [B]
Celkem: A+B=379,200 [C]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</si>
  <si>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</si>
  <si>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Svislé konstrukce</t>
  </si>
  <si>
    <t>31717</t>
  </si>
  <si>
    <t>KOVOVÉ KONSTRUKCE PRO KOTVENÍ ŘÍMSY</t>
  </si>
  <si>
    <t xml:space="preserve">KG        </t>
  </si>
  <si>
    <t>2*75ks*6,0kg/ks=900,000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</si>
  <si>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</si>
  <si>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</si>
  <si>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</si>
  <si>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levá: 75,17*0,804m2=60,437 [A]
pravá: 75,17*0,795m2=59,760 [B]
Celkem: A+B=120,197 [C]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</si>
  <si>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</si>
  <si>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</si>
  <si>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</si>
  <si>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z výkazu výztuže
levá: 9,078t=9,078 [A]
pravá: 8,96t=8,960 [B]
Celkem: A+B=18,038 [C]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</si>
  <si>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</si>
  <si>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3272A8</t>
  </si>
  <si>
    <t>ZDI OPĚR, ZÁRUB, NÁBŘEŽ Z GABIONŮ RUČNĚ ROVNANÝCH, DRÁT O4,0MM, POVRCHOVÁ ÚPRAVA Zn + Al + PVC</t>
  </si>
  <si>
    <t>O1: 30,00*3,05m2=91,500 [A]
O3: 30,00*3,05m2=91,500 [B]
Celkem: A+B=183,000 [C]</t>
  </si>
  <si>
    <t>- položka zahrnuje dodávku a osazení drátěných košů s výplní lomovým kamenem.
- gabionové matrace se vykazují v pol.č.2722**.</t>
  </si>
  <si>
    <t>333325</t>
  </si>
  <si>
    <t xml:space="preserve">MOSTNÍ OPĚRY A KŘÍDLA ZE ŽELEZOVÉHO BETONU DO C30/37
součástí položky je matrice s letopočtem, která bude vložena do bednění </t>
  </si>
  <si>
    <t>Opěra O1
dřík: 17,50*17,28m2=302,400 [A]
křídla spodní část: 1,00*46,83m2=46,830 [B]
křídla horní část část: 0,75*54,89m2=41,168 [C]
ložiskové bloky: 2*1,00*1,00*0,20=0,400 [D] 
Opěra O3
dřík: 17,50*15,17m2=265,475 [E]
křídla spodní část: 1,00*56,92m2=56,920 [F]
křídla horní část část: 0,75*48,98m2=36,735 [G]
ložiskové bloky: 2*1,00*1,00*0,20=0,400 [H]
Celkem: A+B+C+D+E+F+G+H=750,328 [I]</t>
  </si>
  <si>
    <t>333365</t>
  </si>
  <si>
    <t>VÝZTUŽ MOSTNÍCH OPĚR A KŘÍDEL Z OCELI 10505, B500B</t>
  </si>
  <si>
    <t>z výkazu výztuže: 117,676t=117,676 [A]</t>
  </si>
  <si>
    <t>334326</t>
  </si>
  <si>
    <t>MOSTNÍ PILÍŘE A STATIVA ZE ŽELEZOVÉHO BETONU DO C40/50
C35/45 - VF4 + XD3</t>
  </si>
  <si>
    <t>P2: 2*6,34*2,62m2=33,222 [A]</t>
  </si>
  <si>
    <t>334365</t>
  </si>
  <si>
    <t>VÝZTUŽ MOSTNÍCH PILÍŘŮ A STATIV Z OCELI 10505, B500B</t>
  </si>
  <si>
    <t>z výkazu výztuže: 2*2,543t=5,086 [A]</t>
  </si>
  <si>
    <t>420324</t>
  </si>
  <si>
    <t>PŘECHODOVÉ DESKY MOSTNÍCH OPĚR ZE ŽELEZOBETONU C25/30</t>
  </si>
  <si>
    <t>O1: 13,45*6,24*0,35=29,375 [A]
O3: 13,45*6,24*0,35=29,375 [B]
Celkem: A+B=58,750 [C]</t>
  </si>
  <si>
    <t>420365</t>
  </si>
  <si>
    <t>VÝZTUŽ PŘECHODOVÝCH DESEK MOSTNÍCH OPĚR Z OCELI 10505, B500B</t>
  </si>
  <si>
    <t>z výkazu výztuže: 2*4,103t=8,206 [A]</t>
  </si>
  <si>
    <t>424A14</t>
  </si>
  <si>
    <t>SPŘAŽENÁ MOSTOVKA BETON - BETON SILNIČNÍ, ROZPĚTÍ DO 25M
železobetonová deska včetně příčníků z betonu C35/45 – XF2+XD1</t>
  </si>
  <si>
    <t>dvě pole: 2*25,00*17,50=875,000 [A]</t>
  </si>
  <si>
    <t>- součástí položky je zhotovení mostovky z prefabrikovaných dílců, spřažených železobetonovou deskou a koncovými příčníky, včetně osazení a dodání veškeré výztuže.
Pro položku platí všechny technické specifikace uvedené v OTSKP-SPK v části I – Popisovník prací staveb pozemních komunikací, Skupina stavebních dílů 4, Ustanovení k položkám 424A**.</t>
  </si>
  <si>
    <t>42853</t>
  </si>
  <si>
    <t>MOSTNÍ LOŽISKA HRNCOVÁ PRO ZATÍŽ DO 5,0MN</t>
  </si>
  <si>
    <t>O1: 2ks=2,000 [A]
O3: 2ks=2,000 [B]
Celkem: A+B=4,000 [C]</t>
  </si>
  <si>
    <t>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</si>
  <si>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43131A</t>
  </si>
  <si>
    <t>SCHODIŠŤ KONSTR Z PROST BETONU DO C20/25</t>
  </si>
  <si>
    <t>pod prefabrikované stupně
O1: 0,95*3,9m2=3,705 [A]
O3: 0,95*3,9m2=3,705 [B]
Celkem: A+B=7,410 [C]</t>
  </si>
  <si>
    <t>434125</t>
  </si>
  <si>
    <t>SCHODIŠŤOVÉ STUPNĚ, Z DÍLCŮ ŽELEZOBETON DO C30/37</t>
  </si>
  <si>
    <t>O1: 37ks*0,75*0,50*0,18=2,498 [A]
O3: 37ks*0,75*0,50*0,18=2,498 [B]
Celkem: A+B=4,996 [C]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</si>
  <si>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</si>
  <si>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451313</t>
  </si>
  <si>
    <t>PODKLADNÍ A VÝPLŇOVÉ VRSTVY Z PROSTÉHO BETONU C16/20</t>
  </si>
  <si>
    <t>pod základy
O1: 145,2m2*0,20=29,040 [A]
P2: 15,70*4,40*0,20=13,816 [B]
O3: 145,7m2*0,20=29,140 [C]
pod drenáž
O1: 44,59m2*0,30=13,377 [D]
O3: 30,72m2*0,30=9,216 [E]
pod přechodovou desku
O1: 13,50*6,15*0,10=8,303 [F]
O3: 13,50*6,15*0,10=8,303 [G]
pod římsou na křídlech
O1: (10,10+10,35)*1,275*1,10=28,681 [H] 
O3: (11,10+9,95)*1,275*1,10=29,523 [I]
Celkem: A+B+C+D+E+F+G+H+I=169,399 [J]</t>
  </si>
  <si>
    <t>451315</t>
  </si>
  <si>
    <t>PODKLADNÍ A VÝPLŇOVÉ VRSTVY Z PROSTÉHO BETONU C30/37
C30/37 - XF3+XA1</t>
  </si>
  <si>
    <t>betonová plomba pod základy
O1: 183,3m2*0,50=91,650 [A]
P2: 17,30*5,95*0,50=51,468 [B]
O3: 184,0m2*0,50=92,000 [C]
Celkem: A+B+C=235,118 [D]</t>
  </si>
  <si>
    <t>45131A</t>
  </si>
  <si>
    <t>PODKLADNÍ A VÝPLŇOVÉ VRSTVY Z PROSTÉHO BETONU C20/25</t>
  </si>
  <si>
    <t>pod dlažbu z LK z pol.č.465512
O1
vlevo: 21,7m2*0,15=3,255 [A]
vpravo: 20,8m2*0,15=3,120 [B]
před opěrou: 25,2m2*0,15=3,780 [C]
O3
vlevo: 20,5m2*0,15=3,075 [D]
vpravo: 21,5m2*0,15=3,225 [E]
před opěrou: 24,1m2*0,15=3,615 [F]
Celkem: A+B+C+D+E+F=20,070 [G]</t>
  </si>
  <si>
    <t>45157</t>
  </si>
  <si>
    <t>PODKLADNÍ A VÝPLŇOVÉ VRSTVY Z KAMENIVA TĚŽENÉHO</t>
  </si>
  <si>
    <t>pod a nad těsnící fólii z pol.č.28999: 379,2m2*(0,15+0,15)=113,760 [A]</t>
  </si>
  <si>
    <t>465512</t>
  </si>
  <si>
    <t>DLAŽBY Z LOMOVÉHO KAMENE NA MC</t>
  </si>
  <si>
    <t>O1
vlevo: 21,7m2*0,20=4,340 [A]
vpravo: 20,8m2*0,20=4,160 [B]
před opěrou: 25,2m2*0,20=5,040 [C]
O3
vlevo: 20,5m2*0,20=4,100 [D]
vpravo: 21,5m2*0,20=4,300 [E]
před opěrou: 24,1m2*0,20=4,820 [F]
Celkem: A+B+C+D+E+F=26,760 [G]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</si>
  <si>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</si>
  <si>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pod SMA, ACL: 645,588m2*2=1 291,176 [A]</t>
  </si>
  <si>
    <t>574D46</t>
  </si>
  <si>
    <t>ASFALTOVÝ BETON PRO LOŽNÍ VRSTVY MODIFIK ACL 16+, 16S TL. 50MM
ACL 16</t>
  </si>
  <si>
    <t>vozovka na mostě: 51,647*12,50=645,588 [A]</t>
  </si>
  <si>
    <t>575F03</t>
  </si>
  <si>
    <t>LITÝ ASFALT MA IV (OCHRANA MOSTNÍ IZOLACE) 11 MODIFIK</t>
  </si>
  <si>
    <t>odvodňovací proužek v ložné vrstvě: 2*51,647*0,50*0,05=2,582 [A]
odvodňovací proužek v obrusné vrstvě: 2*51,647*0,50*0,03=1,549 [B]
Celkem: A+B=4,131 [C]</t>
  </si>
  <si>
    <t>575F43</t>
  </si>
  <si>
    <t>LITÝ ASFALT MA IV (OCHRANA MOSTNÍ IZOLACE) 11 TL. 35MM MODIFIK</t>
  </si>
  <si>
    <t>na mostě a přechodových deskách: 56,071*13,50=756,959 [A]</t>
  </si>
  <si>
    <t>na SMA: 645,588m2=645,588 [A]</t>
  </si>
  <si>
    <t>Úpravy povrchů, podlahy, výplně otvorů</t>
  </si>
  <si>
    <t>62592</t>
  </si>
  <si>
    <t>ÚPRAVA POVRCHU BETONOVÝCH PLOCH A KONSTRUKCÍ - STRIÁŽ</t>
  </si>
  <si>
    <t>římsy
levá: 75,10*1,725=129,548 [A]
pravá: 75,17*1,725=129,668 [B]
Celkem: A+B=259,216 [C]</t>
  </si>
  <si>
    <t>položka zahrnuje:
- provedení předepsané úpravy</t>
  </si>
  <si>
    <t>Přidružená stavební výroba</t>
  </si>
  <si>
    <t>711442</t>
  </si>
  <si>
    <t>IZOLACE MOSTOVEK CELOPLOŠNÁ ASFALTOVÝMI PÁSY S PEČETÍCÍ VRSTVOU</t>
  </si>
  <si>
    <t>odečteno digitálně: 972,93m2=972,930 [A]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</si>
  <si>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</si>
  <si>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</si>
  <si>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</t>
  </si>
  <si>
    <t>pod římsou
levá: 51,647*2,15=111,041 [A]
pravá: 51,647*2,15=111,041 [B]
Celkem: A+B=222,082 [C]</t>
  </si>
  <si>
    <t>položka zahrnuje:
- dodání  předepsaného ochranného materiálu
- zřízení ochrany izolace</t>
  </si>
  <si>
    <t>711509</t>
  </si>
  <si>
    <t>OCHRANA IZOLACE NA POVRCHU TEXTILIÍ
TYP S1</t>
  </si>
  <si>
    <t>na rubu opěr
O1: 16,00*4,90*2(vrstvy)=156,800 [A]
O3: 16,00*4,95*2(vrstvy)=158,400 [B]
Celkem: A+B=315,200 [C]</t>
  </si>
  <si>
    <t>78382</t>
  </si>
  <si>
    <t>NÁTĚRY BETON KONSTR TYP S2 (OS-B)</t>
  </si>
  <si>
    <t>NK levá konzola: 51,647*0,826=42,660 [A]
NK pravá konzola: 51,647*0,826=42,660 [B]
příčník O1: 19,7m2=19,700 [C]
příčník O3: 19,7m2=19,700 [D]
Celkem: A+B+C+D=124,720 [E]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</si>
  <si>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</si>
  <si>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</si>
  <si>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</si>
  <si>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římsy: 2*75,17*0,30=45,102 [A]</t>
  </si>
  <si>
    <t>7838H</t>
  </si>
  <si>
    <t>NÁTĚRY BETON KONSTR ANTIGRAFITI</t>
  </si>
  <si>
    <t>odečteno digitálně
O1: 27,21m2+28,27m2+53,86m2=109,340 [A]
O3: 30,42m2+56,11m2+30,18m2=116,710 [B]
Celkem: A+B=226,050 [C]</t>
  </si>
  <si>
    <t xml:space="preserve">Potrubí    </t>
  </si>
  <si>
    <t>84914</t>
  </si>
  <si>
    <t>POTRUBÍ ODPADNÍ MOSTNÍCH OBJEKTŮ ZE SKLOLAM TRUB DN DO 200MM</t>
  </si>
  <si>
    <t>podélný svod: 2*51,9m=103,800 [A]</t>
  </si>
  <si>
    <t>- výrobní dokumentaci (včetně technologického předpisu)
- dodání veškerého instalačního a  pomocného  materiálu  (trouby,  trubky,  armatury,  tvarové  kusy, 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
- úprava, očištění a ošetření prostoru kolem instalace
- provedení požadovaných zkoušek vodotěsnosti</t>
  </si>
  <si>
    <t>87533</t>
  </si>
  <si>
    <t>POTRUBÍ DREN Z TRUB PLAST DN DO 150MM</t>
  </si>
  <si>
    <t>odvodnění za rubem opěr
O1: 15,94m=15,940 [A]
O3: 15,94m=15,940 [B]
Celkem: A+B=31,880 [C]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</si>
  <si>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</si>
  <si>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87627</t>
  </si>
  <si>
    <t>CHRÁNIČKY Z TRUB PLASTOVÝCH DN DO 100MM</t>
  </si>
  <si>
    <t>levá římsa: 2*87,17m=174,340 [A]
pravá římsa: 2*87,17m=174,340 [B]
Celkem: A+B=348,680 [C]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</si>
  <si>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</si>
  <si>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89722</t>
  </si>
  <si>
    <t>VPUSŤ KANALIZAČNÍ HORSKÁ KOMPLETNÍ Z BETON DÍLCŮ</t>
  </si>
  <si>
    <t>O1: 2ks=2,000 [A]</t>
  </si>
  <si>
    <t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</si>
  <si>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Potrubí</t>
  </si>
  <si>
    <t>9111C1</t>
  </si>
  <si>
    <t>ZÁBRADLÍ SILNIČNÍ LANKOVÉ - DODÁVKA A MONTÁŽ</t>
  </si>
  <si>
    <t>na gabionu
O1: 30,1m=30,100 [A]
O3: 28,8m=28,800 [B]
Celkem: A+B=58,900 [C]</t>
  </si>
  <si>
    <t>položka zahrnuje:
- dodání zábradlí bez ohledu na materiál sloupků (ocel, kompozit) včetně předepsané povrchové úpravy
- osazení sloupků zaberaněním nebo osazením do betonových bloků bez ohledu na jejich materiál (včetně betonových bloků a nutných zemních prací)
- případné bednění ( trubku) betonové patky v gabionové zdi</t>
  </si>
  <si>
    <t>9112B1</t>
  </si>
  <si>
    <t>ZÁBRADLÍ MOSTNÍ SE SVISLOU VÝPLNÍ - DODÁVKA A MONTÁŽ
S VÝPLNÍ ZE SÍTÍ</t>
  </si>
  <si>
    <t>levá římsa: 75,2m=75,200 [A]
pravá římsa: 75,2m=75,200 [B]
Celkem: A+B=150,400 [C]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</si>
  <si>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</si>
  <si>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9115C1</t>
  </si>
  <si>
    <t>SVODIDLO OCEL MOSTNÍ JEDNOSTR, ÚROVEŇ ZADRŽ H2 - DODÁVKA A MONTÁŽ</t>
  </si>
  <si>
    <t>levá římsa: 75,2m+2*6,0m=87,200 [A]
pravá římsa: 75,2m+2*6,0m=87,200 [B]
Celkem: A+B=174,400 [C]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</si>
  <si>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</si>
  <si>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91238</t>
  </si>
  <si>
    <t>SMĚROVÉ SLOUPKY Z PLAST HMOT - NÁSTAVCE NA SVODIDLA VČETNĚ ODRAZNÉHO PÁSKU</t>
  </si>
  <si>
    <t>bílý: 2*2ks=4,000 [A]
modrý: 2*2ks=4,000 [B]
Celkem: A+B=8,000 [C]</t>
  </si>
  <si>
    <t>91345</t>
  </si>
  <si>
    <t>NIVELAČNÍ ZNAČKY KOVOVÉ</t>
  </si>
  <si>
    <t>spodní stavba: 6ks=6,000 [A]
římsy: 14ks=14,000 [B]
Celkem: A+B=20,000 [C]</t>
  </si>
  <si>
    <t>položka zahrnuje:
- dodání a osazení nivelační značky včetně nutných zemních prací
- vnitrostaveništní a mimostaveništní dopravu</t>
  </si>
  <si>
    <t>pro ev.č.mostu: 2ks=2,000 [A]</t>
  </si>
  <si>
    <t>914922</t>
  </si>
  <si>
    <t>SLOUPKY A STOJKY DZ Z OCEL TRUBEK DO PATKY MONTÁŽ S PŘESUNEM</t>
  </si>
  <si>
    <t>pod nadjezdem, zpětná montáž (viz SO 001): 2ks=2,000 [A]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</si>
  <si>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</si>
  <si>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914A21</t>
  </si>
  <si>
    <t>EV ČÍSLO MOSTU OCEL S FÓLIÍ TŘ.1 DODÁVKA A MONTÁŽ</t>
  </si>
  <si>
    <t>před a za nadjezdem: 2ks=2,000 [A]</t>
  </si>
  <si>
    <t>položka zahrnuje:
- dodávku a montáž značek v požadovaném provedení</t>
  </si>
  <si>
    <t>914A42</t>
  </si>
  <si>
    <t>EV ČÍSLO MOSTU OCEL S FÓLIÍ TŘ.3 MONTÁŽ S PŘESUNEM</t>
  </si>
  <si>
    <t>917223</t>
  </si>
  <si>
    <t>SILNIČNÍ A CHODNÍKOVÉ OBRUBY Z BETONOVÝCH OBRUBNÍKŮ ŠÍŘ 100MM</t>
  </si>
  <si>
    <t>O1
vlevo: 23,7m=23,700 [A]
vpravo: 23,9m=23,900 [B]
O3
vlevo: 24,5m=24,500 [C]
vpravo: 23,7m=23,700 [D]
Celkem: A+B+C+D=95,800 [E]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</si>
  <si>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</si>
  <si>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</si>
  <si>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</si>
  <si>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O1: 2*5,0m=10,000 [A]
O3: 2*5,0m=10,000 [B]
Celkem: A+B=20,000 [C]</t>
  </si>
  <si>
    <t>931326</t>
  </si>
  <si>
    <t>TĚSNĚNÍ DILATAČ SPAR ASF ZÁLIVKOU MODIFIK PRŮŘ DO 800MM2</t>
  </si>
  <si>
    <t>20 x 40mm v obrusné vrstvě podél říms: 2*75,17=150,340 [A]</t>
  </si>
  <si>
    <t>20 x 50mm v ložné vrstvě podél říms: 2*75,17=150,340 [A]</t>
  </si>
  <si>
    <t>93135</t>
  </si>
  <si>
    <t>TĚSNĚNÍ DILATAČ SPAR PRYŽ PÁSKOU NEBO KRUH PROFILEM</t>
  </si>
  <si>
    <t>předtěsnění podél říms: 2*75,17=150,340 [A]</t>
  </si>
  <si>
    <t>položka zahrnuje dodávku a osazení předepsaného materiálu, očištění ploch spáry před úpravou, očištění okolí spáry po úpravě</t>
  </si>
  <si>
    <t>93151</t>
  </si>
  <si>
    <t>MOSTNÍ ZÁVĚRY POVRCHOVÉ POSUN DO 60MM</t>
  </si>
  <si>
    <t>O1: 18,63m=18,630 [A]
O3: 18,63m=18,630 [B]
Celkem: A+B=37,260 [C]</t>
  </si>
  <si>
    <t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</si>
  <si>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93312</t>
  </si>
  <si>
    <t>ZATĚŽOVACÍ ZKOUŠKA MOSTU STATICKÁ 1. POLE DO 500M2</t>
  </si>
  <si>
    <t>1ks=1,000 [A]</t>
  </si>
  <si>
    <t>- podklady a dokumentaci zkoušky
- výrobní dokumentace potřebných zařízení
- stavební práce spojené s přípravou a provedením zkoušky (zřízení a odstranění)
- veškerá zkušební zařízení vč. opotřebení a nájmu
- výpomoce při vlastní zkoušce
- dodání zatěžovacích prostředků a hmot, manipulaci s nimi a jejich opotřebení a nájem
- přeprava zatěžovacích prostředků a hmot na stavbu a zpět, včetně zajížďky k váze a vážních poplatků
- provedení vlastní zkoušky a její vyhodnocení, včetně všech měření a dalších potřebných činností</t>
  </si>
  <si>
    <t>93316</t>
  </si>
  <si>
    <t>ZATĚŽOVACÍ ZKOUŠKA MOSTU STATICKÁ 2. A DALŠÍ POLE DO 500M2</t>
  </si>
  <si>
    <t>935212</t>
  </si>
  <si>
    <t>PŘÍKOPOVÉ ŽLABY Z BETON TVÁRNIC ŠÍŘ DO 600MM DO BETONU TL 100MM</t>
  </si>
  <si>
    <t>skluzy
O1: 34,7m+30,9m=65,600 [A]
O3: 26,4m+23,8m=50,200 [B]
Celkem: A+B=115,800 [C]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</si>
  <si>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</si>
  <si>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935822</t>
  </si>
  <si>
    <t>ŽLABY A RIGOLY DLÁŽDĚNÉ Z KOSTEK VELKÝCH DO BETONU TL 100MM</t>
  </si>
  <si>
    <t>skluzy
O1: (1,50+1,50)*1,00=3,000 [A]
O3: (1,50+1,50)*1,00=3,000 [B]
Celkem: A+B=6,000 [C]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</si>
  <si>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</si>
  <si>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936532</t>
  </si>
  <si>
    <t>MOSTNÍ ODVODŇOVACÍ SOUPRAVA 300/500</t>
  </si>
  <si>
    <t>6ks=6,000 [A]</t>
  </si>
  <si>
    <t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</si>
  <si>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936541</t>
  </si>
  <si>
    <t>MOSTNÍ ODVODŇOVACÍ TRUBKA (POVRCHŮ IZOLACE) Z NEREZ OCELI</t>
  </si>
  <si>
    <t>14ks=14,000 [A]</t>
  </si>
  <si>
    <t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</si>
  <si>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SO 491</t>
  </si>
  <si>
    <t>KABELOVÁ TRASA DIS ŘSD</t>
  </si>
  <si>
    <t>491</t>
  </si>
  <si>
    <t>dle pol.č.17120: 13,2m3*1,9=25,080 [A]</t>
  </si>
  <si>
    <t>ULOŽENÍ ODPADU ZE STAVBY NA SKLÁDKU S OPRÁVNĚNÍM K OPĚTOVNÉMU VYUŽITÍ - RECYKLAČNÍ STŘEDISKO
ELEKTROŠROT (VYŘAZENÁ EL. ZAŘÍZENÍ A PŘÍSTR. - AL, CU A VZ. KOVY)</t>
  </si>
  <si>
    <t>5*70*0,09/1000=0,032 [A]</t>
  </si>
  <si>
    <t>zahrnuje veškeré poplatky provozovateli skládky související s uložením odpadu na skládce.</t>
  </si>
  <si>
    <t>015621</t>
  </si>
  <si>
    <t>POPLATKY ZA LIKVIDACI ODPADŮ NEBEZPEČNÝCH - KABELY S PLASTOVOU IZOLACÍ</t>
  </si>
  <si>
    <t>70*0,64/1000=0,045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</si>
  <si>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</si>
  <si>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13273.R</t>
  </si>
  <si>
    <t>HLOUBENÍ RÝH ŠÍŘ DO 2M PAŽ I NEPAŽ TŘ. I
RUČNÍ VÝKOP</t>
  </si>
  <si>
    <t>2*33,00*0,60*0,50=19,800 [A]</t>
  </si>
  <si>
    <t>uložení přebytečné zeminy na skládku z pol.č.13273.R,17411: 19,8m3-6,6m3=13,200 [A]</t>
  </si>
  <si>
    <t>2*33,00*0,50*0,20=6,600 [A]</t>
  </si>
  <si>
    <t>70,00*0,50*0,30=10,500 [A]</t>
  </si>
  <si>
    <t>18090</t>
  </si>
  <si>
    <t>VŠEOBECNÉ ÚPRAVY OSTATNÍCH PLOCH</t>
  </si>
  <si>
    <t>70,00*0,50=35,000 [A]</t>
  </si>
  <si>
    <t>Všeobecné úpravy musí zahrnovat úpravu území po uskutečnění stavby, tak jak je požadováno v zadávací dokumentaci s výjimkou těch prací, pro které jsou uvedeny samostatné položky.</t>
  </si>
  <si>
    <t>kabelové lože: 70,00*0,50*0,10=3,500 [A]</t>
  </si>
  <si>
    <t>701001</t>
  </si>
  <si>
    <t>OZNAČOVACÍ ŠTÍTEK KABELOVÉHO VEDENÍ, SPOJKY NEBO KABELOVÉ SKŘÍNĚ (VČETNĚ OBJÍMKY)</t>
  </si>
  <si>
    <t>1. Položka obsahuje:
 – veškeré práce a materiál obsažený v názvu položky
2. Položka neobsahuje:
 X
3. Způsob měření:
Udává se počet kusů kompletní konstrukce nebo práce.</t>
  </si>
  <si>
    <t>702311</t>
  </si>
  <si>
    <t>ZAKRYTÍ KABELŮ VÝSTRAŽNOU FÓLIÍ ŠÍŘKY DO 20 CM
červená a oranžová výstražná fólie dle PD</t>
  </si>
  <si>
    <t>2*70,00=140,000 [A]</t>
  </si>
  <si>
    <t>1. Položka obsahuje:
 – dodávku a montáž fólie
 – přípravu podkladu pro osazení
2. Položka neobsahuje:
 X
3. Způsob měření:
Měří se metr délkový.</t>
  </si>
  <si>
    <t>709110</t>
  </si>
  <si>
    <t>PROVIZORNÍ ZAJIŠTĚNÍ KABELU VE VÝKOPU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</si>
  <si>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</si>
  <si>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709310</t>
  </si>
  <si>
    <t>VYPODLOŽENÍ, ODDĚLENÍ A KRYTÍ SPOJKY NEBO ODBOČNICE PRO KABEL DO 10 KV</t>
  </si>
  <si>
    <t>1. Položka obsahuje:
 – úprava dna výkopu, provedení podkladové a zásypové vrstvy písku
 – dodání a přemísťování cihel, uložení do rýhy
 – pomocné mechanismy
2. Položka neobsahuje:
 X
3. Způsob měření:
Udává se počet kusů kompletní konstrukce nebo práce.</t>
  </si>
  <si>
    <t>709612</t>
  </si>
  <si>
    <t>DEMONTÁŽ CHRÁNIČKY/TRUBKY</t>
  </si>
  <si>
    <t>70,0m=70,000 [A]</t>
  </si>
  <si>
    <t>1. Položka obsahuje:
 – všechny náklady na demontáž stávajícího zařízení včetně pomocných doplňujících úprav pro jeho likvidaci
 – naložení vybouraného materiálu na dopravní prostředek
2. Položka neobsahuje:
 – odvoz vybouraného materiálu
 – poplatek za likvidaci odpadů (nacení se dle SSD 0)
3. Způsob měření:
Měří se metr délkový.</t>
  </si>
  <si>
    <t>742H12</t>
  </si>
  <si>
    <t>KABEL NN ČTYŘ- A PĚTIŽÍLOVÝ CU S PLASTOVOU IZOLACÍ OD 4 DO 16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</si>
  <si>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</si>
  <si>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742L22</t>
  </si>
  <si>
    <t>UKONČENÍ DVOU AŽ PĚTIŽÍLOVÉHO KABELU KABELOVOU SPOJKOU OD 4 DO 16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</si>
  <si>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</si>
  <si>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</si>
  <si>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</si>
  <si>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</si>
  <si>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745Z92</t>
  </si>
  <si>
    <t>DEMONTÁŽ - ODVOZ (NA LIKVIDACI ODPADŮ NEBO JINÉ URČENÉ MÍSTO)</t>
  </si>
  <si>
    <t xml:space="preserve">tkm       </t>
  </si>
  <si>
    <t>20*70*0,64/1000=0,896 [A]
20*5*70*0,09/1000=0,630 [B]
Celkem: A+B=1,526 [C]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</si>
  <si>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</si>
  <si>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</si>
  <si>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</si>
  <si>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</si>
  <si>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747705</t>
  </si>
  <si>
    <t>MANIPULACE NA ZAŘÍZENÍCH PROVÁDĚNÉ PROVOZOVATELEM</t>
  </si>
  <si>
    <t xml:space="preserve">HOD       </t>
  </si>
  <si>
    <t>12hod=12,000 [A]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</si>
  <si>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</si>
  <si>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75I813</t>
  </si>
  <si>
    <t>KABEL OPTICKÝ SINGLEMODE DO 72 VLÁKEN</t>
  </si>
  <si>
    <t xml:space="preserve">KMVLÁKNO  </t>
  </si>
  <si>
    <t>5*72*0,07=25,200 [A]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</si>
  <si>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kmvláknech.</t>
  </si>
  <si>
    <t>75I81Y</t>
  </si>
  <si>
    <t>KABEL OPTICKÝ SINGLEMODE - DEMONTÁŽ</t>
  </si>
  <si>
    <t>5*70,00=350,000 [A]</t>
  </si>
  <si>
    <t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</si>
  <si>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75I91Y</t>
  </si>
  <si>
    <t>OPTOTRUBKA HDPE - DEMONTÁŽ</t>
  </si>
  <si>
    <t>75I921</t>
  </si>
  <si>
    <t>OPTOTRUBKA HDPE S LANKEM PRŮMĚRU DO 40 MM</t>
  </si>
  <si>
    <t>3x HDPE 40/33 , 2x HDPE 32/27: 5*70,0m=350,000 [A]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</si>
  <si>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</si>
  <si>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75I961</t>
  </si>
  <si>
    <t>OPTOTRUBKA - HERMETIZACE ÚSEKU DO 2000 M</t>
  </si>
  <si>
    <t xml:space="preserve">ÚSEK      </t>
  </si>
  <si>
    <t>5=5,000 [A]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</si>
  <si>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úseků.</t>
  </si>
  <si>
    <t>75I962</t>
  </si>
  <si>
    <t>OPTOTRUBKA - KALIBRACE</t>
  </si>
  <si>
    <t>5*70,0m=350,000 [A]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</si>
  <si>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</si>
  <si>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75IA11</t>
  </si>
  <si>
    <t>OPTOTRUBKOVÁ SPOJKA  PRŮMĚRU DO 40 MM - DODÁVKA</t>
  </si>
  <si>
    <t>10ks=10,000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</si>
  <si>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</si>
  <si>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75II71</t>
  </si>
  <si>
    <t>SPOJKA OPTICKÁ DO 72 VLÁKEN - DODÁVKA</t>
  </si>
  <si>
    <t>75IK11</t>
  </si>
  <si>
    <t>MĚŘENÍ STÁVAJÍCÍHO OPTICKÉHO KABELU</t>
  </si>
  <si>
    <t xml:space="preserve">VLÁKNO    </t>
  </si>
  <si>
    <t>2*5*24=240,000 [A]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</si>
  <si>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</si>
  <si>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7R001</t>
  </si>
  <si>
    <t>MANIPULACE SE STÁVAJÍCÍM KABELOVÝM VEDENÍM
Položka obsahuje práce a pomocný materiál určené pro provizorní překládky kabelů bez přerušení na nové místo a zpět do původního. 
Jednotka odpovídá 1 metru délky kabelového vedení (silnoproudé, slaboproudé apod.).</t>
  </si>
  <si>
    <t>70+5*70=420,000 [A]</t>
  </si>
  <si>
    <t>CHRÁNIČKY Z TRUB PLASTOVÝCH DN DO 100MM
Korugovaná dvouplášťová chránička 110/94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</si>
</sst>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3" fillId="0" borderId="2" xfId="0" applyFont="1" applyBorder="1"/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3" xfId="0" applyNumberFormat="1" applyFont="1" applyFill="1" applyBorder="1" applyAlignment="1" applyProtection="1">
      <alignment/>
      <protection/>
    </xf>
    <xf numFmtId="177" fontId="0" fillId="0" borderId="4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SUM(C11:C18)</f>
      </c>
      <c r="G7" t="s">
        <v>6</v>
      </c>
      <c>
        <v>15</v>
      </c>
    </row>
    <row r="8" spans="2:8" ht="12.75" customHeight="1">
      <c r="B8" s="3" t="s">
        <v>4</v>
      </c>
      <c s="2">
        <f>SUM(E11:E18)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22</v>
      </c>
      <c s="7" t="s">
        <v>21</v>
      </c>
      <c s="13">
        <f>'000'!H59</f>
      </c>
      <c s="13">
        <f>'000'!P59</f>
      </c>
      <c s="13">
        <f>C11+D11</f>
      </c>
    </row>
    <row r="12" spans="1:5" ht="12.75" customHeight="1">
      <c r="A12" s="7" t="s">
        <v>91</v>
      </c>
      <c s="7" t="s">
        <v>90</v>
      </c>
      <c s="13">
        <f>'001'!H128</f>
      </c>
      <c s="13">
        <f>'001'!P128</f>
      </c>
      <c s="13">
        <f>C12+D12</f>
      </c>
    </row>
    <row r="13" spans="1:5" ht="12.75" customHeight="1">
      <c r="A13" s="7" t="s">
        <v>219</v>
      </c>
      <c s="7" t="s">
        <v>218</v>
      </c>
      <c s="13">
        <f>'101'!H185</f>
      </c>
      <c s="13">
        <f>'101'!P185</f>
      </c>
      <c s="13">
        <f>C13+D13</f>
      </c>
    </row>
    <row r="14" spans="1:5" ht="12.75" customHeight="1">
      <c r="A14" s="7" t="s">
        <v>401</v>
      </c>
      <c s="7" t="s">
        <v>400</v>
      </c>
      <c s="13">
        <f>'102'!H128</f>
      </c>
      <c s="13">
        <f>'102'!P128</f>
      </c>
      <c s="13">
        <f>C14+D14</f>
      </c>
    </row>
    <row r="15" spans="1:5" ht="12.75" customHeight="1">
      <c r="A15" s="7" t="s">
        <v>469</v>
      </c>
      <c s="7" t="s">
        <v>468</v>
      </c>
      <c s="13">
        <f>'181'!H65</f>
      </c>
      <c s="13">
        <f>'181'!P65</f>
      </c>
      <c s="13">
        <f>C15+D15</f>
      </c>
    </row>
    <row r="16" spans="1:5" ht="12.75" customHeight="1">
      <c r="A16" s="7" t="s">
        <v>506</v>
      </c>
      <c s="7" t="s">
        <v>505</v>
      </c>
      <c s="13">
        <f>'191'!H26</f>
      </c>
      <c s="13">
        <f>'191'!P26</f>
      </c>
      <c s="13">
        <f>C16+D16</f>
      </c>
    </row>
    <row r="17" spans="1:5" ht="12.75" customHeight="1">
      <c r="A17" s="7" t="s">
        <v>516</v>
      </c>
      <c s="7" t="s">
        <v>515</v>
      </c>
      <c s="13">
        <f>'201'!H293</f>
      </c>
      <c s="13">
        <f>'201'!P293</f>
      </c>
      <c s="13">
        <f>C17+D17</f>
      </c>
    </row>
    <row r="18" spans="1:5" ht="12.75" customHeight="1">
      <c r="A18" s="7" t="s">
        <v>783</v>
      </c>
      <c s="7" t="s">
        <v>782</v>
      </c>
      <c s="13">
        <f>'491'!H119</f>
      </c>
      <c s="13">
        <f>'491'!P119</f>
      </c>
      <c s="13">
        <f>C18+D18</f>
      </c>
    </row>
  </sheetData>
  <sheetProtection formatColumns="0"/>
  <hyperlinks>
    <hyperlink ref="A11" location="#'000'!A1" tooltip="Odkaz na stranku objektu [000]" display="000"/>
    <hyperlink ref="A12" location="#'001'!A1" tooltip="Odkaz na stranku objektu [001]" display="001"/>
    <hyperlink ref="A13" location="#'101'!A1" tooltip="Odkaz na stranku objektu [101]" display="101"/>
    <hyperlink ref="A14" location="#'102'!A1" tooltip="Odkaz na stranku objektu [102]" display="102"/>
    <hyperlink ref="A15" location="#'181'!A1" tooltip="Odkaz na stranku objektu [181]" display="181"/>
    <hyperlink ref="A16" location="#'191'!A1" tooltip="Odkaz na stranku objektu [191]" display="191"/>
    <hyperlink ref="A17" location="#'201'!A1" tooltip="Odkaz na stranku objektu [201]" display="201"/>
    <hyperlink ref="A18" location="#'491'!A1" tooltip="Odkaz na stranku objektu [491]" display="491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22</v>
      </c>
      <c s="5" t="s">
        <v>21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43</v>
      </c>
      <c s="7" t="s">
        <v>44</v>
      </c>
      <c s="7" t="s">
        <v>45</v>
      </c>
      <c s="7" t="s">
        <v>46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47</v>
      </c>
    </row>
    <row r="14" spans="4:4" ht="114.75">
      <c r="D14" s="15" t="s">
        <v>48</v>
      </c>
    </row>
    <row r="15" spans="1:16" ht="12.75">
      <c r="A15" s="7">
        <v>2</v>
      </c>
      <c s="7" t="s">
        <v>49</v>
      </c>
      <c s="7" t="s">
        <v>50</v>
      </c>
      <c s="7" t="s">
        <v>51</v>
      </c>
      <c s="7" t="s">
        <v>46</v>
      </c>
      <c s="10">
        <v>1</v>
      </c>
      <c s="14"/>
      <c s="13">
        <f>ROUND((G15*F15),2)</f>
      </c>
      <c r="O15">
        <f>rekapitulace!H8</f>
      </c>
      <c>
        <f>O15/100*H15</f>
      </c>
    </row>
    <row r="16" spans="4:4" ht="25.5">
      <c r="D16" s="15" t="s">
        <v>47</v>
      </c>
    </row>
    <row r="17" spans="4:4" ht="114.75">
      <c r="D17" s="15" t="s">
        <v>52</v>
      </c>
    </row>
    <row r="18" spans="1:16" ht="12.75">
      <c r="A18" s="7">
        <v>3</v>
      </c>
      <c s="7" t="s">
        <v>49</v>
      </c>
      <c s="7" t="s">
        <v>53</v>
      </c>
      <c s="7" t="s">
        <v>54</v>
      </c>
      <c s="7" t="s">
        <v>46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47</v>
      </c>
    </row>
    <row r="20" spans="4:4" ht="114.75">
      <c r="D20" s="15" t="s">
        <v>52</v>
      </c>
    </row>
    <row r="21" spans="1:16" ht="12.75">
      <c r="A21" s="7">
        <v>4</v>
      </c>
      <c s="7" t="s">
        <v>55</v>
      </c>
      <c s="7" t="s">
        <v>44</v>
      </c>
      <c s="7" t="s">
        <v>56</v>
      </c>
      <c s="7" t="s">
        <v>46</v>
      </c>
      <c s="10">
        <v>1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47</v>
      </c>
    </row>
    <row r="23" spans="4:4" ht="114.75">
      <c r="D23" s="15" t="s">
        <v>52</v>
      </c>
    </row>
    <row r="24" spans="1:16" ht="12.75">
      <c r="A24" s="7">
        <v>5</v>
      </c>
      <c s="7" t="s">
        <v>57</v>
      </c>
      <c s="7" t="s">
        <v>50</v>
      </c>
      <c s="7" t="s">
        <v>58</v>
      </c>
      <c s="7" t="s">
        <v>46</v>
      </c>
      <c s="10">
        <v>1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59</v>
      </c>
    </row>
    <row r="26" spans="4:4" ht="267.75">
      <c r="D26" s="15" t="s">
        <v>60</v>
      </c>
    </row>
    <row r="27" spans="1:16" ht="12.75">
      <c r="A27" s="7">
        <v>6</v>
      </c>
      <c s="7" t="s">
        <v>57</v>
      </c>
      <c s="7" t="s">
        <v>53</v>
      </c>
      <c s="7" t="s">
        <v>61</v>
      </c>
      <c s="7" t="s">
        <v>46</v>
      </c>
      <c s="10">
        <v>1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47</v>
      </c>
    </row>
    <row r="29" spans="4:4" ht="267.75">
      <c r="D29" s="15" t="s">
        <v>62</v>
      </c>
    </row>
    <row r="30" spans="1:16" ht="12.75">
      <c r="A30" s="7">
        <v>7</v>
      </c>
      <c s="7" t="s">
        <v>63</v>
      </c>
      <c s="7" t="s">
        <v>50</v>
      </c>
      <c s="7" t="s">
        <v>64</v>
      </c>
      <c s="7" t="s">
        <v>46</v>
      </c>
      <c s="10">
        <v>1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47</v>
      </c>
    </row>
    <row r="32" spans="4:4" ht="114.75">
      <c r="D32" s="15" t="s">
        <v>52</v>
      </c>
    </row>
    <row r="33" spans="1:16" ht="12.75">
      <c r="A33" s="7">
        <v>8</v>
      </c>
      <c s="7" t="s">
        <v>63</v>
      </c>
      <c s="7" t="s">
        <v>53</v>
      </c>
      <c s="7" t="s">
        <v>65</v>
      </c>
      <c s="7" t="s">
        <v>46</v>
      </c>
      <c s="10">
        <v>1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47</v>
      </c>
    </row>
    <row r="35" spans="4:4" ht="114.75">
      <c r="D35" s="15" t="s">
        <v>52</v>
      </c>
    </row>
    <row r="36" spans="1:16" ht="12.75">
      <c r="A36" s="7">
        <v>9</v>
      </c>
      <c s="7" t="s">
        <v>66</v>
      </c>
      <c s="7" t="s">
        <v>44</v>
      </c>
      <c s="7" t="s">
        <v>67</v>
      </c>
      <c s="7" t="s">
        <v>68</v>
      </c>
      <c s="10">
        <v>1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59</v>
      </c>
    </row>
    <row r="38" spans="4:4" ht="114.75">
      <c r="D38" s="15" t="s">
        <v>52</v>
      </c>
    </row>
    <row r="39" spans="1:16" ht="12.75">
      <c r="A39" s="7">
        <v>10</v>
      </c>
      <c s="7" t="s">
        <v>69</v>
      </c>
      <c s="7" t="s">
        <v>44</v>
      </c>
      <c s="7" t="s">
        <v>70</v>
      </c>
      <c s="7" t="s">
        <v>46</v>
      </c>
      <c s="10">
        <v>1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59</v>
      </c>
    </row>
    <row r="41" spans="4:4" ht="114.75">
      <c r="D41" s="15" t="s">
        <v>52</v>
      </c>
    </row>
    <row r="42" spans="1:16" ht="12.75">
      <c r="A42" s="7">
        <v>11</v>
      </c>
      <c s="7" t="s">
        <v>71</v>
      </c>
      <c s="7" t="s">
        <v>44</v>
      </c>
      <c s="7" t="s">
        <v>72</v>
      </c>
      <c s="7" t="s">
        <v>46</v>
      </c>
      <c s="10">
        <v>1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59</v>
      </c>
    </row>
    <row r="44" spans="4:4" ht="114.75">
      <c r="D44" s="15" t="s">
        <v>52</v>
      </c>
    </row>
    <row r="45" spans="1:16" ht="12.75">
      <c r="A45" s="7">
        <v>12</v>
      </c>
      <c s="7" t="s">
        <v>73</v>
      </c>
      <c s="7" t="s">
        <v>44</v>
      </c>
      <c s="7" t="s">
        <v>74</v>
      </c>
      <c s="7" t="s">
        <v>46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47</v>
      </c>
    </row>
    <row r="47" spans="4:4" ht="409.5">
      <c r="D47" s="15" t="s">
        <v>75</v>
      </c>
    </row>
    <row r="48" spans="1:16" ht="12.75">
      <c r="A48" s="7">
        <v>13</v>
      </c>
      <c s="7" t="s">
        <v>76</v>
      </c>
      <c s="7" t="s">
        <v>44</v>
      </c>
      <c s="7" t="s">
        <v>77</v>
      </c>
      <c s="7" t="s">
        <v>68</v>
      </c>
      <c s="10">
        <v>1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59</v>
      </c>
    </row>
    <row r="50" spans="4:4" ht="318.75">
      <c r="D50" s="15" t="s">
        <v>78</v>
      </c>
    </row>
    <row r="51" spans="1:16" ht="12.75">
      <c r="A51" s="7">
        <v>14</v>
      </c>
      <c s="7" t="s">
        <v>79</v>
      </c>
      <c s="7" t="s">
        <v>44</v>
      </c>
      <c s="7" t="s">
        <v>80</v>
      </c>
      <c s="7" t="s">
        <v>68</v>
      </c>
      <c s="10">
        <v>3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81</v>
      </c>
    </row>
    <row r="53" spans="4:4" ht="409.5">
      <c r="D53" s="15" t="s">
        <v>82</v>
      </c>
    </row>
    <row r="54" spans="1:16" ht="12.75">
      <c r="A54" s="7">
        <v>15</v>
      </c>
      <c s="7" t="s">
        <v>83</v>
      </c>
      <c s="7" t="s">
        <v>44</v>
      </c>
      <c s="7" t="s">
        <v>84</v>
      </c>
      <c s="7" t="s">
        <v>85</v>
      </c>
      <c s="10">
        <v>24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86</v>
      </c>
    </row>
    <row r="56" spans="4:4" ht="216.75">
      <c r="D56" s="15" t="s">
        <v>87</v>
      </c>
    </row>
    <row r="57" spans="1:16" ht="12.75" customHeight="1">
      <c r="A57" s="16"/>
      <c s="16"/>
      <c s="16" t="s">
        <v>42</v>
      </c>
      <c s="16" t="s">
        <v>41</v>
      </c>
      <c s="16"/>
      <c s="16"/>
      <c s="16"/>
      <c s="16">
        <f>SUM(H12:H56)</f>
      </c>
      <c r="P57">
        <f>ROUND(SUM(P12:P56),2)</f>
      </c>
    </row>
    <row r="59" spans="1:16" ht="12.75" customHeight="1">
      <c r="A59" s="16"/>
      <c s="16"/>
      <c s="16"/>
      <c s="16" t="s">
        <v>88</v>
      </c>
      <c s="16"/>
      <c s="16"/>
      <c s="16"/>
      <c s="16">
        <f>+H57</f>
      </c>
      <c r="P59">
        <f>+P57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89</v>
      </c>
      <c s="5" t="s">
        <v>90</v>
      </c>
      <c s="5"/>
    </row>
    <row r="6" spans="1:5" ht="12.75" customHeight="1">
      <c r="A6" t="s">
        <v>17</v>
      </c>
      <c r="C6" s="5" t="s">
        <v>91</v>
      </c>
      <c s="5" t="s">
        <v>90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92</v>
      </c>
      <c s="7" t="s">
        <v>44</v>
      </c>
      <c s="7" t="s">
        <v>93</v>
      </c>
      <c s="7" t="s">
        <v>94</v>
      </c>
      <c s="10">
        <v>8483.494</v>
      </c>
      <c s="14"/>
      <c s="13">
        <f>ROUND((G12*F12),2)</f>
      </c>
      <c r="O12">
        <f>rekapitulace!H8</f>
      </c>
      <c>
        <f>O12/100*H12</f>
      </c>
    </row>
    <row r="13" spans="4:4" ht="114.75">
      <c r="D13" s="15" t="s">
        <v>95</v>
      </c>
    </row>
    <row r="14" spans="4:4" ht="409.5">
      <c r="D14" s="15" t="s">
        <v>96</v>
      </c>
    </row>
    <row r="15" spans="1:16" ht="12.75">
      <c r="A15" s="7">
        <v>2</v>
      </c>
      <c s="7" t="s">
        <v>92</v>
      </c>
      <c s="7" t="s">
        <v>50</v>
      </c>
      <c s="7" t="s">
        <v>97</v>
      </c>
      <c s="7" t="s">
        <v>94</v>
      </c>
      <c s="10">
        <v>925.743</v>
      </c>
      <c s="14"/>
      <c s="13">
        <f>ROUND((G15*F15),2)</f>
      </c>
      <c r="O15">
        <f>rekapitulace!H8</f>
      </c>
      <c>
        <f>O15/100*H15</f>
      </c>
    </row>
    <row r="16" spans="4:4" ht="408">
      <c r="D16" s="15" t="s">
        <v>98</v>
      </c>
    </row>
    <row r="17" spans="4:4" ht="409.5">
      <c r="D17" s="15" t="s">
        <v>96</v>
      </c>
    </row>
    <row r="18" spans="1:16" ht="12.75">
      <c r="A18" s="7">
        <v>3</v>
      </c>
      <c s="7" t="s">
        <v>92</v>
      </c>
      <c s="7" t="s">
        <v>53</v>
      </c>
      <c s="7" t="s">
        <v>99</v>
      </c>
      <c s="7" t="s">
        <v>94</v>
      </c>
      <c s="10">
        <v>2106.758</v>
      </c>
      <c s="14"/>
      <c s="13">
        <f>ROUND((G18*F18),2)</f>
      </c>
      <c r="O18">
        <f>rekapitulace!H8</f>
      </c>
      <c>
        <f>O18/100*H18</f>
      </c>
    </row>
    <row r="19" spans="4:4" ht="242.25">
      <c r="D19" s="15" t="s">
        <v>100</v>
      </c>
    </row>
    <row r="20" spans="4:4" ht="409.5">
      <c r="D20" s="15" t="s">
        <v>96</v>
      </c>
    </row>
    <row r="21" spans="1:16" ht="12.75">
      <c r="A21" s="7">
        <v>4</v>
      </c>
      <c s="7" t="s">
        <v>92</v>
      </c>
      <c s="7" t="s">
        <v>101</v>
      </c>
      <c s="7" t="s">
        <v>102</v>
      </c>
      <c s="7" t="s">
        <v>94</v>
      </c>
      <c s="10">
        <v>10.574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103</v>
      </c>
    </row>
    <row r="23" spans="4:4" ht="409.5">
      <c r="D23" s="15" t="s">
        <v>96</v>
      </c>
    </row>
    <row r="24" spans="1:16" ht="12.75">
      <c r="A24" s="7">
        <v>5</v>
      </c>
      <c s="7" t="s">
        <v>92</v>
      </c>
      <c s="7" t="s">
        <v>104</v>
      </c>
      <c s="7" t="s">
        <v>105</v>
      </c>
      <c s="7" t="s">
        <v>94</v>
      </c>
      <c s="10">
        <v>0.2</v>
      </c>
      <c s="14"/>
      <c s="13">
        <f>ROUND((G24*F24),2)</f>
      </c>
      <c r="O24">
        <f>rekapitulace!H8</f>
      </c>
      <c>
        <f>O24/100*H24</f>
      </c>
    </row>
    <row r="25" spans="4:4" ht="76.5">
      <c r="D25" s="15" t="s">
        <v>106</v>
      </c>
    </row>
    <row r="26" spans="4:4" ht="409.5">
      <c r="D26" s="15" t="s">
        <v>96</v>
      </c>
    </row>
    <row r="27" spans="1:16" ht="12.75">
      <c r="A27" s="7">
        <v>6</v>
      </c>
      <c s="7" t="s">
        <v>92</v>
      </c>
      <c s="7" t="s">
        <v>107</v>
      </c>
      <c s="7" t="s">
        <v>108</v>
      </c>
      <c s="7" t="s">
        <v>94</v>
      </c>
      <c s="10">
        <v>18.75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109</v>
      </c>
    </row>
    <row r="29" spans="4:4" ht="409.5">
      <c r="D29" s="15" t="s">
        <v>96</v>
      </c>
    </row>
    <row r="30" spans="1:16" ht="12.75" customHeight="1">
      <c r="A30" s="16"/>
      <c s="16"/>
      <c s="16" t="s">
        <v>42</v>
      </c>
      <c s="16" t="s">
        <v>41</v>
      </c>
      <c s="16"/>
      <c s="16"/>
      <c s="16"/>
      <c s="16">
        <f>SUM(H12:H29)</f>
      </c>
      <c r="P30">
        <f>ROUND(SUM(P12:P29),2)</f>
      </c>
    </row>
    <row r="32" spans="1:8" ht="12.75" customHeight="1">
      <c r="A32" s="9"/>
      <c s="9"/>
      <c s="9" t="s">
        <v>24</v>
      </c>
      <c s="9" t="s">
        <v>110</v>
      </c>
      <c s="9"/>
      <c s="11"/>
      <c s="9"/>
      <c s="11"/>
    </row>
    <row r="33" spans="1:16" ht="12.75">
      <c r="A33" s="7">
        <v>7</v>
      </c>
      <c s="7" t="s">
        <v>111</v>
      </c>
      <c s="7" t="s">
        <v>44</v>
      </c>
      <c s="7" t="s">
        <v>112</v>
      </c>
      <c s="7" t="s">
        <v>113</v>
      </c>
      <c s="10">
        <v>2111</v>
      </c>
      <c s="14"/>
      <c s="13">
        <f>ROUND((G33*F33),2)</f>
      </c>
      <c r="O33">
        <f>rekapitulace!H8</f>
      </c>
      <c>
        <f>O33/100*H33</f>
      </c>
    </row>
    <row r="34" spans="4:4" ht="76.5">
      <c r="D34" s="15" t="s">
        <v>114</v>
      </c>
    </row>
    <row r="35" spans="4:4" ht="191.25">
      <c r="D35" s="15" t="s">
        <v>115</v>
      </c>
    </row>
    <row r="36" spans="1:16" ht="12.75">
      <c r="A36" s="7">
        <v>8</v>
      </c>
      <c s="7" t="s">
        <v>116</v>
      </c>
      <c s="7" t="s">
        <v>44</v>
      </c>
      <c s="7" t="s">
        <v>117</v>
      </c>
      <c s="7" t="s">
        <v>68</v>
      </c>
      <c s="10">
        <v>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118</v>
      </c>
    </row>
    <row r="38" spans="4:4" ht="409.5">
      <c r="D38" s="15" t="s">
        <v>119</v>
      </c>
    </row>
    <row r="39" spans="1:16" ht="12.75">
      <c r="A39" s="7">
        <v>9</v>
      </c>
      <c s="7" t="s">
        <v>120</v>
      </c>
      <c s="7" t="s">
        <v>44</v>
      </c>
      <c s="7" t="s">
        <v>121</v>
      </c>
      <c s="7" t="s">
        <v>122</v>
      </c>
      <c s="10">
        <v>66.96</v>
      </c>
      <c s="14"/>
      <c s="13">
        <f>ROUND((G39*F39),2)</f>
      </c>
      <c r="O39">
        <f>rekapitulace!H8</f>
      </c>
      <c>
        <f>O39/100*H39</f>
      </c>
    </row>
    <row r="40" spans="4:4" ht="63.75">
      <c r="D40" s="15" t="s">
        <v>123</v>
      </c>
    </row>
    <row r="41" spans="4:4" ht="409.5">
      <c r="D41" s="15" t="s">
        <v>124</v>
      </c>
    </row>
    <row r="42" spans="1:16" ht="12.75">
      <c r="A42" s="7">
        <v>10</v>
      </c>
      <c s="7" t="s">
        <v>125</v>
      </c>
      <c s="7" t="s">
        <v>44</v>
      </c>
      <c s="7" t="s">
        <v>126</v>
      </c>
      <c s="7" t="s">
        <v>122</v>
      </c>
      <c s="10">
        <v>44.77</v>
      </c>
      <c s="14"/>
      <c s="13">
        <f>ROUND((G42*F42),2)</f>
      </c>
      <c r="O42">
        <f>rekapitulace!H8</f>
      </c>
      <c>
        <f>O42/100*H42</f>
      </c>
    </row>
    <row r="43" spans="4:4" ht="76.5">
      <c r="D43" s="15" t="s">
        <v>127</v>
      </c>
    </row>
    <row r="44" spans="4:4" ht="409.5">
      <c r="D44" s="15" t="s">
        <v>124</v>
      </c>
    </row>
    <row r="45" spans="1:16" ht="12.75">
      <c r="A45" s="7">
        <v>11</v>
      </c>
      <c s="7" t="s">
        <v>128</v>
      </c>
      <c s="7" t="s">
        <v>44</v>
      </c>
      <c s="7" t="s">
        <v>129</v>
      </c>
      <c s="7" t="s">
        <v>130</v>
      </c>
      <c s="10">
        <v>140.4</v>
      </c>
      <c s="14"/>
      <c s="13">
        <f>ROUND((G45*F45),2)</f>
      </c>
      <c r="O45">
        <f>rekapitulace!H8</f>
      </c>
      <c>
        <f>O45/100*H45</f>
      </c>
    </row>
    <row r="46" spans="4:4" ht="76.5">
      <c r="D46" s="15" t="s">
        <v>131</v>
      </c>
    </row>
    <row r="47" spans="4:4" ht="409.5">
      <c r="D47" s="15" t="s">
        <v>124</v>
      </c>
    </row>
    <row r="48" spans="1:16" ht="12.75">
      <c r="A48" s="7">
        <v>12</v>
      </c>
      <c s="7" t="s">
        <v>132</v>
      </c>
      <c s="7" t="s">
        <v>44</v>
      </c>
      <c s="7" t="s">
        <v>133</v>
      </c>
      <c s="7" t="s">
        <v>122</v>
      </c>
      <c s="10">
        <v>2948.1</v>
      </c>
      <c s="14"/>
      <c s="13">
        <f>ROUND((G48*F48),2)</f>
      </c>
      <c r="O48">
        <f>rekapitulace!H8</f>
      </c>
      <c>
        <f>O48/100*H48</f>
      </c>
    </row>
    <row r="49" spans="4:4" ht="127.5">
      <c r="D49" s="15" t="s">
        <v>134</v>
      </c>
    </row>
    <row r="50" spans="4:4" ht="409.5">
      <c r="D50" s="15" t="s">
        <v>135</v>
      </c>
    </row>
    <row r="51" spans="1:16" ht="12.75">
      <c r="A51" s="7">
        <v>13</v>
      </c>
      <c s="7" t="s">
        <v>136</v>
      </c>
      <c s="7" t="s">
        <v>44</v>
      </c>
      <c s="7" t="s">
        <v>137</v>
      </c>
      <c s="7" t="s">
        <v>122</v>
      </c>
      <c s="10">
        <v>1516.897</v>
      </c>
      <c s="14"/>
      <c s="13">
        <f>ROUND((G51*F51),2)</f>
      </c>
      <c r="O51">
        <f>rekapitulace!H8</f>
      </c>
      <c>
        <f>O51/100*H51</f>
      </c>
    </row>
    <row r="52" spans="4:4" ht="409.5">
      <c r="D52" s="15" t="s">
        <v>138</v>
      </c>
    </row>
    <row r="53" spans="4:4" ht="409.5">
      <c r="D53" s="15" t="s">
        <v>139</v>
      </c>
    </row>
    <row r="54" spans="1:16" ht="12.75">
      <c r="A54" s="7">
        <v>14</v>
      </c>
      <c s="7" t="s">
        <v>140</v>
      </c>
      <c s="7" t="s">
        <v>44</v>
      </c>
      <c s="7" t="s">
        <v>141</v>
      </c>
      <c s="7" t="s">
        <v>122</v>
      </c>
      <c s="10">
        <v>1011.265</v>
      </c>
      <c s="14"/>
      <c s="13">
        <f>ROUND((G54*F54),2)</f>
      </c>
      <c r="O54">
        <f>rekapitulace!H8</f>
      </c>
      <c>
        <f>O54/100*H54</f>
      </c>
    </row>
    <row r="55" spans="4:4" ht="409.5">
      <c r="D55" s="15" t="s">
        <v>142</v>
      </c>
    </row>
    <row r="56" spans="4:4" ht="409.5">
      <c r="D56" s="15" t="s">
        <v>143</v>
      </c>
    </row>
    <row r="57" spans="1:16" ht="12.75">
      <c r="A57" s="7">
        <v>15</v>
      </c>
      <c s="7" t="s">
        <v>144</v>
      </c>
      <c s="7" t="s">
        <v>44</v>
      </c>
      <c s="7" t="s">
        <v>145</v>
      </c>
      <c s="7" t="s">
        <v>122</v>
      </c>
      <c s="10">
        <v>5476.262</v>
      </c>
      <c s="14"/>
      <c s="13">
        <f>ROUND((G57*F57),2)</f>
      </c>
      <c r="O57">
        <f>rekapitulace!H8</f>
      </c>
      <c>
        <f>O57/100*H57</f>
      </c>
    </row>
    <row r="58" spans="4:4" ht="165.75">
      <c r="D58" s="15" t="s">
        <v>146</v>
      </c>
    </row>
    <row r="59" spans="4:4" ht="409.5">
      <c r="D59" s="15" t="s">
        <v>147</v>
      </c>
    </row>
    <row r="60" spans="1:16" ht="12.75">
      <c r="A60" s="7">
        <v>16</v>
      </c>
      <c s="7" t="s">
        <v>148</v>
      </c>
      <c s="7" t="s">
        <v>44</v>
      </c>
      <c s="7" t="s">
        <v>149</v>
      </c>
      <c s="7" t="s">
        <v>122</v>
      </c>
      <c s="10">
        <v>2948.1</v>
      </c>
      <c s="14"/>
      <c s="13">
        <f>ROUND((G60*F60),2)</f>
      </c>
      <c r="O60">
        <f>rekapitulace!H8</f>
      </c>
      <c>
        <f>O60/100*H60</f>
      </c>
    </row>
    <row r="61" spans="4:4" ht="114.75">
      <c r="D61" s="15" t="s">
        <v>150</v>
      </c>
    </row>
    <row r="62" spans="4:4" ht="409.5">
      <c r="D62" s="15" t="s">
        <v>151</v>
      </c>
    </row>
    <row r="63" spans="1:16" ht="12.75" customHeight="1">
      <c r="A63" s="16"/>
      <c s="16"/>
      <c s="16" t="s">
        <v>24</v>
      </c>
      <c s="16" t="s">
        <v>110</v>
      </c>
      <c s="16"/>
      <c s="16"/>
      <c s="16"/>
      <c s="16">
        <f>SUM(H33:H62)</f>
      </c>
      <c r="P63">
        <f>ROUND(SUM(P33:P62),2)</f>
      </c>
    </row>
    <row r="65" spans="1:8" ht="12.75" customHeight="1">
      <c r="A65" s="9"/>
      <c s="9"/>
      <c s="9" t="s">
        <v>34</v>
      </c>
      <c s="9" t="s">
        <v>152</v>
      </c>
      <c s="9"/>
      <c s="11"/>
      <c s="9"/>
      <c s="11"/>
    </row>
    <row r="66" spans="1:16" ht="12.75">
      <c r="A66" s="7">
        <v>17</v>
      </c>
      <c s="7" t="s">
        <v>153</v>
      </c>
      <c s="7" t="s">
        <v>44</v>
      </c>
      <c s="7" t="s">
        <v>154</v>
      </c>
      <c s="7" t="s">
        <v>113</v>
      </c>
      <c s="10">
        <v>3750</v>
      </c>
      <c s="14"/>
      <c s="13">
        <f>ROUND((G66*F66),2)</f>
      </c>
      <c r="O66">
        <f>rekapitulace!H8</f>
      </c>
      <c>
        <f>O66/100*H66</f>
      </c>
    </row>
    <row r="67" spans="4:4" ht="140.25">
      <c r="D67" s="15" t="s">
        <v>155</v>
      </c>
    </row>
    <row r="68" spans="4:4" ht="395.25">
      <c r="D68" s="15" t="s">
        <v>156</v>
      </c>
    </row>
    <row r="69" spans="1:16" ht="12.75" customHeight="1">
      <c r="A69" s="16"/>
      <c s="16"/>
      <c s="16" t="s">
        <v>34</v>
      </c>
      <c s="16" t="s">
        <v>152</v>
      </c>
      <c s="16"/>
      <c s="16"/>
      <c s="16"/>
      <c s="16">
        <f>SUM(H66:H68)</f>
      </c>
      <c r="P69">
        <f>ROUND(SUM(P66:P68),2)</f>
      </c>
    </row>
    <row r="71" spans="1:8" ht="12.75" customHeight="1">
      <c r="A71" s="9"/>
      <c s="9"/>
      <c s="9" t="s">
        <v>158</v>
      </c>
      <c s="9" t="s">
        <v>157</v>
      </c>
      <c s="9"/>
      <c s="11"/>
      <c s="9"/>
      <c s="11"/>
    </row>
    <row r="72" spans="1:16" ht="12.75">
      <c r="A72" s="7">
        <v>18</v>
      </c>
      <c s="7" t="s">
        <v>159</v>
      </c>
      <c s="7" t="s">
        <v>44</v>
      </c>
      <c s="7" t="s">
        <v>160</v>
      </c>
      <c s="7" t="s">
        <v>130</v>
      </c>
      <c s="10">
        <v>140.4</v>
      </c>
      <c s="14"/>
      <c s="13">
        <f>ROUND((G72*F72),2)</f>
      </c>
      <c r="O72">
        <f>rekapitulace!H8</f>
      </c>
      <c>
        <f>O72/100*H72</f>
      </c>
    </row>
    <row r="73" spans="4:4" ht="51">
      <c r="D73" s="15" t="s">
        <v>161</v>
      </c>
    </row>
    <row r="74" spans="4:4" ht="140.25">
      <c r="D74" s="15" t="s">
        <v>162</v>
      </c>
    </row>
    <row r="75" spans="1:16" ht="12.75">
      <c r="A75" s="7">
        <v>19</v>
      </c>
      <c s="7" t="s">
        <v>163</v>
      </c>
      <c s="7" t="s">
        <v>44</v>
      </c>
      <c s="7" t="s">
        <v>164</v>
      </c>
      <c s="7" t="s">
        <v>130</v>
      </c>
      <c s="10">
        <v>200</v>
      </c>
      <c s="14"/>
      <c s="13">
        <f>ROUND((G75*F75),2)</f>
      </c>
      <c r="O75">
        <f>rekapitulace!H8</f>
      </c>
      <c>
        <f>O75/100*H75</f>
      </c>
    </row>
    <row r="76" spans="4:4" ht="102">
      <c r="D76" s="15" t="s">
        <v>165</v>
      </c>
    </row>
    <row r="77" spans="4:4" ht="409.5">
      <c r="D77" s="15" t="s">
        <v>166</v>
      </c>
    </row>
    <row r="78" spans="1:16" ht="12.75">
      <c r="A78" s="7">
        <v>20</v>
      </c>
      <c s="7" t="s">
        <v>167</v>
      </c>
      <c s="7" t="s">
        <v>44</v>
      </c>
      <c s="7" t="s">
        <v>168</v>
      </c>
      <c s="7" t="s">
        <v>130</v>
      </c>
      <c s="10">
        <v>200</v>
      </c>
      <c s="14"/>
      <c s="13">
        <f>ROUND((G78*F78),2)</f>
      </c>
      <c r="O78">
        <f>rekapitulace!H8</f>
      </c>
      <c>
        <f>O78/100*H78</f>
      </c>
    </row>
    <row r="79" spans="4:4" ht="89.25">
      <c r="D79" s="15" t="s">
        <v>169</v>
      </c>
    </row>
    <row r="80" spans="4:4" ht="140.25">
      <c r="D80" s="15" t="s">
        <v>162</v>
      </c>
    </row>
    <row r="81" spans="1:16" ht="12.75">
      <c r="A81" s="7">
        <v>21</v>
      </c>
      <c s="7" t="s">
        <v>170</v>
      </c>
      <c s="7" t="s">
        <v>44</v>
      </c>
      <c s="7" t="s">
        <v>171</v>
      </c>
      <c s="7" t="s">
        <v>130</v>
      </c>
      <c s="10">
        <v>100</v>
      </c>
      <c s="14"/>
      <c s="13">
        <f>ROUND((G81*F81),2)</f>
      </c>
      <c r="O81">
        <f>rekapitulace!H8</f>
      </c>
      <c>
        <f>O81/100*H81</f>
      </c>
    </row>
    <row r="82" spans="4:4" ht="89.25">
      <c r="D82" s="15" t="s">
        <v>172</v>
      </c>
    </row>
    <row r="83" spans="4:4" ht="409.5">
      <c r="D83" s="15" t="s">
        <v>166</v>
      </c>
    </row>
    <row r="84" spans="1:16" ht="12.75">
      <c r="A84" s="7">
        <v>22</v>
      </c>
      <c s="7" t="s">
        <v>173</v>
      </c>
      <c s="7" t="s">
        <v>44</v>
      </c>
      <c s="7" t="s">
        <v>174</v>
      </c>
      <c s="7" t="s">
        <v>130</v>
      </c>
      <c s="10">
        <v>100</v>
      </c>
      <c s="14"/>
      <c s="13">
        <f>ROUND((G84*F84),2)</f>
      </c>
      <c r="O84">
        <f>rekapitulace!H8</f>
      </c>
      <c>
        <f>O84/100*H84</f>
      </c>
    </row>
    <row r="85" spans="4:4" ht="76.5">
      <c r="D85" s="15" t="s">
        <v>175</v>
      </c>
    </row>
    <row r="86" spans="4:4" ht="140.25">
      <c r="D86" s="15" t="s">
        <v>162</v>
      </c>
    </row>
    <row r="87" spans="1:16" ht="12.75">
      <c r="A87" s="7">
        <v>23</v>
      </c>
      <c s="7" t="s">
        <v>176</v>
      </c>
      <c s="7" t="s">
        <v>44</v>
      </c>
      <c s="7" t="s">
        <v>177</v>
      </c>
      <c s="7" t="s">
        <v>130</v>
      </c>
      <c s="10">
        <v>140.4</v>
      </c>
      <c s="14"/>
      <c s="13">
        <f>ROUND((G87*F87),2)</f>
      </c>
      <c r="O87">
        <f>rekapitulace!H8</f>
      </c>
      <c>
        <f>O87/100*H87</f>
      </c>
    </row>
    <row r="88" spans="4:4" ht="51">
      <c r="D88" s="15" t="s">
        <v>161</v>
      </c>
    </row>
    <row r="89" spans="4:4" ht="140.25">
      <c r="D89" s="15" t="s">
        <v>162</v>
      </c>
    </row>
    <row r="90" spans="1:16" ht="12.75">
      <c r="A90" s="7">
        <v>24</v>
      </c>
      <c s="7" t="s">
        <v>178</v>
      </c>
      <c s="7" t="s">
        <v>44</v>
      </c>
      <c s="7" t="s">
        <v>179</v>
      </c>
      <c s="7" t="s">
        <v>113</v>
      </c>
      <c s="10">
        <v>9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180</v>
      </c>
    </row>
    <row r="92" spans="4:4" ht="165.75">
      <c r="D92" s="15" t="s">
        <v>181</v>
      </c>
    </row>
    <row r="93" spans="1:16" ht="12.75">
      <c r="A93" s="7">
        <v>25</v>
      </c>
      <c s="7" t="s">
        <v>182</v>
      </c>
      <c s="7" t="s">
        <v>44</v>
      </c>
      <c s="7" t="s">
        <v>183</v>
      </c>
      <c s="7" t="s">
        <v>68</v>
      </c>
      <c s="10">
        <v>2</v>
      </c>
      <c s="14"/>
      <c s="13">
        <f>ROUND((G93*F93),2)</f>
      </c>
      <c r="O93">
        <f>rekapitulace!H8</f>
      </c>
      <c>
        <f>O93/100*H93</f>
      </c>
    </row>
    <row r="94" spans="4:4" ht="63.75">
      <c r="D94" s="15" t="s">
        <v>184</v>
      </c>
    </row>
    <row r="95" spans="4:4" ht="165.75">
      <c r="D95" s="15" t="s">
        <v>181</v>
      </c>
    </row>
    <row r="96" spans="1:16" ht="12.75">
      <c r="A96" s="7">
        <v>26</v>
      </c>
      <c s="7" t="s">
        <v>185</v>
      </c>
      <c s="7" t="s">
        <v>44</v>
      </c>
      <c s="7" t="s">
        <v>186</v>
      </c>
      <c s="7" t="s">
        <v>68</v>
      </c>
      <c s="10">
        <v>2</v>
      </c>
      <c s="14"/>
      <c s="13">
        <f>ROUND((G96*F96),2)</f>
      </c>
      <c r="O96">
        <f>rekapitulace!H8</f>
      </c>
      <c>
        <f>O96/100*H96</f>
      </c>
    </row>
    <row r="97" spans="4:4" ht="63.75">
      <c r="D97" s="15" t="s">
        <v>184</v>
      </c>
    </row>
    <row r="98" spans="4:4" ht="165.75">
      <c r="D98" s="15" t="s">
        <v>181</v>
      </c>
    </row>
    <row r="99" spans="1:16" ht="12.75">
      <c r="A99" s="7">
        <v>27</v>
      </c>
      <c s="7" t="s">
        <v>187</v>
      </c>
      <c s="7" t="s">
        <v>44</v>
      </c>
      <c s="7" t="s">
        <v>188</v>
      </c>
      <c s="7" t="s">
        <v>122</v>
      </c>
      <c s="10">
        <v>499.406</v>
      </c>
      <c s="14"/>
      <c s="13">
        <f>ROUND((G99*F99),2)</f>
      </c>
      <c r="O99">
        <f>rekapitulace!H8</f>
      </c>
      <c>
        <f>O99/100*H99</f>
      </c>
    </row>
    <row r="100" spans="4:4" ht="191.25">
      <c r="D100" s="15" t="s">
        <v>189</v>
      </c>
    </row>
    <row r="101" spans="4:4" ht="409.5">
      <c r="D101" s="15" t="s">
        <v>190</v>
      </c>
    </row>
    <row r="102" spans="1:16" ht="12.75">
      <c r="A102" s="7">
        <v>28</v>
      </c>
      <c s="7" t="s">
        <v>191</v>
      </c>
      <c s="7" t="s">
        <v>44</v>
      </c>
      <c s="7" t="s">
        <v>192</v>
      </c>
      <c s="7" t="s">
        <v>122</v>
      </c>
      <c s="10">
        <v>242.5</v>
      </c>
      <c s="14"/>
      <c s="13">
        <f>ROUND((G102*F102),2)</f>
      </c>
      <c r="O102">
        <f>rekapitulace!H8</f>
      </c>
      <c>
        <f>O102/100*H102</f>
      </c>
    </row>
    <row r="103" spans="4:4" ht="216.75">
      <c r="D103" s="15" t="s">
        <v>193</v>
      </c>
    </row>
    <row r="104" spans="4:4" ht="409.5">
      <c r="D104" s="15" t="s">
        <v>190</v>
      </c>
    </row>
    <row r="105" spans="1:16" ht="12.75">
      <c r="A105" s="7">
        <v>29</v>
      </c>
      <c s="7" t="s">
        <v>194</v>
      </c>
      <c s="7" t="s">
        <v>44</v>
      </c>
      <c s="7" t="s">
        <v>195</v>
      </c>
      <c s="7" t="s">
        <v>122</v>
      </c>
      <c s="10">
        <v>343.297</v>
      </c>
      <c s="14"/>
      <c s="13">
        <f>ROUND((G105*F105),2)</f>
      </c>
      <c r="O105">
        <f>rekapitulace!H8</f>
      </c>
      <c>
        <f>O105/100*H105</f>
      </c>
    </row>
    <row r="106" spans="4:4" ht="409.5">
      <c r="D106" s="15" t="s">
        <v>196</v>
      </c>
    </row>
    <row r="107" spans="4:4" ht="409.5">
      <c r="D107" s="15" t="s">
        <v>190</v>
      </c>
    </row>
    <row r="108" spans="1:16" ht="12.75">
      <c r="A108" s="7">
        <v>30</v>
      </c>
      <c s="7" t="s">
        <v>197</v>
      </c>
      <c s="7" t="s">
        <v>44</v>
      </c>
      <c s="7" t="s">
        <v>198</v>
      </c>
      <c s="7" t="s">
        <v>130</v>
      </c>
      <c s="10">
        <v>35.5</v>
      </c>
      <c s="14"/>
      <c s="13">
        <f>ROUND((G108*F108),2)</f>
      </c>
      <c r="O108">
        <f>rekapitulace!H8</f>
      </c>
      <c>
        <f>O108/100*H108</f>
      </c>
    </row>
    <row r="109" spans="4:4" ht="114.75">
      <c r="D109" s="15" t="s">
        <v>199</v>
      </c>
    </row>
    <row r="110" spans="4:4" ht="409.5">
      <c r="D110" s="15" t="s">
        <v>200</v>
      </c>
    </row>
    <row r="111" spans="1:16" ht="12.75">
      <c r="A111" s="7">
        <v>31</v>
      </c>
      <c s="7" t="s">
        <v>201</v>
      </c>
      <c s="7" t="s">
        <v>44</v>
      </c>
      <c s="7" t="s">
        <v>202</v>
      </c>
      <c s="7" t="s">
        <v>68</v>
      </c>
      <c s="10">
        <v>14</v>
      </c>
      <c s="14"/>
      <c s="13">
        <f>ROUND((G111*F111),2)</f>
      </c>
      <c r="O111">
        <f>rekapitulace!H8</f>
      </c>
      <c>
        <f>O111/100*H111</f>
      </c>
    </row>
    <row r="112" spans="4:4" ht="114.75">
      <c r="D112" s="15" t="s">
        <v>203</v>
      </c>
    </row>
    <row r="113" spans="4:4" ht="409.5">
      <c r="D113" s="15" t="s">
        <v>200</v>
      </c>
    </row>
    <row r="114" spans="1:16" ht="12.75">
      <c r="A114" s="7">
        <v>32</v>
      </c>
      <c s="7" t="s">
        <v>204</v>
      </c>
      <c s="7" t="s">
        <v>44</v>
      </c>
      <c s="7" t="s">
        <v>205</v>
      </c>
      <c s="7" t="s">
        <v>130</v>
      </c>
      <c s="10">
        <v>91.4</v>
      </c>
      <c s="14"/>
      <c s="13">
        <f>ROUND((G114*F114),2)</f>
      </c>
      <c r="O114">
        <f>rekapitulace!H8</f>
      </c>
      <c>
        <f>O114/100*H114</f>
      </c>
    </row>
    <row r="115" spans="4:4" ht="76.5">
      <c r="D115" s="15" t="s">
        <v>206</v>
      </c>
    </row>
    <row r="116" spans="4:4" ht="409.5">
      <c r="D116" s="15" t="s">
        <v>200</v>
      </c>
    </row>
    <row r="117" spans="1:16" ht="12.75">
      <c r="A117" s="7">
        <v>33</v>
      </c>
      <c s="7" t="s">
        <v>207</v>
      </c>
      <c s="7" t="s">
        <v>44</v>
      </c>
      <c s="7" t="s">
        <v>208</v>
      </c>
      <c s="7" t="s">
        <v>122</v>
      </c>
      <c s="10">
        <v>48.267</v>
      </c>
      <c s="14"/>
      <c s="13">
        <f>ROUND((G117*F117),2)</f>
      </c>
      <c r="O117">
        <f>rekapitulace!H8</f>
      </c>
      <c>
        <f>O117/100*H117</f>
      </c>
    </row>
    <row r="118" spans="4:4" ht="38.25">
      <c r="D118" s="15" t="s">
        <v>209</v>
      </c>
    </row>
    <row r="119" spans="4:4" ht="409.5">
      <c r="D119" s="15" t="s">
        <v>210</v>
      </c>
    </row>
    <row r="120" spans="1:16" ht="12.75">
      <c r="A120" s="7">
        <v>34</v>
      </c>
      <c s="7" t="s">
        <v>211</v>
      </c>
      <c s="7" t="s">
        <v>44</v>
      </c>
      <c s="7" t="s">
        <v>212</v>
      </c>
      <c s="7" t="s">
        <v>113</v>
      </c>
      <c s="10">
        <v>2114.8</v>
      </c>
      <c s="14"/>
      <c s="13">
        <f>ROUND((G120*F120),2)</f>
      </c>
      <c r="O120">
        <f>rekapitulace!H8</f>
      </c>
      <c>
        <f>O120/100*H120</f>
      </c>
    </row>
    <row r="121" spans="4:4" ht="216.75">
      <c r="D121" s="15" t="s">
        <v>213</v>
      </c>
    </row>
    <row r="122" spans="4:4" ht="409.5">
      <c r="D122" s="15" t="s">
        <v>210</v>
      </c>
    </row>
    <row r="123" spans="1:16" ht="12.75">
      <c r="A123" s="7">
        <v>35</v>
      </c>
      <c s="7" t="s">
        <v>214</v>
      </c>
      <c s="7" t="s">
        <v>44</v>
      </c>
      <c s="7" t="s">
        <v>215</v>
      </c>
      <c s="7" t="s">
        <v>113</v>
      </c>
      <c s="10">
        <v>3750</v>
      </c>
      <c s="14"/>
      <c s="13">
        <f>ROUND((G123*F123),2)</f>
      </c>
      <c r="O123">
        <f>rekapitulace!H8</f>
      </c>
      <c>
        <f>O123/100*H123</f>
      </c>
    </row>
    <row r="124" spans="4:4" ht="89.25">
      <c r="D124" s="15" t="s">
        <v>216</v>
      </c>
    </row>
    <row r="125" spans="4:4" ht="409.5">
      <c r="D125" s="15" t="s">
        <v>210</v>
      </c>
    </row>
    <row r="126" spans="1:16" ht="12.75" customHeight="1">
      <c r="A126" s="16"/>
      <c s="16"/>
      <c s="16" t="s">
        <v>158</v>
      </c>
      <c s="16" t="s">
        <v>157</v>
      </c>
      <c s="16"/>
      <c s="16"/>
      <c s="16"/>
      <c s="16">
        <f>SUM(H72:H125)</f>
      </c>
      <c r="P126">
        <f>ROUND(SUM(P72:P125),2)</f>
      </c>
    </row>
    <row r="128" spans="1:16" ht="12.75" customHeight="1">
      <c r="A128" s="16"/>
      <c s="16"/>
      <c s="16"/>
      <c s="16" t="s">
        <v>88</v>
      </c>
      <c s="16"/>
      <c s="16"/>
      <c s="16"/>
      <c s="16">
        <f>+H30+H63+H69+H126</f>
      </c>
      <c r="P128">
        <f>+P30+P63+P69+P126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217</v>
      </c>
      <c s="5" t="s">
        <v>218</v>
      </c>
      <c s="5"/>
    </row>
    <row r="6" spans="1:5" ht="12.75" customHeight="1">
      <c r="A6" t="s">
        <v>17</v>
      </c>
      <c r="C6" s="5" t="s">
        <v>219</v>
      </c>
      <c s="5" t="s">
        <v>218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92</v>
      </c>
      <c s="7" t="s">
        <v>44</v>
      </c>
      <c s="7" t="s">
        <v>220</v>
      </c>
      <c s="7" t="s">
        <v>94</v>
      </c>
      <c s="10">
        <v>1157.087</v>
      </c>
      <c s="14"/>
      <c s="13">
        <f>ROUND((G12*F12),2)</f>
      </c>
      <c r="O12">
        <f>rekapitulace!H8</f>
      </c>
      <c>
        <f>O12/100*H12</f>
      </c>
    </row>
    <row r="13" spans="4:4" ht="344.25">
      <c r="D13" s="15" t="s">
        <v>221</v>
      </c>
    </row>
    <row r="14" spans="4:4" ht="409.5">
      <c r="D14" s="15" t="s">
        <v>96</v>
      </c>
    </row>
    <row r="15" spans="1:16" ht="12.75">
      <c r="A15" s="7">
        <v>2</v>
      </c>
      <c s="7" t="s">
        <v>92</v>
      </c>
      <c s="7" t="s">
        <v>50</v>
      </c>
      <c s="7" t="s">
        <v>222</v>
      </c>
      <c s="7" t="s">
        <v>94</v>
      </c>
      <c s="10">
        <v>902.065</v>
      </c>
      <c s="14"/>
      <c s="13">
        <f>ROUND((G15*F15),2)</f>
      </c>
      <c r="O15">
        <f>rekapitulace!H8</f>
      </c>
      <c>
        <f>O15/100*H15</f>
      </c>
    </row>
    <row r="16" spans="4:4" ht="89.25">
      <c r="D16" s="15" t="s">
        <v>223</v>
      </c>
    </row>
    <row r="17" spans="4:4" ht="409.5">
      <c r="D17" s="15" t="s">
        <v>96</v>
      </c>
    </row>
    <row r="18" spans="1:16" ht="12.75">
      <c r="A18" s="7">
        <v>3</v>
      </c>
      <c s="7" t="s">
        <v>224</v>
      </c>
      <c s="7" t="s">
        <v>44</v>
      </c>
      <c s="7" t="s">
        <v>225</v>
      </c>
      <c s="7" t="s">
        <v>122</v>
      </c>
      <c s="10">
        <v>42.13</v>
      </c>
      <c s="14"/>
      <c s="13">
        <f>ROUND((G18*F18),2)</f>
      </c>
      <c r="O18">
        <f>rekapitulace!H8</f>
      </c>
      <c>
        <f>O18/100*H18</f>
      </c>
    </row>
    <row r="19" spans="4:4" ht="76.5">
      <c r="D19" s="15" t="s">
        <v>226</v>
      </c>
    </row>
    <row r="20" spans="4:4" ht="153">
      <c r="D20" s="15" t="s">
        <v>227</v>
      </c>
    </row>
    <row r="21" spans="1:16" ht="12.75">
      <c r="A21" s="7">
        <v>4</v>
      </c>
      <c s="7" t="s">
        <v>228</v>
      </c>
      <c s="7" t="s">
        <v>44</v>
      </c>
      <c s="7" t="s">
        <v>229</v>
      </c>
      <c s="7" t="s">
        <v>122</v>
      </c>
      <c s="10">
        <v>69.87</v>
      </c>
      <c s="14"/>
      <c s="13">
        <f>ROUND((G21*F21),2)</f>
      </c>
      <c r="O21">
        <f>rekapitulace!H8</f>
      </c>
      <c>
        <f>O21/100*H21</f>
      </c>
    </row>
    <row r="22" spans="4:4" ht="76.5">
      <c r="D22" s="15" t="s">
        <v>230</v>
      </c>
    </row>
    <row r="23" spans="4:4" ht="153">
      <c r="D23" s="15" t="s">
        <v>227</v>
      </c>
    </row>
    <row r="24" spans="1:16" ht="12.75" customHeight="1">
      <c r="A24" s="16"/>
      <c s="16"/>
      <c s="16" t="s">
        <v>42</v>
      </c>
      <c s="16" t="s">
        <v>41</v>
      </c>
      <c s="16"/>
      <c s="16"/>
      <c s="16"/>
      <c s="16">
        <f>SUM(H12:H23)</f>
      </c>
      <c r="P24">
        <f>ROUND(SUM(P12:P23),2)</f>
      </c>
    </row>
    <row r="26" spans="1:8" ht="12.75" customHeight="1">
      <c r="A26" s="9"/>
      <c s="9"/>
      <c s="9" t="s">
        <v>24</v>
      </c>
      <c s="9" t="s">
        <v>110</v>
      </c>
      <c s="9"/>
      <c s="11"/>
      <c s="9"/>
      <c s="11"/>
    </row>
    <row r="27" spans="1:16" ht="12.75">
      <c r="A27" s="7">
        <v>5</v>
      </c>
      <c s="7" t="s">
        <v>231</v>
      </c>
      <c s="7" t="s">
        <v>44</v>
      </c>
      <c s="7" t="s">
        <v>232</v>
      </c>
      <c s="7" t="s">
        <v>122</v>
      </c>
      <c s="10">
        <v>453.45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233</v>
      </c>
    </row>
    <row r="29" spans="4:4" ht="409.5">
      <c r="D29" s="15" t="s">
        <v>124</v>
      </c>
    </row>
    <row r="30" spans="1:16" ht="12.75">
      <c r="A30" s="7">
        <v>6</v>
      </c>
      <c s="7" t="s">
        <v>234</v>
      </c>
      <c s="7" t="s">
        <v>44</v>
      </c>
      <c s="7" t="s">
        <v>235</v>
      </c>
      <c s="7" t="s">
        <v>122</v>
      </c>
      <c s="10">
        <v>392.202</v>
      </c>
      <c s="14"/>
      <c s="13">
        <f>ROUND((G30*F30),2)</f>
      </c>
      <c r="O30">
        <f>rekapitulace!H8</f>
      </c>
      <c>
        <f>O30/100*H30</f>
      </c>
    </row>
    <row r="31" spans="4:4" ht="63.75">
      <c r="D31" s="15" t="s">
        <v>236</v>
      </c>
    </row>
    <row r="32" spans="4:4" ht="409.5">
      <c r="D32" s="15" t="s">
        <v>124</v>
      </c>
    </row>
    <row r="33" spans="1:16" ht="12.75">
      <c r="A33" s="7">
        <v>7</v>
      </c>
      <c s="7" t="s">
        <v>237</v>
      </c>
      <c s="7" t="s">
        <v>44</v>
      </c>
      <c s="7" t="s">
        <v>238</v>
      </c>
      <c s="7" t="s">
        <v>122</v>
      </c>
      <c s="10">
        <v>374.142</v>
      </c>
      <c s="14"/>
      <c s="13">
        <f>ROUND((G33*F33),2)</f>
      </c>
      <c r="O33">
        <f>rekapitulace!H8</f>
      </c>
      <c>
        <f>O33/100*H33</f>
      </c>
    </row>
    <row r="34" spans="4:4" ht="89.25">
      <c r="D34" s="15" t="s">
        <v>239</v>
      </c>
    </row>
    <row r="35" spans="4:4" ht="409.5">
      <c r="D35" s="15" t="s">
        <v>124</v>
      </c>
    </row>
    <row r="36" spans="1:16" ht="12.75">
      <c r="A36" s="7">
        <v>8</v>
      </c>
      <c s="7" t="s">
        <v>240</v>
      </c>
      <c s="7" t="s">
        <v>44</v>
      </c>
      <c s="7" t="s">
        <v>241</v>
      </c>
      <c s="7" t="s">
        <v>122</v>
      </c>
      <c s="10">
        <v>182.1</v>
      </c>
      <c s="14"/>
      <c s="13">
        <f>ROUND((G36*F36),2)</f>
      </c>
      <c r="O36">
        <f>rekapitulace!H8</f>
      </c>
      <c>
        <f>O36/100*H36</f>
      </c>
    </row>
    <row r="37" spans="4:4" ht="63.75">
      <c r="D37" s="15" t="s">
        <v>242</v>
      </c>
    </row>
    <row r="38" spans="4:4" ht="409.5">
      <c r="D38" s="15" t="s">
        <v>135</v>
      </c>
    </row>
    <row r="39" spans="1:16" ht="12.75">
      <c r="A39" s="7">
        <v>9</v>
      </c>
      <c s="7" t="s">
        <v>243</v>
      </c>
      <c s="7" t="s">
        <v>50</v>
      </c>
      <c s="7" t="s">
        <v>244</v>
      </c>
      <c s="7" t="s">
        <v>122</v>
      </c>
      <c s="10">
        <v>69.87</v>
      </c>
      <c s="14"/>
      <c s="13">
        <f>ROUND((G39*F39),2)</f>
      </c>
      <c r="O39">
        <f>rekapitulace!H8</f>
      </c>
      <c>
        <f>O39/100*H39</f>
      </c>
    </row>
    <row r="40" spans="4:4" ht="114.75">
      <c r="D40" s="15" t="s">
        <v>245</v>
      </c>
    </row>
    <row r="41" spans="4:4" ht="409.5">
      <c r="D41" s="15" t="s">
        <v>246</v>
      </c>
    </row>
    <row r="42" spans="1:16" ht="12.75">
      <c r="A42" s="7">
        <v>10</v>
      </c>
      <c s="7" t="s">
        <v>243</v>
      </c>
      <c s="7" t="s">
        <v>53</v>
      </c>
      <c s="7" t="s">
        <v>247</v>
      </c>
      <c s="7" t="s">
        <v>122</v>
      </c>
      <c s="10">
        <v>82.3</v>
      </c>
      <c s="14"/>
      <c s="13">
        <f>ROUND((G42*F42),2)</f>
      </c>
      <c r="O42">
        <f>rekapitulace!H8</f>
      </c>
      <c>
        <f>O42/100*H42</f>
      </c>
    </row>
    <row r="43" spans="4:4" ht="89.25">
      <c r="D43" s="15" t="s">
        <v>248</v>
      </c>
    </row>
    <row r="44" spans="4:4" ht="409.5">
      <c r="D44" s="15" t="s">
        <v>246</v>
      </c>
    </row>
    <row r="45" spans="1:16" ht="12.75">
      <c r="A45" s="7">
        <v>11</v>
      </c>
      <c s="7" t="s">
        <v>243</v>
      </c>
      <c s="7" t="s">
        <v>101</v>
      </c>
      <c s="7" t="s">
        <v>249</v>
      </c>
      <c s="7" t="s">
        <v>122</v>
      </c>
      <c s="10">
        <v>42.13</v>
      </c>
      <c s="14"/>
      <c s="13">
        <f>ROUND((G45*F45),2)</f>
      </c>
      <c r="O45">
        <f>rekapitulace!H8</f>
      </c>
      <c>
        <f>O45/100*H45</f>
      </c>
    </row>
    <row r="46" spans="4:4" ht="153">
      <c r="D46" s="15" t="s">
        <v>250</v>
      </c>
    </row>
    <row r="47" spans="4:4" ht="409.5">
      <c r="D47" s="15" t="s">
        <v>246</v>
      </c>
    </row>
    <row r="48" spans="1:16" ht="12.75">
      <c r="A48" s="7">
        <v>12</v>
      </c>
      <c s="7" t="s">
        <v>251</v>
      </c>
      <c s="7" t="s">
        <v>44</v>
      </c>
      <c s="7" t="s">
        <v>252</v>
      </c>
      <c s="7" t="s">
        <v>122</v>
      </c>
      <c s="10">
        <v>55.743</v>
      </c>
      <c s="14"/>
      <c s="13">
        <f>ROUND((G48*F48),2)</f>
      </c>
      <c r="O48">
        <f>rekapitulace!H8</f>
      </c>
      <c>
        <f>O48/100*H48</f>
      </c>
    </row>
    <row r="49" spans="4:4" ht="89.25">
      <c r="D49" s="15" t="s">
        <v>253</v>
      </c>
    </row>
    <row r="50" spans="4:4" ht="409.5">
      <c r="D50" s="15" t="s">
        <v>254</v>
      </c>
    </row>
    <row r="51" spans="1:16" ht="12.75">
      <c r="A51" s="7">
        <v>13</v>
      </c>
      <c s="7" t="s">
        <v>255</v>
      </c>
      <c s="7" t="s">
        <v>44</v>
      </c>
      <c s="7" t="s">
        <v>256</v>
      </c>
      <c s="7" t="s">
        <v>122</v>
      </c>
      <c s="10">
        <v>82.3</v>
      </c>
      <c s="14"/>
      <c s="13">
        <f>ROUND((G51*F51),2)</f>
      </c>
      <c r="O51">
        <f>rekapitulace!H8</f>
      </c>
      <c>
        <f>O51/100*H51</f>
      </c>
    </row>
    <row r="52" spans="4:4" ht="89.25">
      <c r="D52" s="15" t="s">
        <v>257</v>
      </c>
    </row>
    <row r="53" spans="4:4" ht="409.5">
      <c r="D53" s="15" t="s">
        <v>258</v>
      </c>
    </row>
    <row r="54" spans="1:16" ht="12.75">
      <c r="A54" s="7">
        <v>14</v>
      </c>
      <c s="7" t="s">
        <v>144</v>
      </c>
      <c s="7" t="s">
        <v>44</v>
      </c>
      <c s="7" t="s">
        <v>145</v>
      </c>
      <c s="7" t="s">
        <v>122</v>
      </c>
      <c s="10">
        <v>182.1</v>
      </c>
      <c s="14"/>
      <c s="13">
        <f>ROUND((G54*F54),2)</f>
      </c>
      <c r="O54">
        <f>rekapitulace!H8</f>
      </c>
      <c>
        <f>O54/100*H54</f>
      </c>
    </row>
    <row r="55" spans="4:4" ht="114.75">
      <c r="D55" s="15" t="s">
        <v>259</v>
      </c>
    </row>
    <row r="56" spans="4:4" ht="409.5">
      <c r="D56" s="15" t="s">
        <v>147</v>
      </c>
    </row>
    <row r="57" spans="1:16" ht="12.75">
      <c r="A57" s="7">
        <v>15</v>
      </c>
      <c s="7" t="s">
        <v>260</v>
      </c>
      <c s="7" t="s">
        <v>44</v>
      </c>
      <c s="7" t="s">
        <v>261</v>
      </c>
      <c s="7" t="s">
        <v>122</v>
      </c>
      <c s="10">
        <v>42.13</v>
      </c>
      <c s="14"/>
      <c s="13">
        <f>ROUND((G57*F57),2)</f>
      </c>
      <c r="O57">
        <f>rekapitulace!H8</f>
      </c>
      <c>
        <f>O57/100*H57</f>
      </c>
    </row>
    <row r="58" spans="4:4" ht="165.75">
      <c r="D58" s="15" t="s">
        <v>262</v>
      </c>
    </row>
    <row r="59" spans="4:4" ht="409.5">
      <c r="D59" s="15" t="s">
        <v>263</v>
      </c>
    </row>
    <row r="60" spans="1:16" ht="12.75">
      <c r="A60" s="7">
        <v>16</v>
      </c>
      <c s="7" t="s">
        <v>264</v>
      </c>
      <c s="7" t="s">
        <v>44</v>
      </c>
      <c s="7" t="s">
        <v>265</v>
      </c>
      <c s="7" t="s">
        <v>113</v>
      </c>
      <c s="10">
        <v>1448.4</v>
      </c>
      <c s="14"/>
      <c s="13">
        <f>ROUND((G60*F60),2)</f>
      </c>
      <c r="O60">
        <f>rekapitulace!H8</f>
      </c>
      <c>
        <f>O60/100*H60</f>
      </c>
    </row>
    <row r="61" spans="4:4" ht="76.5">
      <c r="D61" s="15" t="s">
        <v>266</v>
      </c>
    </row>
    <row r="62" spans="4:4" ht="153">
      <c r="D62" s="15" t="s">
        <v>267</v>
      </c>
    </row>
    <row r="63" spans="1:16" ht="12.75">
      <c r="A63" s="7">
        <v>17</v>
      </c>
      <c s="7" t="s">
        <v>268</v>
      </c>
      <c s="7" t="s">
        <v>44</v>
      </c>
      <c s="7" t="s">
        <v>269</v>
      </c>
      <c s="7" t="s">
        <v>122</v>
      </c>
      <c s="10">
        <v>1.395</v>
      </c>
      <c s="14"/>
      <c s="13">
        <f>ROUND((G63*F63),2)</f>
      </c>
      <c r="O63">
        <f>rekapitulace!H8</f>
      </c>
      <c>
        <f>O63/100*H63</f>
      </c>
    </row>
    <row r="64" spans="4:4" ht="76.5">
      <c r="D64" s="15" t="s">
        <v>270</v>
      </c>
    </row>
    <row r="65" spans="4:4" ht="204">
      <c r="D65" s="15" t="s">
        <v>271</v>
      </c>
    </row>
    <row r="66" spans="1:16" ht="12.75">
      <c r="A66" s="7">
        <v>18</v>
      </c>
      <c s="7" t="s">
        <v>272</v>
      </c>
      <c s="7" t="s">
        <v>44</v>
      </c>
      <c s="7" t="s">
        <v>273</v>
      </c>
      <c s="7" t="s">
        <v>122</v>
      </c>
      <c s="10">
        <v>68.475</v>
      </c>
      <c s="14"/>
      <c s="13">
        <f>ROUND((G66*F66),2)</f>
      </c>
      <c r="O66">
        <f>rekapitulace!H8</f>
      </c>
      <c>
        <f>O66/100*H66</f>
      </c>
    </row>
    <row r="67" spans="4:4" ht="165.75">
      <c r="D67" s="15" t="s">
        <v>274</v>
      </c>
    </row>
    <row r="68" spans="4:4" ht="216.75">
      <c r="D68" s="15" t="s">
        <v>275</v>
      </c>
    </row>
    <row r="69" spans="1:16" ht="12.75">
      <c r="A69" s="7">
        <v>19</v>
      </c>
      <c s="7" t="s">
        <v>276</v>
      </c>
      <c s="7" t="s">
        <v>44</v>
      </c>
      <c s="7" t="s">
        <v>277</v>
      </c>
      <c s="7" t="s">
        <v>113</v>
      </c>
      <c s="10">
        <v>465.8</v>
      </c>
      <c s="14"/>
      <c s="13">
        <f>ROUND((G69*F69),2)</f>
      </c>
      <c r="O69">
        <f>rekapitulace!H8</f>
      </c>
      <c>
        <f>O69/100*H69</f>
      </c>
    </row>
    <row r="70" spans="4:4" ht="102">
      <c r="D70" s="15" t="s">
        <v>278</v>
      </c>
    </row>
    <row r="71" spans="4:4" ht="178.5">
      <c r="D71" s="15" t="s">
        <v>279</v>
      </c>
    </row>
    <row r="72" spans="1:16" ht="12.75">
      <c r="A72" s="7">
        <v>20</v>
      </c>
      <c s="7" t="s">
        <v>280</v>
      </c>
      <c s="7" t="s">
        <v>44</v>
      </c>
      <c s="7" t="s">
        <v>281</v>
      </c>
      <c s="7" t="s">
        <v>113</v>
      </c>
      <c s="10">
        <v>1863.2</v>
      </c>
      <c s="14"/>
      <c s="13">
        <f>ROUND((G72*F72),2)</f>
      </c>
      <c r="O72">
        <f>rekapitulace!H8</f>
      </c>
      <c>
        <f>O72/100*H72</f>
      </c>
    </row>
    <row r="73" spans="4:4" ht="102">
      <c r="D73" s="15" t="s">
        <v>282</v>
      </c>
    </row>
    <row r="74" spans="4:4" ht="280.5">
      <c r="D74" s="15" t="s">
        <v>283</v>
      </c>
    </row>
    <row r="75" spans="1:16" ht="12.75">
      <c r="A75" s="7">
        <v>21</v>
      </c>
      <c s="7" t="s">
        <v>284</v>
      </c>
      <c s="7" t="s">
        <v>44</v>
      </c>
      <c s="7" t="s">
        <v>285</v>
      </c>
      <c s="7" t="s">
        <v>113</v>
      </c>
      <c s="10">
        <v>698.7</v>
      </c>
      <c s="14"/>
      <c s="13">
        <f>ROUND((G75*F75),2)</f>
      </c>
      <c r="O75">
        <f>rekapitulace!H8</f>
      </c>
      <c>
        <f>O75/100*H75</f>
      </c>
    </row>
    <row r="76" spans="4:4" ht="89.25">
      <c r="D76" s="15" t="s">
        <v>286</v>
      </c>
    </row>
    <row r="77" spans="4:4" ht="255">
      <c r="D77" s="15" t="s">
        <v>287</v>
      </c>
    </row>
    <row r="78" spans="1:16" ht="12.75" customHeight="1">
      <c r="A78" s="16"/>
      <c s="16"/>
      <c s="16" t="s">
        <v>24</v>
      </c>
      <c s="16" t="s">
        <v>110</v>
      </c>
      <c s="16"/>
      <c s="16"/>
      <c s="16"/>
      <c s="16">
        <f>SUM(H27:H77)</f>
      </c>
      <c r="P78">
        <f>ROUND(SUM(P27:P77),2)</f>
      </c>
    </row>
    <row r="80" spans="1:8" ht="12.75" customHeight="1">
      <c r="A80" s="9"/>
      <c s="9"/>
      <c s="9" t="s">
        <v>34</v>
      </c>
      <c s="9" t="s">
        <v>152</v>
      </c>
      <c s="9"/>
      <c s="11"/>
      <c s="9"/>
      <c s="11"/>
    </row>
    <row r="81" spans="1:16" ht="12.75">
      <c r="A81" s="7">
        <v>22</v>
      </c>
      <c s="7" t="s">
        <v>288</v>
      </c>
      <c s="7" t="s">
        <v>44</v>
      </c>
      <c s="7" t="s">
        <v>289</v>
      </c>
      <c s="7" t="s">
        <v>113</v>
      </c>
      <c s="10">
        <v>1448.4</v>
      </c>
      <c s="14"/>
      <c s="13">
        <f>ROUND((G81*F81),2)</f>
      </c>
      <c r="O81">
        <f>rekapitulace!H8</f>
      </c>
      <c>
        <f>O81/100*H81</f>
      </c>
    </row>
    <row r="82" spans="4:4" ht="102">
      <c r="D82" s="15" t="s">
        <v>290</v>
      </c>
    </row>
    <row r="83" spans="4:4" ht="267.75">
      <c r="D83" s="15" t="s">
        <v>291</v>
      </c>
    </row>
    <row r="84" spans="1:16" ht="12.75">
      <c r="A84" s="7">
        <v>23</v>
      </c>
      <c s="7" t="s">
        <v>292</v>
      </c>
      <c s="7" t="s">
        <v>44</v>
      </c>
      <c s="7" t="s">
        <v>293</v>
      </c>
      <c s="7" t="s">
        <v>113</v>
      </c>
      <c s="10">
        <v>2896.8</v>
      </c>
      <c s="14"/>
      <c s="13">
        <f>ROUND((G84*F84),2)</f>
      </c>
      <c r="O84">
        <f>rekapitulace!H8</f>
      </c>
      <c>
        <f>O84/100*H84</f>
      </c>
    </row>
    <row r="85" spans="4:4" ht="102">
      <c r="D85" s="15" t="s">
        <v>294</v>
      </c>
    </row>
    <row r="86" spans="4:4" ht="229.5">
      <c r="D86" s="15" t="s">
        <v>295</v>
      </c>
    </row>
    <row r="87" spans="1:16" ht="12.75" customHeight="1">
      <c r="A87" s="16"/>
      <c s="16"/>
      <c s="16" t="s">
        <v>34</v>
      </c>
      <c s="16" t="s">
        <v>152</v>
      </c>
      <c s="16"/>
      <c s="16"/>
      <c s="16"/>
      <c s="16">
        <f>SUM(H81:H86)</f>
      </c>
      <c r="P87">
        <f>ROUND(SUM(P81:P86),2)</f>
      </c>
    </row>
    <row r="89" spans="1:8" ht="12.75" customHeight="1">
      <c r="A89" s="9"/>
      <c s="9"/>
      <c s="9" t="s">
        <v>37</v>
      </c>
      <c s="9" t="s">
        <v>296</v>
      </c>
      <c s="9"/>
      <c s="11"/>
      <c s="9"/>
      <c s="11"/>
    </row>
    <row r="90" spans="1:16" ht="12.75">
      <c r="A90" s="7">
        <v>24</v>
      </c>
      <c s="7" t="s">
        <v>297</v>
      </c>
      <c s="7" t="s">
        <v>44</v>
      </c>
      <c s="7" t="s">
        <v>298</v>
      </c>
      <c s="7" t="s">
        <v>122</v>
      </c>
      <c s="10">
        <v>278.856</v>
      </c>
      <c s="14"/>
      <c s="13">
        <f>ROUND((G90*F90),2)</f>
      </c>
      <c r="O90">
        <f>rekapitulace!H8</f>
      </c>
      <c>
        <f>O90/100*H90</f>
      </c>
    </row>
    <row r="91" spans="4:4" ht="63.75">
      <c r="D91" s="15" t="s">
        <v>299</v>
      </c>
    </row>
    <row r="92" spans="4:4" ht="409.5">
      <c r="D92" s="15" t="s">
        <v>300</v>
      </c>
    </row>
    <row r="93" spans="1:16" ht="12.75">
      <c r="A93" s="7">
        <v>25</v>
      </c>
      <c s="7" t="s">
        <v>301</v>
      </c>
      <c s="7" t="s">
        <v>44</v>
      </c>
      <c s="7" t="s">
        <v>302</v>
      </c>
      <c s="7" t="s">
        <v>122</v>
      </c>
      <c s="10">
        <v>416.735</v>
      </c>
      <c s="14"/>
      <c s="13">
        <f>ROUND((G93*F93),2)</f>
      </c>
      <c r="O93">
        <f>rekapitulace!H8</f>
      </c>
      <c>
        <f>O93/100*H93</f>
      </c>
    </row>
    <row r="94" spans="4:4" ht="76.5">
      <c r="D94" s="15" t="s">
        <v>303</v>
      </c>
    </row>
    <row r="95" spans="4:4" ht="318.75">
      <c r="D95" s="15" t="s">
        <v>304</v>
      </c>
    </row>
    <row r="96" spans="1:16" ht="12.75">
      <c r="A96" s="7">
        <v>26</v>
      </c>
      <c s="7" t="s">
        <v>305</v>
      </c>
      <c s="7" t="s">
        <v>44</v>
      </c>
      <c s="7" t="s">
        <v>306</v>
      </c>
      <c s="7" t="s">
        <v>113</v>
      </c>
      <c s="10">
        <v>119.7</v>
      </c>
      <c s="14"/>
      <c s="13">
        <f>ROUND((G96*F96),2)</f>
      </c>
      <c r="O96">
        <f>rekapitulace!H8</f>
      </c>
      <c>
        <f>O96/100*H96</f>
      </c>
    </row>
    <row r="97" spans="4:4" ht="63.75">
      <c r="D97" s="15" t="s">
        <v>307</v>
      </c>
    </row>
    <row r="98" spans="4:4" ht="409.5">
      <c r="D98" s="15" t="s">
        <v>308</v>
      </c>
    </row>
    <row r="99" spans="1:16" ht="12.75">
      <c r="A99" s="7">
        <v>27</v>
      </c>
      <c s="7" t="s">
        <v>309</v>
      </c>
      <c s="7" t="s">
        <v>44</v>
      </c>
      <c s="7" t="s">
        <v>310</v>
      </c>
      <c s="7" t="s">
        <v>113</v>
      </c>
      <c s="10">
        <v>2092.881</v>
      </c>
      <c s="14"/>
      <c s="13">
        <f>ROUND((G99*F99),2)</f>
      </c>
      <c r="O99">
        <f>rekapitulace!H8</f>
      </c>
      <c>
        <f>O99/100*H99</f>
      </c>
    </row>
    <row r="100" spans="4:4" ht="63.75">
      <c r="D100" s="15" t="s">
        <v>311</v>
      </c>
    </row>
    <row r="101" spans="4:4" ht="357">
      <c r="D101" s="15" t="s">
        <v>312</v>
      </c>
    </row>
    <row r="102" spans="1:16" ht="12.75">
      <c r="A102" s="7">
        <v>28</v>
      </c>
      <c s="7" t="s">
        <v>313</v>
      </c>
      <c s="7" t="s">
        <v>44</v>
      </c>
      <c s="7" t="s">
        <v>314</v>
      </c>
      <c s="7" t="s">
        <v>113</v>
      </c>
      <c s="10">
        <v>4127.555</v>
      </c>
      <c s="14"/>
      <c s="13">
        <f>ROUND((G102*F102),2)</f>
      </c>
      <c r="O102">
        <f>rekapitulace!H8</f>
      </c>
      <c>
        <f>O102/100*H102</f>
      </c>
    </row>
    <row r="103" spans="4:4" ht="178.5">
      <c r="D103" s="15" t="s">
        <v>315</v>
      </c>
    </row>
    <row r="104" spans="4:4" ht="357">
      <c r="D104" s="15" t="s">
        <v>312</v>
      </c>
    </row>
    <row r="105" spans="1:16" ht="12.75">
      <c r="A105" s="7">
        <v>29</v>
      </c>
      <c s="7" t="s">
        <v>316</v>
      </c>
      <c s="7" t="s">
        <v>44</v>
      </c>
      <c s="7" t="s">
        <v>317</v>
      </c>
      <c s="7" t="s">
        <v>113</v>
      </c>
      <c s="10">
        <v>2074.255</v>
      </c>
      <c s="14"/>
      <c s="13">
        <f>ROUND((G105*F105),2)</f>
      </c>
      <c r="O105">
        <f>rekapitulace!H8</f>
      </c>
      <c>
        <f>O105/100*H105</f>
      </c>
    </row>
    <row r="106" spans="4:4" ht="114.75">
      <c r="D106" s="15" t="s">
        <v>318</v>
      </c>
    </row>
    <row r="107" spans="4:4" ht="409.5">
      <c r="D107" s="15" t="s">
        <v>319</v>
      </c>
    </row>
    <row r="108" spans="1:16" ht="12.75">
      <c r="A108" s="7">
        <v>30</v>
      </c>
      <c s="7" t="s">
        <v>320</v>
      </c>
      <c s="7" t="s">
        <v>44</v>
      </c>
      <c s="7" t="s">
        <v>321</v>
      </c>
      <c s="7" t="s">
        <v>113</v>
      </c>
      <c s="10">
        <v>2092.881</v>
      </c>
      <c s="14"/>
      <c s="13">
        <f>ROUND((G108*F108),2)</f>
      </c>
      <c r="O108">
        <f>rekapitulace!H8</f>
      </c>
      <c>
        <f>O108/100*H108</f>
      </c>
    </row>
    <row r="109" spans="4:4" ht="114.75">
      <c r="D109" s="15" t="s">
        <v>322</v>
      </c>
    </row>
    <row r="110" spans="4:4" ht="409.5">
      <c r="D110" s="15" t="s">
        <v>323</v>
      </c>
    </row>
    <row r="111" spans="1:16" ht="12.75">
      <c r="A111" s="7">
        <v>31</v>
      </c>
      <c s="7" t="s">
        <v>324</v>
      </c>
      <c s="7" t="s">
        <v>44</v>
      </c>
      <c s="7" t="s">
        <v>325</v>
      </c>
      <c s="7" t="s">
        <v>113</v>
      </c>
      <c s="10">
        <v>2053.3</v>
      </c>
      <c s="14"/>
      <c s="13">
        <f>ROUND((G111*F111),2)</f>
      </c>
      <c r="O111">
        <f>rekapitulace!H8</f>
      </c>
      <c>
        <f>O111/100*H111</f>
      </c>
    </row>
    <row r="112" spans="4:4" ht="102">
      <c r="D112" s="15" t="s">
        <v>326</v>
      </c>
    </row>
    <row r="113" spans="4:4" ht="409.5">
      <c r="D113" s="15" t="s">
        <v>319</v>
      </c>
    </row>
    <row r="114" spans="1:16" ht="12.75">
      <c r="A114" s="7">
        <v>32</v>
      </c>
      <c s="7" t="s">
        <v>327</v>
      </c>
      <c s="7" t="s">
        <v>44</v>
      </c>
      <c s="7" t="s">
        <v>328</v>
      </c>
      <c s="7" t="s">
        <v>113</v>
      </c>
      <c s="10">
        <v>2092.881</v>
      </c>
      <c s="14"/>
      <c s="13">
        <f>ROUND((G114*F114),2)</f>
      </c>
      <c r="O114">
        <f>rekapitulace!H8</f>
      </c>
      <c>
        <f>O114/100*H114</f>
      </c>
    </row>
    <row r="115" spans="4:4" ht="89.25">
      <c r="D115" s="15" t="s">
        <v>329</v>
      </c>
    </row>
    <row r="116" spans="4:4" ht="127.5">
      <c r="D116" s="15" t="s">
        <v>330</v>
      </c>
    </row>
    <row r="117" spans="1:16" ht="12.75">
      <c r="A117" s="7">
        <v>33</v>
      </c>
      <c s="7" t="s">
        <v>331</v>
      </c>
      <c s="7" t="s">
        <v>44</v>
      </c>
      <c s="7" t="s">
        <v>332</v>
      </c>
      <c s="7" t="s">
        <v>113</v>
      </c>
      <c s="10">
        <v>2053.3</v>
      </c>
      <c s="14"/>
      <c s="13">
        <f>ROUND((G117*F117),2)</f>
      </c>
      <c r="O117">
        <f>rekapitulace!H8</f>
      </c>
      <c>
        <f>O117/100*H117</f>
      </c>
    </row>
    <row r="118" spans="4:4" ht="63.75">
      <c r="D118" s="15" t="s">
        <v>333</v>
      </c>
    </row>
    <row r="119" spans="4:4" ht="153">
      <c r="D119" s="15" t="s">
        <v>334</v>
      </c>
    </row>
    <row r="120" spans="1:16" ht="12.75" customHeight="1">
      <c r="A120" s="16"/>
      <c s="16"/>
      <c s="16" t="s">
        <v>37</v>
      </c>
      <c s="16" t="s">
        <v>296</v>
      </c>
      <c s="16"/>
      <c s="16"/>
      <c s="16"/>
      <c s="16">
        <f>SUM(H90:H119)</f>
      </c>
      <c r="P120">
        <f>ROUND(SUM(P90:P119),2)</f>
      </c>
    </row>
    <row r="122" spans="1:8" ht="12.75" customHeight="1">
      <c r="A122" s="9"/>
      <c s="9"/>
      <c s="9" t="s">
        <v>158</v>
      </c>
      <c s="9" t="s">
        <v>157</v>
      </c>
      <c s="9"/>
      <c s="11"/>
      <c s="9"/>
      <c s="11"/>
    </row>
    <row r="123" spans="1:16" ht="12.75">
      <c r="A123" s="7">
        <v>34</v>
      </c>
      <c s="7" t="s">
        <v>335</v>
      </c>
      <c s="7" t="s">
        <v>44</v>
      </c>
      <c s="7" t="s">
        <v>336</v>
      </c>
      <c s="7" t="s">
        <v>130</v>
      </c>
      <c s="10">
        <v>160.2</v>
      </c>
      <c s="14"/>
      <c s="13">
        <f>ROUND((G123*F123),2)</f>
      </c>
      <c r="O123">
        <f>rekapitulace!H8</f>
      </c>
      <c>
        <f>O123/100*H123</f>
      </c>
    </row>
    <row r="124" spans="4:4" ht="140.25">
      <c r="D124" s="15" t="s">
        <v>337</v>
      </c>
    </row>
    <row r="125" spans="4:4" ht="140.25">
      <c r="D125" s="15" t="s">
        <v>162</v>
      </c>
    </row>
    <row r="126" spans="1:16" ht="12.75">
      <c r="A126" s="7">
        <v>35</v>
      </c>
      <c s="7" t="s">
        <v>338</v>
      </c>
      <c s="7" t="s">
        <v>44</v>
      </c>
      <c s="7" t="s">
        <v>339</v>
      </c>
      <c s="7" t="s">
        <v>130</v>
      </c>
      <c s="10">
        <v>156</v>
      </c>
      <c s="14"/>
      <c s="13">
        <f>ROUND((G126*F126),2)</f>
      </c>
      <c r="O126">
        <f>rekapitulace!H8</f>
      </c>
      <c>
        <f>O126/100*H126</f>
      </c>
    </row>
    <row r="127" spans="4:4" ht="140.25">
      <c r="D127" s="15" t="s">
        <v>340</v>
      </c>
    </row>
    <row r="128" spans="4:4" ht="409.5">
      <c r="D128" s="15" t="s">
        <v>341</v>
      </c>
    </row>
    <row r="129" spans="1:16" ht="12.75">
      <c r="A129" s="7">
        <v>36</v>
      </c>
      <c s="7" t="s">
        <v>342</v>
      </c>
      <c s="7" t="s">
        <v>44</v>
      </c>
      <c s="7" t="s">
        <v>343</v>
      </c>
      <c s="7" t="s">
        <v>68</v>
      </c>
      <c s="10">
        <v>2</v>
      </c>
      <c s="14"/>
      <c s="13">
        <f>ROUND((G129*F129),2)</f>
      </c>
      <c r="O129">
        <f>rekapitulace!H8</f>
      </c>
      <c>
        <f>O129/100*H129</f>
      </c>
    </row>
    <row r="130" spans="4:4" ht="51">
      <c r="D130" s="15" t="s">
        <v>344</v>
      </c>
    </row>
    <row r="131" spans="4:4" ht="255">
      <c r="D131" s="15" t="s">
        <v>345</v>
      </c>
    </row>
    <row r="132" spans="1:16" ht="12.75">
      <c r="A132" s="7">
        <v>37</v>
      </c>
      <c s="7" t="s">
        <v>346</v>
      </c>
      <c s="7" t="s">
        <v>44</v>
      </c>
      <c s="7" t="s">
        <v>347</v>
      </c>
      <c s="7" t="s">
        <v>68</v>
      </c>
      <c s="10">
        <v>16</v>
      </c>
      <c s="14"/>
      <c s="13">
        <f>ROUND((G132*F132),2)</f>
      </c>
      <c r="O132">
        <f>rekapitulace!H8</f>
      </c>
      <c>
        <f>O132/100*H132</f>
      </c>
    </row>
    <row r="133" spans="4:4" ht="114.75">
      <c r="D133" s="15" t="s">
        <v>348</v>
      </c>
    </row>
    <row r="134" spans="4:4" ht="140.25">
      <c r="D134" s="15" t="s">
        <v>349</v>
      </c>
    </row>
    <row r="135" spans="1:16" ht="12.75">
      <c r="A135" s="7">
        <v>38</v>
      </c>
      <c s="7" t="s">
        <v>350</v>
      </c>
      <c s="7" t="s">
        <v>44</v>
      </c>
      <c s="7" t="s">
        <v>351</v>
      </c>
      <c s="7" t="s">
        <v>68</v>
      </c>
      <c s="10">
        <v>1</v>
      </c>
      <c s="14"/>
      <c s="13">
        <f>ROUND((G135*F135),2)</f>
      </c>
      <c r="O135">
        <f>rekapitulace!H8</f>
      </c>
      <c>
        <f>O135/100*H135</f>
      </c>
    </row>
    <row r="136" spans="4:4" ht="89.25">
      <c r="D136" s="15" t="s">
        <v>352</v>
      </c>
    </row>
    <row r="137" spans="4:4" ht="267.75">
      <c r="D137" s="15" t="s">
        <v>353</v>
      </c>
    </row>
    <row r="138" spans="1:16" ht="12.75">
      <c r="A138" s="7">
        <v>39</v>
      </c>
      <c s="7" t="s">
        <v>354</v>
      </c>
      <c s="7" t="s">
        <v>44</v>
      </c>
      <c s="7" t="s">
        <v>355</v>
      </c>
      <c s="7" t="s">
        <v>68</v>
      </c>
      <c s="10">
        <v>12</v>
      </c>
      <c s="14"/>
      <c s="13">
        <f>ROUND((G138*F138),2)</f>
      </c>
      <c r="O138">
        <f>rekapitulace!H8</f>
      </c>
      <c>
        <f>O138/100*H138</f>
      </c>
    </row>
    <row r="139" spans="4:4" ht="25.5">
      <c r="D139" s="15" t="s">
        <v>356</v>
      </c>
    </row>
    <row r="140" spans="4:4" ht="165.75">
      <c r="D140" s="15" t="s">
        <v>181</v>
      </c>
    </row>
    <row r="141" spans="1:16" ht="12.75">
      <c r="A141" s="7">
        <v>40</v>
      </c>
      <c s="7" t="s">
        <v>354</v>
      </c>
      <c s="7" t="s">
        <v>50</v>
      </c>
      <c s="7" t="s">
        <v>355</v>
      </c>
      <c s="7" t="s">
        <v>68</v>
      </c>
      <c s="10">
        <v>1</v>
      </c>
      <c s="14"/>
      <c s="13">
        <f>ROUND((G141*F141),2)</f>
      </c>
      <c r="O141">
        <f>rekapitulace!H8</f>
      </c>
      <c>
        <f>O141/100*H141</f>
      </c>
    </row>
    <row r="142" spans="4:4" ht="76.5">
      <c r="D142" s="15" t="s">
        <v>357</v>
      </c>
    </row>
    <row r="143" spans="4:4" ht="165.75">
      <c r="D143" s="15" t="s">
        <v>181</v>
      </c>
    </row>
    <row r="144" spans="1:16" ht="12.75">
      <c r="A144" s="7">
        <v>41</v>
      </c>
      <c s="7" t="s">
        <v>358</v>
      </c>
      <c s="7" t="s">
        <v>44</v>
      </c>
      <c s="7" t="s">
        <v>359</v>
      </c>
      <c s="7" t="s">
        <v>68</v>
      </c>
      <c s="10">
        <v>1</v>
      </c>
      <c s="14"/>
      <c s="13">
        <f>ROUND((G144*F144),2)</f>
      </c>
      <c r="O144">
        <f>rekapitulace!H8</f>
      </c>
      <c>
        <f>O144/100*H144</f>
      </c>
    </row>
    <row r="145" spans="4:4" ht="89.25">
      <c r="D145" s="15" t="s">
        <v>360</v>
      </c>
    </row>
    <row r="146" spans="4:4" ht="267.75">
      <c r="D146" s="15" t="s">
        <v>353</v>
      </c>
    </row>
    <row r="147" spans="1:16" ht="12.75">
      <c r="A147" s="7">
        <v>42</v>
      </c>
      <c s="7" t="s">
        <v>361</v>
      </c>
      <c s="7" t="s">
        <v>44</v>
      </c>
      <c s="7" t="s">
        <v>362</v>
      </c>
      <c s="7" t="s">
        <v>68</v>
      </c>
      <c s="10">
        <v>1</v>
      </c>
      <c s="14"/>
      <c s="13">
        <f>ROUND((G147*F147),2)</f>
      </c>
      <c r="O147">
        <f>rekapitulace!H8</f>
      </c>
      <c>
        <f>O147/100*H147</f>
      </c>
    </row>
    <row r="148" spans="4:4" ht="76.5">
      <c r="D148" s="15" t="s">
        <v>363</v>
      </c>
    </row>
    <row r="149" spans="4:4" ht="165.75">
      <c r="D149" s="15" t="s">
        <v>181</v>
      </c>
    </row>
    <row r="150" spans="1:16" ht="12.75">
      <c r="A150" s="7">
        <v>43</v>
      </c>
      <c s="7" t="s">
        <v>364</v>
      </c>
      <c s="7" t="s">
        <v>44</v>
      </c>
      <c s="7" t="s">
        <v>365</v>
      </c>
      <c s="7" t="s">
        <v>68</v>
      </c>
      <c s="10">
        <v>2</v>
      </c>
      <c s="14"/>
      <c s="13">
        <f>ROUND((G150*F150),2)</f>
      </c>
      <c r="O150">
        <f>rekapitulace!H8</f>
      </c>
      <c>
        <f>O150/100*H150</f>
      </c>
    </row>
    <row r="151" spans="4:4" ht="25.5">
      <c r="D151" s="15" t="s">
        <v>366</v>
      </c>
    </row>
    <row r="152" spans="4:4" ht="165.75">
      <c r="D152" s="15" t="s">
        <v>367</v>
      </c>
    </row>
    <row r="153" spans="1:16" ht="12.75">
      <c r="A153" s="7">
        <v>44</v>
      </c>
      <c s="7" t="s">
        <v>182</v>
      </c>
      <c s="7" t="s">
        <v>44</v>
      </c>
      <c s="7" t="s">
        <v>183</v>
      </c>
      <c s="7" t="s">
        <v>68</v>
      </c>
      <c s="10">
        <v>5</v>
      </c>
      <c s="14"/>
      <c s="13">
        <f>ROUND((G153*F153),2)</f>
      </c>
      <c r="O153">
        <f>rekapitulace!H8</f>
      </c>
      <c>
        <f>O153/100*H153</f>
      </c>
    </row>
    <row r="154" spans="4:4" ht="25.5">
      <c r="D154" s="15" t="s">
        <v>368</v>
      </c>
    </row>
    <row r="155" spans="4:4" ht="165.75">
      <c r="D155" s="15" t="s">
        <v>181</v>
      </c>
    </row>
    <row r="156" spans="1:16" ht="12.75">
      <c r="A156" s="7">
        <v>45</v>
      </c>
      <c s="7" t="s">
        <v>369</v>
      </c>
      <c s="7" t="s">
        <v>44</v>
      </c>
      <c s="7" t="s">
        <v>370</v>
      </c>
      <c s="7" t="s">
        <v>113</v>
      </c>
      <c s="10">
        <v>201.075</v>
      </c>
      <c s="14"/>
      <c s="13">
        <f>ROUND((G156*F156),2)</f>
      </c>
      <c r="O156">
        <f>rekapitulace!H8</f>
      </c>
      <c>
        <f>O156/100*H156</f>
      </c>
    </row>
    <row r="157" spans="4:4" ht="409.5">
      <c r="D157" s="15" t="s">
        <v>371</v>
      </c>
    </row>
    <row r="158" spans="4:4" ht="204">
      <c r="D158" s="15" t="s">
        <v>372</v>
      </c>
    </row>
    <row r="159" spans="1:16" ht="12.75">
      <c r="A159" s="7">
        <v>46</v>
      </c>
      <c s="7" t="s">
        <v>373</v>
      </c>
      <c s="7" t="s">
        <v>44</v>
      </c>
      <c s="7" t="s">
        <v>374</v>
      </c>
      <c s="7" t="s">
        <v>113</v>
      </c>
      <c s="10">
        <v>37.2</v>
      </c>
      <c s="14"/>
      <c s="13">
        <f>ROUND((G159*F159),2)</f>
      </c>
      <c r="O159">
        <f>rekapitulace!H8</f>
      </c>
      <c>
        <f>O159/100*H159</f>
      </c>
    </row>
    <row r="160" spans="4:4" ht="165.75">
      <c r="D160" s="15" t="s">
        <v>375</v>
      </c>
    </row>
    <row r="161" spans="4:4" ht="204">
      <c r="D161" s="15" t="s">
        <v>372</v>
      </c>
    </row>
    <row r="162" spans="1:16" ht="12.75">
      <c r="A162" s="7">
        <v>47</v>
      </c>
      <c s="7" t="s">
        <v>376</v>
      </c>
      <c s="7" t="s">
        <v>44</v>
      </c>
      <c s="7" t="s">
        <v>377</v>
      </c>
      <c s="7" t="s">
        <v>113</v>
      </c>
      <c s="10">
        <v>54.725</v>
      </c>
      <c s="14"/>
      <c s="13">
        <f>ROUND((G162*F162),2)</f>
      </c>
      <c r="O162">
        <f>rekapitulace!H8</f>
      </c>
      <c>
        <f>O162/100*H162</f>
      </c>
    </row>
    <row r="163" spans="4:4" ht="229.5">
      <c r="D163" s="15" t="s">
        <v>378</v>
      </c>
    </row>
    <row r="164" spans="4:4" ht="204">
      <c r="D164" s="15" t="s">
        <v>372</v>
      </c>
    </row>
    <row r="165" spans="1:16" ht="12.75">
      <c r="A165" s="7">
        <v>48</v>
      </c>
      <c s="7" t="s">
        <v>379</v>
      </c>
      <c s="7" t="s">
        <v>44</v>
      </c>
      <c s="7" t="s">
        <v>380</v>
      </c>
      <c s="7" t="s">
        <v>113</v>
      </c>
      <c s="10">
        <v>109.15</v>
      </c>
      <c s="14"/>
      <c s="13">
        <f>ROUND((G165*F165),2)</f>
      </c>
      <c r="O165">
        <f>rekapitulace!H8</f>
      </c>
      <c>
        <f>O165/100*H165</f>
      </c>
    </row>
    <row r="166" spans="4:4" ht="165.75">
      <c r="D166" s="15" t="s">
        <v>381</v>
      </c>
    </row>
    <row r="167" spans="4:4" ht="204">
      <c r="D167" s="15" t="s">
        <v>372</v>
      </c>
    </row>
    <row r="168" spans="1:16" ht="12.75">
      <c r="A168" s="7">
        <v>49</v>
      </c>
      <c s="7" t="s">
        <v>382</v>
      </c>
      <c s="7" t="s">
        <v>44</v>
      </c>
      <c s="7" t="s">
        <v>383</v>
      </c>
      <c s="7" t="s">
        <v>130</v>
      </c>
      <c s="10">
        <v>91.7</v>
      </c>
      <c s="14"/>
      <c s="13">
        <f>ROUND((G168*F168),2)</f>
      </c>
      <c r="O168">
        <f>rekapitulace!H8</f>
      </c>
      <c>
        <f>O168/100*H168</f>
      </c>
    </row>
    <row r="169" spans="4:4" ht="89.25">
      <c r="D169" s="15" t="s">
        <v>384</v>
      </c>
    </row>
    <row r="170" spans="4:4" ht="140.25">
      <c r="D170" s="15" t="s">
        <v>385</v>
      </c>
    </row>
    <row r="171" spans="1:16" ht="12.75">
      <c r="A171" s="7">
        <v>50</v>
      </c>
      <c s="7" t="s">
        <v>386</v>
      </c>
      <c s="7" t="s">
        <v>44</v>
      </c>
      <c s="7" t="s">
        <v>387</v>
      </c>
      <c s="7" t="s">
        <v>130</v>
      </c>
      <c s="10">
        <v>183.4</v>
      </c>
      <c s="14"/>
      <c s="13">
        <f>ROUND((G171*F171),2)</f>
      </c>
      <c r="O171">
        <f>rekapitulace!H8</f>
      </c>
      <c>
        <f>O171/100*H171</f>
      </c>
    </row>
    <row r="172" spans="4:4" ht="165.75">
      <c r="D172" s="15" t="s">
        <v>388</v>
      </c>
    </row>
    <row r="173" spans="4:4" ht="140.25">
      <c r="D173" s="15" t="s">
        <v>385</v>
      </c>
    </row>
    <row r="174" spans="1:16" ht="12.75">
      <c r="A174" s="7">
        <v>51</v>
      </c>
      <c s="7" t="s">
        <v>389</v>
      </c>
      <c s="7" t="s">
        <v>44</v>
      </c>
      <c s="7" t="s">
        <v>390</v>
      </c>
      <c s="7" t="s">
        <v>130</v>
      </c>
      <c s="10">
        <v>91.7</v>
      </c>
      <c s="14"/>
      <c s="13">
        <f>ROUND((G174*F174),2)</f>
      </c>
      <c r="O174">
        <f>rekapitulace!H8</f>
      </c>
      <c>
        <f>O174/100*H174</f>
      </c>
    </row>
    <row r="175" spans="4:4" ht="102">
      <c r="D175" s="15" t="s">
        <v>391</v>
      </c>
    </row>
    <row r="176" spans="4:4" ht="242.25">
      <c r="D176" s="15" t="s">
        <v>392</v>
      </c>
    </row>
    <row r="177" spans="1:16" ht="12.75">
      <c r="A177" s="7">
        <v>52</v>
      </c>
      <c s="7" t="s">
        <v>393</v>
      </c>
      <c s="7" t="s">
        <v>44</v>
      </c>
      <c s="7" t="s">
        <v>394</v>
      </c>
      <c s="7" t="s">
        <v>130</v>
      </c>
      <c s="10">
        <v>91.7</v>
      </c>
      <c s="14"/>
      <c s="13">
        <f>ROUND((G177*F177),2)</f>
      </c>
      <c r="O177">
        <f>rekapitulace!H8</f>
      </c>
      <c>
        <f>O177/100*H177</f>
      </c>
    </row>
    <row r="178" spans="4:4" ht="102">
      <c r="D178" s="15" t="s">
        <v>395</v>
      </c>
    </row>
    <row r="179" spans="4:4" ht="242.25">
      <c r="D179" s="15" t="s">
        <v>392</v>
      </c>
    </row>
    <row r="180" spans="1:16" ht="12.75">
      <c r="A180" s="7">
        <v>53</v>
      </c>
      <c s="7" t="s">
        <v>396</v>
      </c>
      <c s="7" t="s">
        <v>44</v>
      </c>
      <c s="7" t="s">
        <v>397</v>
      </c>
      <c s="7" t="s">
        <v>130</v>
      </c>
      <c s="10">
        <v>91.7</v>
      </c>
      <c s="14"/>
      <c s="13">
        <f>ROUND((G180*F180),2)</f>
      </c>
      <c r="O180">
        <f>rekapitulace!H8</f>
      </c>
      <c>
        <f>O180/100*H180</f>
      </c>
    </row>
    <row r="181" spans="4:4" ht="102">
      <c r="D181" s="15" t="s">
        <v>398</v>
      </c>
    </row>
    <row r="182" spans="4:4" ht="242.25">
      <c r="D182" s="15" t="s">
        <v>392</v>
      </c>
    </row>
    <row r="183" spans="1:16" ht="12.75" customHeight="1">
      <c r="A183" s="16"/>
      <c s="16"/>
      <c s="16" t="s">
        <v>158</v>
      </c>
      <c s="16" t="s">
        <v>157</v>
      </c>
      <c s="16"/>
      <c s="16"/>
      <c s="16"/>
      <c s="16">
        <f>SUM(H123:H182)</f>
      </c>
      <c r="P183">
        <f>ROUND(SUM(P123:P182),2)</f>
      </c>
    </row>
    <row r="185" spans="1:16" ht="12.75" customHeight="1">
      <c r="A185" s="16"/>
      <c s="16"/>
      <c s="16"/>
      <c s="16" t="s">
        <v>88</v>
      </c>
      <c s="16"/>
      <c s="16"/>
      <c s="16"/>
      <c s="16">
        <f>+H24+H78+H87+H120+H183</f>
      </c>
      <c r="P185">
        <f>+P24+P78+P87+P120+P183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399</v>
      </c>
      <c s="5" t="s">
        <v>400</v>
      </c>
      <c s="5"/>
    </row>
    <row r="6" spans="1:5" ht="12.75" customHeight="1">
      <c r="A6" t="s">
        <v>17</v>
      </c>
      <c r="C6" s="5" t="s">
        <v>401</v>
      </c>
      <c s="5" t="s">
        <v>400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92</v>
      </c>
      <c s="7" t="s">
        <v>44</v>
      </c>
      <c s="7" t="s">
        <v>220</v>
      </c>
      <c s="7" t="s">
        <v>94</v>
      </c>
      <c s="10">
        <v>220.628</v>
      </c>
      <c s="14"/>
      <c s="13">
        <f>ROUND((G12*F12),2)</f>
      </c>
      <c r="O12">
        <f>rekapitulace!H8</f>
      </c>
      <c>
        <f>O12/100*H12</f>
      </c>
    </row>
    <row r="13" spans="4:4" ht="191.25">
      <c r="D13" s="15" t="s">
        <v>402</v>
      </c>
    </row>
    <row r="14" spans="4:4" ht="409.5">
      <c r="D14" s="15" t="s">
        <v>96</v>
      </c>
    </row>
    <row r="15" spans="1:16" ht="12.75">
      <c r="A15" s="7">
        <v>2</v>
      </c>
      <c s="7" t="s">
        <v>92</v>
      </c>
      <c s="7" t="s">
        <v>50</v>
      </c>
      <c s="7" t="s">
        <v>222</v>
      </c>
      <c s="7" t="s">
        <v>94</v>
      </c>
      <c s="10">
        <v>215.896</v>
      </c>
      <c s="14"/>
      <c s="13">
        <f>ROUND((G15*F15),2)</f>
      </c>
      <c r="O15">
        <f>rekapitulace!H8</f>
      </c>
      <c>
        <f>O15/100*H15</f>
      </c>
    </row>
    <row r="16" spans="4:4" ht="216.75">
      <c r="D16" s="15" t="s">
        <v>403</v>
      </c>
    </row>
    <row r="17" spans="4:4" ht="409.5">
      <c r="D17" s="15" t="s">
        <v>96</v>
      </c>
    </row>
    <row r="18" spans="1:16" ht="12.75">
      <c r="A18" s="7">
        <v>3</v>
      </c>
      <c s="7" t="s">
        <v>224</v>
      </c>
      <c s="7" t="s">
        <v>44</v>
      </c>
      <c s="7" t="s">
        <v>225</v>
      </c>
      <c s="7" t="s">
        <v>122</v>
      </c>
      <c s="10">
        <v>145.47</v>
      </c>
      <c s="14"/>
      <c s="13">
        <f>ROUND((G18*F18),2)</f>
      </c>
      <c r="O18">
        <f>rekapitulace!H8</f>
      </c>
      <c>
        <f>O18/100*H18</f>
      </c>
    </row>
    <row r="19" spans="4:4" ht="76.5">
      <c r="D19" s="15" t="s">
        <v>404</v>
      </c>
    </row>
    <row r="20" spans="4:4" ht="153">
      <c r="D20" s="15" t="s">
        <v>227</v>
      </c>
    </row>
    <row r="21" spans="1:16" ht="12.75" customHeight="1">
      <c r="A21" s="16"/>
      <c s="16"/>
      <c s="16" t="s">
        <v>42</v>
      </c>
      <c s="16" t="s">
        <v>41</v>
      </c>
      <c s="16"/>
      <c s="16"/>
      <c s="16"/>
      <c s="16">
        <f>SUM(H12:H20)</f>
      </c>
      <c r="P21">
        <f>ROUND(SUM(P12:P20),2)</f>
      </c>
    </row>
    <row r="23" spans="1:8" ht="12.75" customHeight="1">
      <c r="A23" s="9"/>
      <c s="9"/>
      <c s="9" t="s">
        <v>24</v>
      </c>
      <c s="9" t="s">
        <v>110</v>
      </c>
      <c s="9"/>
      <c s="11"/>
      <c s="9"/>
      <c s="11"/>
    </row>
    <row r="24" spans="1:16" ht="12.75">
      <c r="A24" s="7">
        <v>4</v>
      </c>
      <c s="7" t="s">
        <v>231</v>
      </c>
      <c s="7" t="s">
        <v>44</v>
      </c>
      <c s="7" t="s">
        <v>232</v>
      </c>
      <c s="7" t="s">
        <v>122</v>
      </c>
      <c s="10">
        <v>44.44</v>
      </c>
      <c s="14"/>
      <c s="13">
        <f>ROUND((G24*F24),2)</f>
      </c>
      <c r="O24">
        <f>rekapitulace!H8</f>
      </c>
      <c>
        <f>O24/100*H24</f>
      </c>
    </row>
    <row r="25" spans="4:4" ht="153">
      <c r="D25" s="15" t="s">
        <v>405</v>
      </c>
    </row>
    <row r="26" spans="4:4" ht="409.5">
      <c r="D26" s="15" t="s">
        <v>124</v>
      </c>
    </row>
    <row r="27" spans="1:16" ht="12.75">
      <c r="A27" s="7">
        <v>5</v>
      </c>
      <c s="7" t="s">
        <v>406</v>
      </c>
      <c s="7" t="s">
        <v>44</v>
      </c>
      <c s="7" t="s">
        <v>407</v>
      </c>
      <c s="7" t="s">
        <v>122</v>
      </c>
      <c s="10">
        <v>9.964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408</v>
      </c>
    </row>
    <row r="29" spans="4:4" ht="409.5">
      <c r="D29" s="15" t="s">
        <v>124</v>
      </c>
    </row>
    <row r="30" spans="1:16" ht="12.75">
      <c r="A30" s="7">
        <v>6</v>
      </c>
      <c s="7" t="s">
        <v>234</v>
      </c>
      <c s="7" t="s">
        <v>44</v>
      </c>
      <c s="7" t="s">
        <v>235</v>
      </c>
      <c s="7" t="s">
        <v>122</v>
      </c>
      <c s="10">
        <v>61.9</v>
      </c>
      <c s="14"/>
      <c s="13">
        <f>ROUND((G30*F30),2)</f>
      </c>
      <c r="O30">
        <f>rekapitulace!H8</f>
      </c>
      <c>
        <f>O30/100*H30</f>
      </c>
    </row>
    <row r="31" spans="4:4" ht="153">
      <c r="D31" s="15" t="s">
        <v>409</v>
      </c>
    </row>
    <row r="32" spans="4:4" ht="409.5">
      <c r="D32" s="15" t="s">
        <v>124</v>
      </c>
    </row>
    <row r="33" spans="1:16" ht="12.75">
      <c r="A33" s="7">
        <v>7</v>
      </c>
      <c s="7" t="s">
        <v>125</v>
      </c>
      <c s="7" t="s">
        <v>44</v>
      </c>
      <c s="7" t="s">
        <v>126</v>
      </c>
      <c s="7" t="s">
        <v>122</v>
      </c>
      <c s="10">
        <v>31.968</v>
      </c>
      <c s="14"/>
      <c s="13">
        <f>ROUND((G33*F33),2)</f>
      </c>
      <c r="O33">
        <f>rekapitulace!H8</f>
      </c>
      <c>
        <f>O33/100*H33</f>
      </c>
    </row>
    <row r="34" spans="4:4" ht="63.75">
      <c r="D34" s="15" t="s">
        <v>410</v>
      </c>
    </row>
    <row r="35" spans="4:4" ht="409.5">
      <c r="D35" s="15" t="s">
        <v>124</v>
      </c>
    </row>
    <row r="36" spans="1:16" ht="12.75">
      <c r="A36" s="7">
        <v>8</v>
      </c>
      <c s="7" t="s">
        <v>237</v>
      </c>
      <c s="7" t="s">
        <v>44</v>
      </c>
      <c s="7" t="s">
        <v>238</v>
      </c>
      <c s="7" t="s">
        <v>122</v>
      </c>
      <c s="10">
        <v>66.44</v>
      </c>
      <c s="14"/>
      <c s="13">
        <f>ROUND((G36*F36),2)</f>
      </c>
      <c r="O36">
        <f>rekapitulace!H8</f>
      </c>
      <c>
        <f>O36/100*H36</f>
      </c>
    </row>
    <row r="37" spans="4:4" ht="216.75">
      <c r="D37" s="15" t="s">
        <v>411</v>
      </c>
    </row>
    <row r="38" spans="4:4" ht="409.5">
      <c r="D38" s="15" t="s">
        <v>124</v>
      </c>
    </row>
    <row r="39" spans="1:16" ht="12.75">
      <c r="A39" s="7">
        <v>9</v>
      </c>
      <c s="7" t="s">
        <v>412</v>
      </c>
      <c s="7" t="s">
        <v>44</v>
      </c>
      <c s="7" t="s">
        <v>413</v>
      </c>
      <c s="7" t="s">
        <v>130</v>
      </c>
      <c s="10">
        <v>144</v>
      </c>
      <c s="14"/>
      <c s="13">
        <f>ROUND((G39*F39),2)</f>
      </c>
      <c r="O39">
        <f>rekapitulace!H8</f>
      </c>
      <c>
        <f>O39/100*H39</f>
      </c>
    </row>
    <row r="40" spans="4:4" ht="89.25">
      <c r="D40" s="15" t="s">
        <v>414</v>
      </c>
    </row>
    <row r="41" spans="4:4" ht="165.75">
      <c r="D41" s="15" t="s">
        <v>415</v>
      </c>
    </row>
    <row r="42" spans="1:16" ht="12.75">
      <c r="A42" s="7">
        <v>10</v>
      </c>
      <c s="7" t="s">
        <v>240</v>
      </c>
      <c s="7" t="s">
        <v>44</v>
      </c>
      <c s="7" t="s">
        <v>241</v>
      </c>
      <c s="7" t="s">
        <v>122</v>
      </c>
      <c s="10">
        <v>71.72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416</v>
      </c>
    </row>
    <row r="44" spans="4:4" ht="409.5">
      <c r="D44" s="15" t="s">
        <v>135</v>
      </c>
    </row>
    <row r="45" spans="1:16" ht="12.75">
      <c r="A45" s="7">
        <v>11</v>
      </c>
      <c s="7" t="s">
        <v>243</v>
      </c>
      <c s="7" t="s">
        <v>101</v>
      </c>
      <c s="7" t="s">
        <v>249</v>
      </c>
      <c s="7" t="s">
        <v>122</v>
      </c>
      <c s="10">
        <v>145.47</v>
      </c>
      <c s="14"/>
      <c s="13">
        <f>ROUND((G45*F45),2)</f>
      </c>
      <c r="O45">
        <f>rekapitulace!H8</f>
      </c>
      <c>
        <f>O45/100*H45</f>
      </c>
    </row>
    <row r="46" spans="4:4" ht="127.5">
      <c r="D46" s="15" t="s">
        <v>417</v>
      </c>
    </row>
    <row r="47" spans="4:4" ht="409.5">
      <c r="D47" s="15" t="s">
        <v>246</v>
      </c>
    </row>
    <row r="48" spans="1:16" ht="12.75">
      <c r="A48" s="7">
        <v>12</v>
      </c>
      <c s="7" t="s">
        <v>144</v>
      </c>
      <c s="7" t="s">
        <v>44</v>
      </c>
      <c s="7" t="s">
        <v>145</v>
      </c>
      <c s="7" t="s">
        <v>122</v>
      </c>
      <c s="10">
        <v>71.72</v>
      </c>
      <c s="14"/>
      <c s="13">
        <f>ROUND((G48*F48),2)</f>
      </c>
      <c r="O48">
        <f>rekapitulace!H8</f>
      </c>
      <c>
        <f>O48/100*H48</f>
      </c>
    </row>
    <row r="49" spans="4:4" ht="102">
      <c r="D49" s="15" t="s">
        <v>418</v>
      </c>
    </row>
    <row r="50" spans="4:4" ht="409.5">
      <c r="D50" s="15" t="s">
        <v>147</v>
      </c>
    </row>
    <row r="51" spans="1:16" ht="12.75">
      <c r="A51" s="7">
        <v>13</v>
      </c>
      <c s="7" t="s">
        <v>419</v>
      </c>
      <c s="7" t="s">
        <v>44</v>
      </c>
      <c s="7" t="s">
        <v>420</v>
      </c>
      <c s="7" t="s">
        <v>122</v>
      </c>
      <c s="10">
        <v>69.15</v>
      </c>
      <c s="14"/>
      <c s="13">
        <f>ROUND((G51*F51),2)</f>
      </c>
      <c r="O51">
        <f>rekapitulace!H8</f>
      </c>
      <c>
        <f>O51/100*H51</f>
      </c>
    </row>
    <row r="52" spans="4:4" ht="63.75">
      <c r="D52" s="15" t="s">
        <v>421</v>
      </c>
    </row>
    <row r="53" spans="4:4" ht="409.5">
      <c r="D53" s="15" t="s">
        <v>258</v>
      </c>
    </row>
    <row r="54" spans="1:16" ht="12.75">
      <c r="A54" s="7">
        <v>14</v>
      </c>
      <c s="7" t="s">
        <v>260</v>
      </c>
      <c s="7" t="s">
        <v>44</v>
      </c>
      <c s="7" t="s">
        <v>261</v>
      </c>
      <c s="7" t="s">
        <v>122</v>
      </c>
      <c s="10">
        <v>76.32</v>
      </c>
      <c s="14"/>
      <c s="13">
        <f>ROUND((G54*F54),2)</f>
      </c>
      <c r="O54">
        <f>rekapitulace!H8</f>
      </c>
      <c>
        <f>O54/100*H54</f>
      </c>
    </row>
    <row r="55" spans="4:4" ht="191.25">
      <c r="D55" s="15" t="s">
        <v>422</v>
      </c>
    </row>
    <row r="56" spans="4:4" ht="409.5">
      <c r="D56" s="15" t="s">
        <v>263</v>
      </c>
    </row>
    <row r="57" spans="1:16" ht="12.75">
      <c r="A57" s="7">
        <v>15</v>
      </c>
      <c s="7" t="s">
        <v>264</v>
      </c>
      <c s="7" t="s">
        <v>44</v>
      </c>
      <c s="7" t="s">
        <v>265</v>
      </c>
      <c s="7" t="s">
        <v>113</v>
      </c>
      <c s="10">
        <v>138.3</v>
      </c>
      <c s="14"/>
      <c s="13">
        <f>ROUND((G57*F57),2)</f>
      </c>
      <c r="O57">
        <f>rekapitulace!H8</f>
      </c>
      <c>
        <f>O57/100*H57</f>
      </c>
    </row>
    <row r="58" spans="4:4" ht="63.75">
      <c r="D58" s="15" t="s">
        <v>423</v>
      </c>
    </row>
    <row r="59" spans="4:4" ht="153">
      <c r="D59" s="15" t="s">
        <v>267</v>
      </c>
    </row>
    <row r="60" spans="1:16" ht="12.75" customHeight="1">
      <c r="A60" s="16"/>
      <c s="16"/>
      <c s="16" t="s">
        <v>24</v>
      </c>
      <c s="16" t="s">
        <v>110</v>
      </c>
      <c s="16"/>
      <c s="16"/>
      <c s="16"/>
      <c s="16">
        <f>SUM(H24:H59)</f>
      </c>
      <c r="P60">
        <f>ROUND(SUM(P24:P59),2)</f>
      </c>
    </row>
    <row r="62" spans="1:8" ht="12.75" customHeight="1">
      <c r="A62" s="9"/>
      <c s="9"/>
      <c s="9" t="s">
        <v>34</v>
      </c>
      <c s="9" t="s">
        <v>152</v>
      </c>
      <c s="9"/>
      <c s="11"/>
      <c s="9"/>
      <c s="11"/>
    </row>
    <row r="63" spans="1:16" ht="12.75">
      <c r="A63" s="7">
        <v>16</v>
      </c>
      <c s="7" t="s">
        <v>424</v>
      </c>
      <c s="7" t="s">
        <v>44</v>
      </c>
      <c s="7" t="s">
        <v>425</v>
      </c>
      <c s="7" t="s">
        <v>113</v>
      </c>
      <c s="10">
        <v>50.6</v>
      </c>
      <c s="14"/>
      <c s="13">
        <f>ROUND((G63*F63),2)</f>
      </c>
      <c r="O63">
        <f>rekapitulace!H8</f>
      </c>
      <c>
        <f>O63/100*H63</f>
      </c>
    </row>
    <row r="64" spans="4:4" ht="89.25">
      <c r="D64" s="15" t="s">
        <v>426</v>
      </c>
    </row>
    <row r="65" spans="4:4" ht="267.75">
      <c r="D65" s="15" t="s">
        <v>427</v>
      </c>
    </row>
    <row r="66" spans="1:16" ht="12.75">
      <c r="A66" s="7">
        <v>17</v>
      </c>
      <c s="7" t="s">
        <v>428</v>
      </c>
      <c s="7" t="s">
        <v>44</v>
      </c>
      <c s="7" t="s">
        <v>429</v>
      </c>
      <c s="7" t="s">
        <v>130</v>
      </c>
      <c s="10">
        <v>22</v>
      </c>
      <c s="14"/>
      <c s="13">
        <f>ROUND((G66*F66),2)</f>
      </c>
      <c r="O66">
        <f>rekapitulace!H8</f>
      </c>
      <c>
        <f>O66/100*H66</f>
      </c>
    </row>
    <row r="67" spans="4:4" ht="63.75">
      <c r="D67" s="15" t="s">
        <v>430</v>
      </c>
    </row>
    <row r="68" spans="4:4" ht="409.5">
      <c r="D68" s="15" t="s">
        <v>431</v>
      </c>
    </row>
    <row r="69" spans="1:16" ht="12.75" customHeight="1">
      <c r="A69" s="16"/>
      <c s="16"/>
      <c s="16" t="s">
        <v>34</v>
      </c>
      <c s="16" t="s">
        <v>152</v>
      </c>
      <c s="16"/>
      <c s="16"/>
      <c s="16"/>
      <c s="16">
        <f>SUM(H63:H68)</f>
      </c>
      <c r="P69">
        <f>ROUND(SUM(P63:P68),2)</f>
      </c>
    </row>
    <row r="71" spans="1:8" ht="12.75" customHeight="1">
      <c r="A71" s="9"/>
      <c s="9"/>
      <c s="9" t="s">
        <v>36</v>
      </c>
      <c s="9" t="s">
        <v>432</v>
      </c>
      <c s="9"/>
      <c s="11"/>
      <c s="9"/>
      <c s="11"/>
    </row>
    <row r="72" spans="1:16" ht="12.75">
      <c r="A72" s="7">
        <v>18</v>
      </c>
      <c s="7" t="s">
        <v>433</v>
      </c>
      <c s="7" t="s">
        <v>44</v>
      </c>
      <c s="7" t="s">
        <v>434</v>
      </c>
      <c s="7" t="s">
        <v>122</v>
      </c>
      <c s="10">
        <v>52.4</v>
      </c>
      <c s="14"/>
      <c s="13">
        <f>ROUND((G72*F72),2)</f>
      </c>
      <c r="O72">
        <f>rekapitulace!H8</f>
      </c>
      <c>
        <f>O72/100*H72</f>
      </c>
    </row>
    <row r="73" spans="4:4" ht="102">
      <c r="D73" s="15" t="s">
        <v>435</v>
      </c>
    </row>
    <row r="74" spans="4:4" ht="409.5">
      <c r="D74" s="15" t="s">
        <v>436</v>
      </c>
    </row>
    <row r="75" spans="1:16" ht="12.75" customHeight="1">
      <c r="A75" s="16"/>
      <c s="16"/>
      <c s="16" t="s">
        <v>36</v>
      </c>
      <c s="16" t="s">
        <v>432</v>
      </c>
      <c s="16"/>
      <c s="16"/>
      <c s="16"/>
      <c s="16">
        <f>SUM(H72:H74)</f>
      </c>
      <c r="P75">
        <f>ROUND(SUM(P72:P74),2)</f>
      </c>
    </row>
    <row r="77" spans="1:8" ht="12.75" customHeight="1">
      <c r="A77" s="9"/>
      <c s="9"/>
      <c s="9" t="s">
        <v>37</v>
      </c>
      <c s="9" t="s">
        <v>296</v>
      </c>
      <c s="9"/>
      <c s="11"/>
      <c s="9"/>
      <c s="11"/>
    </row>
    <row r="78" spans="1:16" ht="12.75">
      <c r="A78" s="7">
        <v>19</v>
      </c>
      <c s="7" t="s">
        <v>297</v>
      </c>
      <c s="7" t="s">
        <v>44</v>
      </c>
      <c s="7" t="s">
        <v>298</v>
      </c>
      <c s="7" t="s">
        <v>122</v>
      </c>
      <c s="10">
        <v>18.4</v>
      </c>
      <c s="14"/>
      <c s="13">
        <f>ROUND((G78*F78),2)</f>
      </c>
      <c r="O78">
        <f>rekapitulace!H8</f>
      </c>
      <c>
        <f>O78/100*H78</f>
      </c>
    </row>
    <row r="79" spans="4:4" ht="63.75">
      <c r="D79" s="15" t="s">
        <v>437</v>
      </c>
    </row>
    <row r="80" spans="4:4" ht="409.5">
      <c r="D80" s="15" t="s">
        <v>300</v>
      </c>
    </row>
    <row r="81" spans="1:16" ht="12.75">
      <c r="A81" s="7">
        <v>20</v>
      </c>
      <c s="7" t="s">
        <v>301</v>
      </c>
      <c s="7" t="s">
        <v>44</v>
      </c>
      <c s="7" t="s">
        <v>302</v>
      </c>
      <c s="7" t="s">
        <v>122</v>
      </c>
      <c s="10">
        <v>36.1</v>
      </c>
      <c s="14"/>
      <c s="13">
        <f>ROUND((G81*F81),2)</f>
      </c>
      <c r="O81">
        <f>rekapitulace!H8</f>
      </c>
      <c>
        <f>O81/100*H81</f>
      </c>
    </row>
    <row r="82" spans="4:4" ht="51">
      <c r="D82" s="15" t="s">
        <v>438</v>
      </c>
    </row>
    <row r="83" spans="4:4" ht="318.75">
      <c r="D83" s="15" t="s">
        <v>304</v>
      </c>
    </row>
    <row r="84" spans="1:16" ht="12.75">
      <c r="A84" s="7">
        <v>21</v>
      </c>
      <c s="7" t="s">
        <v>309</v>
      </c>
      <c s="7" t="s">
        <v>44</v>
      </c>
      <c s="7" t="s">
        <v>439</v>
      </c>
      <c s="7" t="s">
        <v>113</v>
      </c>
      <c s="10">
        <v>97.4</v>
      </c>
      <c s="14"/>
      <c s="13">
        <f>ROUND((G84*F84),2)</f>
      </c>
      <c r="O84">
        <f>rekapitulace!H8</f>
      </c>
      <c>
        <f>O84/100*H84</f>
      </c>
    </row>
    <row r="85" spans="4:4" ht="38.25">
      <c r="D85" s="15" t="s">
        <v>440</v>
      </c>
    </row>
    <row r="86" spans="4:4" ht="357">
      <c r="D86" s="15" t="s">
        <v>312</v>
      </c>
    </row>
    <row r="87" spans="1:16" ht="12.75">
      <c r="A87" s="7">
        <v>22</v>
      </c>
      <c s="7" t="s">
        <v>313</v>
      </c>
      <c s="7" t="s">
        <v>44</v>
      </c>
      <c s="7" t="s">
        <v>314</v>
      </c>
      <c s="7" t="s">
        <v>113</v>
      </c>
      <c s="10">
        <v>367.7</v>
      </c>
      <c s="14"/>
      <c s="13">
        <f>ROUND((G87*F87),2)</f>
      </c>
      <c r="O87">
        <f>rekapitulace!H8</f>
      </c>
      <c>
        <f>O87/100*H87</f>
      </c>
    </row>
    <row r="88" spans="4:4" ht="204">
      <c r="D88" s="15" t="s">
        <v>441</v>
      </c>
    </row>
    <row r="89" spans="4:4" ht="357">
      <c r="D89" s="15" t="s">
        <v>312</v>
      </c>
    </row>
    <row r="90" spans="1:16" ht="12.75">
      <c r="A90" s="7">
        <v>23</v>
      </c>
      <c s="7" t="s">
        <v>442</v>
      </c>
      <c s="7" t="s">
        <v>44</v>
      </c>
      <c s="7" t="s">
        <v>443</v>
      </c>
      <c s="7" t="s">
        <v>113</v>
      </c>
      <c s="10">
        <v>122.2</v>
      </c>
      <c s="14"/>
      <c s="13">
        <f>ROUND((G90*F90),2)</f>
      </c>
      <c r="O90">
        <f>rekapitulace!H8</f>
      </c>
      <c>
        <f>O90/100*H90</f>
      </c>
    </row>
    <row r="91" spans="4:4" ht="63.75">
      <c r="D91" s="15" t="s">
        <v>444</v>
      </c>
    </row>
    <row r="92" spans="4:4" ht="409.5">
      <c r="D92" s="15" t="s">
        <v>319</v>
      </c>
    </row>
    <row r="93" spans="1:16" ht="12.75">
      <c r="A93" s="7">
        <v>24</v>
      </c>
      <c s="7" t="s">
        <v>445</v>
      </c>
      <c s="7" t="s">
        <v>44</v>
      </c>
      <c s="7" t="s">
        <v>446</v>
      </c>
      <c s="7" t="s">
        <v>113</v>
      </c>
      <c s="10">
        <v>97.4</v>
      </c>
      <c s="14"/>
      <c s="13">
        <f>ROUND((G93*F93),2)</f>
      </c>
      <c r="O93">
        <f>rekapitulace!H8</f>
      </c>
      <c>
        <f>O93/100*H93</f>
      </c>
    </row>
    <row r="94" spans="4:4" ht="51">
      <c r="D94" s="15" t="s">
        <v>447</v>
      </c>
    </row>
    <row r="95" spans="4:4" ht="409.5">
      <c r="D95" s="15" t="s">
        <v>319</v>
      </c>
    </row>
    <row r="96" spans="1:16" ht="12.75">
      <c r="A96" s="7">
        <v>25</v>
      </c>
      <c s="7" t="s">
        <v>448</v>
      </c>
      <c s="7" t="s">
        <v>44</v>
      </c>
      <c s="7" t="s">
        <v>449</v>
      </c>
      <c s="7" t="s">
        <v>113</v>
      </c>
      <c s="10">
        <v>109.5</v>
      </c>
      <c s="14"/>
      <c s="13">
        <f>ROUND((G96*F96),2)</f>
      </c>
      <c r="O96">
        <f>rekapitulace!H8</f>
      </c>
      <c>
        <f>O96/100*H96</f>
      </c>
    </row>
    <row r="97" spans="4:4" ht="63.75">
      <c r="D97" s="15" t="s">
        <v>450</v>
      </c>
    </row>
    <row r="98" spans="4:4" ht="409.5">
      <c r="D98" s="15" t="s">
        <v>319</v>
      </c>
    </row>
    <row r="99" spans="1:16" ht="12.75">
      <c r="A99" s="7">
        <v>26</v>
      </c>
      <c s="7" t="s">
        <v>324</v>
      </c>
      <c s="7" t="s">
        <v>44</v>
      </c>
      <c s="7" t="s">
        <v>451</v>
      </c>
      <c s="7" t="s">
        <v>113</v>
      </c>
      <c s="10">
        <v>136</v>
      </c>
      <c s="14"/>
      <c s="13">
        <f>ROUND((G99*F99),2)</f>
      </c>
      <c r="O99">
        <f>rekapitulace!H8</f>
      </c>
      <c>
        <f>O99/100*H99</f>
      </c>
    </row>
    <row r="100" spans="4:4" ht="63.75">
      <c r="D100" s="15" t="s">
        <v>452</v>
      </c>
    </row>
    <row r="101" spans="4:4" ht="409.5">
      <c r="D101" s="15" t="s">
        <v>319</v>
      </c>
    </row>
    <row r="102" spans="1:16" ht="12.75">
      <c r="A102" s="7">
        <v>27</v>
      </c>
      <c s="7" t="s">
        <v>327</v>
      </c>
      <c s="7" t="s">
        <v>44</v>
      </c>
      <c s="7" t="s">
        <v>328</v>
      </c>
      <c s="7" t="s">
        <v>113</v>
      </c>
      <c s="10">
        <v>97.4</v>
      </c>
      <c s="14"/>
      <c s="13">
        <f>ROUND((G102*F102),2)</f>
      </c>
      <c r="O102">
        <f>rekapitulace!H8</f>
      </c>
      <c>
        <f>O102/100*H102</f>
      </c>
    </row>
    <row r="103" spans="4:4" ht="63.75">
      <c r="D103" s="15" t="s">
        <v>453</v>
      </c>
    </row>
    <row r="104" spans="4:4" ht="127.5">
      <c r="D104" s="15" t="s">
        <v>330</v>
      </c>
    </row>
    <row r="105" spans="1:16" ht="12.75">
      <c r="A105" s="7">
        <v>28</v>
      </c>
      <c s="7" t="s">
        <v>331</v>
      </c>
      <c s="7" t="s">
        <v>44</v>
      </c>
      <c s="7" t="s">
        <v>332</v>
      </c>
      <c s="7" t="s">
        <v>113</v>
      </c>
      <c s="10">
        <v>136</v>
      </c>
      <c s="14"/>
      <c s="13">
        <f>ROUND((G105*F105),2)</f>
      </c>
      <c r="O105">
        <f>rekapitulace!H8</f>
      </c>
      <c>
        <f>O105/100*H105</f>
      </c>
    </row>
    <row r="106" spans="4:4" ht="51">
      <c r="D106" s="15" t="s">
        <v>454</v>
      </c>
    </row>
    <row r="107" spans="4:4" ht="153">
      <c r="D107" s="15" t="s">
        <v>334</v>
      </c>
    </row>
    <row r="108" spans="1:16" ht="12.75" customHeight="1">
      <c r="A108" s="16"/>
      <c s="16"/>
      <c s="16" t="s">
        <v>37</v>
      </c>
      <c s="16" t="s">
        <v>296</v>
      </c>
      <c s="16"/>
      <c s="16"/>
      <c s="16"/>
      <c s="16">
        <f>SUM(H78:H107)</f>
      </c>
      <c r="P108">
        <f>ROUND(SUM(P78:P107),2)</f>
      </c>
    </row>
    <row r="110" spans="1:8" ht="12.75" customHeight="1">
      <c r="A110" s="9"/>
      <c s="9"/>
      <c s="9" t="s">
        <v>158</v>
      </c>
      <c s="9" t="s">
        <v>157</v>
      </c>
      <c s="9"/>
      <c s="11"/>
      <c s="9"/>
      <c s="11"/>
    </row>
    <row r="111" spans="1:16" ht="12.75">
      <c r="A111" s="7">
        <v>29</v>
      </c>
      <c s="7" t="s">
        <v>173</v>
      </c>
      <c s="7" t="s">
        <v>44</v>
      </c>
      <c s="7" t="s">
        <v>455</v>
      </c>
      <c s="7" t="s">
        <v>130</v>
      </c>
      <c s="10">
        <v>124</v>
      </c>
      <c s="14"/>
      <c s="13">
        <f>ROUND((G111*F111),2)</f>
      </c>
      <c r="O111">
        <f>rekapitulace!H8</f>
      </c>
      <c>
        <f>O111/100*H111</f>
      </c>
    </row>
    <row r="112" spans="4:4" ht="76.5">
      <c r="D112" s="15" t="s">
        <v>456</v>
      </c>
    </row>
    <row r="113" spans="4:4" ht="140.25">
      <c r="D113" s="15" t="s">
        <v>162</v>
      </c>
    </row>
    <row r="114" spans="1:16" ht="12.75">
      <c r="A114" s="7">
        <v>30</v>
      </c>
      <c s="7" t="s">
        <v>457</v>
      </c>
      <c s="7" t="s">
        <v>44</v>
      </c>
      <c s="7" t="s">
        <v>458</v>
      </c>
      <c s="7" t="s">
        <v>130</v>
      </c>
      <c s="10">
        <v>172</v>
      </c>
      <c s="14"/>
      <c s="13">
        <f>ROUND((G114*F114),2)</f>
      </c>
      <c r="O114">
        <f>rekapitulace!H8</f>
      </c>
      <c>
        <f>O114/100*H114</f>
      </c>
    </row>
    <row r="115" spans="4:4" ht="76.5">
      <c r="D115" s="15" t="s">
        <v>459</v>
      </c>
    </row>
    <row r="116" spans="4:4" ht="369.75">
      <c r="D116" s="15" t="s">
        <v>460</v>
      </c>
    </row>
    <row r="117" spans="1:16" ht="12.75">
      <c r="A117" s="7">
        <v>31</v>
      </c>
      <c s="7" t="s">
        <v>346</v>
      </c>
      <c s="7" t="s">
        <v>44</v>
      </c>
      <c s="7" t="s">
        <v>347</v>
      </c>
      <c s="7" t="s">
        <v>68</v>
      </c>
      <c s="10">
        <v>6</v>
      </c>
      <c s="14"/>
      <c s="13">
        <f>ROUND((G117*F117),2)</f>
      </c>
      <c r="O117">
        <f>rekapitulace!H8</f>
      </c>
      <c>
        <f>O117/100*H117</f>
      </c>
    </row>
    <row r="118" spans="4:4" ht="38.25">
      <c r="D118" s="15" t="s">
        <v>461</v>
      </c>
    </row>
    <row r="119" spans="4:4" ht="140.25">
      <c r="D119" s="15" t="s">
        <v>349</v>
      </c>
    </row>
    <row r="120" spans="1:16" ht="12.75">
      <c r="A120" s="7">
        <v>32</v>
      </c>
      <c s="7" t="s">
        <v>462</v>
      </c>
      <c s="7" t="s">
        <v>44</v>
      </c>
      <c s="7" t="s">
        <v>463</v>
      </c>
      <c s="7" t="s">
        <v>130</v>
      </c>
      <c s="10">
        <v>144</v>
      </c>
      <c s="14"/>
      <c s="13">
        <f>ROUND((G120*F120),2)</f>
      </c>
      <c r="O120">
        <f>rekapitulace!H8</f>
      </c>
      <c>
        <f>O120/100*H120</f>
      </c>
    </row>
    <row r="121" spans="4:4" ht="89.25">
      <c r="D121" s="15" t="s">
        <v>414</v>
      </c>
    </row>
    <row r="122" spans="4:4" ht="242.25">
      <c r="D122" s="15" t="s">
        <v>392</v>
      </c>
    </row>
    <row r="123" spans="1:16" ht="12.75">
      <c r="A123" s="7">
        <v>33</v>
      </c>
      <c s="7" t="s">
        <v>464</v>
      </c>
      <c s="7" t="s">
        <v>44</v>
      </c>
      <c s="7" t="s">
        <v>465</v>
      </c>
      <c s="7" t="s">
        <v>130</v>
      </c>
      <c s="10">
        <v>22</v>
      </c>
      <c s="14"/>
      <c s="13">
        <f>ROUND((G123*F123),2)</f>
      </c>
      <c r="O123">
        <f>rekapitulace!H8</f>
      </c>
      <c>
        <f>O123/100*H123</f>
      </c>
    </row>
    <row r="124" spans="4:4" ht="51">
      <c r="D124" s="15" t="s">
        <v>466</v>
      </c>
    </row>
    <row r="125" spans="4:4" ht="409.5">
      <c r="D125" s="15" t="s">
        <v>200</v>
      </c>
    </row>
    <row r="126" spans="1:16" ht="12.75" customHeight="1">
      <c r="A126" s="16"/>
      <c s="16"/>
      <c s="16" t="s">
        <v>158</v>
      </c>
      <c s="16" t="s">
        <v>157</v>
      </c>
      <c s="16"/>
      <c s="16"/>
      <c s="16"/>
      <c s="16">
        <f>SUM(H111:H125)</f>
      </c>
      <c r="P126">
        <f>ROUND(SUM(P111:P125),2)</f>
      </c>
    </row>
    <row r="128" spans="1:16" ht="12.75" customHeight="1">
      <c r="A128" s="16"/>
      <c s="16"/>
      <c s="16"/>
      <c s="16" t="s">
        <v>88</v>
      </c>
      <c s="16"/>
      <c s="16"/>
      <c s="16"/>
      <c s="16">
        <f>+H21+H60+H69+H75+H108+H126</f>
      </c>
      <c r="P128">
        <f>+P21+P60+P69+P75+P108+P126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467</v>
      </c>
      <c s="5" t="s">
        <v>468</v>
      </c>
      <c s="5"/>
    </row>
    <row r="6" spans="1:5" ht="12.75" customHeight="1">
      <c r="A6" t="s">
        <v>17</v>
      </c>
      <c r="C6" s="5" t="s">
        <v>469</v>
      </c>
      <c s="5" t="s">
        <v>468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92</v>
      </c>
      <c s="7" t="s">
        <v>44</v>
      </c>
      <c s="7" t="s">
        <v>220</v>
      </c>
      <c s="7" t="s">
        <v>94</v>
      </c>
      <c s="10">
        <v>44.46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470</v>
      </c>
    </row>
    <row r="14" spans="4:4" ht="409.5">
      <c r="D14" s="15" t="s">
        <v>96</v>
      </c>
    </row>
    <row r="15" spans="1:16" ht="12.75">
      <c r="A15" s="7">
        <v>2</v>
      </c>
      <c s="7" t="s">
        <v>471</v>
      </c>
      <c s="7" t="s">
        <v>44</v>
      </c>
      <c s="7" t="s">
        <v>472</v>
      </c>
      <c s="7" t="s">
        <v>46</v>
      </c>
      <c s="10">
        <v>1</v>
      </c>
      <c s="14"/>
      <c s="13">
        <f>ROUND((G15*F15),2)</f>
      </c>
      <c r="O15">
        <f>rekapitulace!H8</f>
      </c>
      <c>
        <f>O15/100*H15</f>
      </c>
    </row>
    <row r="16" spans="4:4" ht="25.5">
      <c r="D16" s="15" t="s">
        <v>59</v>
      </c>
    </row>
    <row r="17" spans="4:4" ht="114.75">
      <c r="D17" s="15" t="s">
        <v>48</v>
      </c>
    </row>
    <row r="18" spans="1:16" ht="12.75">
      <c r="A18" s="7">
        <v>3</v>
      </c>
      <c s="7" t="s">
        <v>473</v>
      </c>
      <c s="7" t="s">
        <v>44</v>
      </c>
      <c s="7" t="s">
        <v>474</v>
      </c>
      <c s="7" t="s">
        <v>46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47</v>
      </c>
    </row>
    <row r="20" spans="4:4" ht="114.75">
      <c r="D20" s="15" t="s">
        <v>48</v>
      </c>
    </row>
    <row r="21" spans="1:16" ht="12.75">
      <c r="A21" s="7">
        <v>4</v>
      </c>
      <c s="7" t="s">
        <v>49</v>
      </c>
      <c s="7" t="s">
        <v>44</v>
      </c>
      <c s="7" t="s">
        <v>475</v>
      </c>
      <c s="7" t="s">
        <v>46</v>
      </c>
      <c s="10">
        <v>1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47</v>
      </c>
    </row>
    <row r="23" spans="4:4" ht="114.75">
      <c r="D23" s="15" t="s">
        <v>52</v>
      </c>
    </row>
    <row r="24" spans="1:16" ht="12.75" customHeight="1">
      <c r="A24" s="16"/>
      <c s="16"/>
      <c s="16" t="s">
        <v>42</v>
      </c>
      <c s="16" t="s">
        <v>41</v>
      </c>
      <c s="16"/>
      <c s="16"/>
      <c s="16"/>
      <c s="16">
        <f>SUM(H12:H23)</f>
      </c>
      <c r="P24">
        <f>ROUND(SUM(P12:P23),2)</f>
      </c>
    </row>
    <row r="26" spans="1:8" ht="12.75" customHeight="1">
      <c r="A26" s="9"/>
      <c s="9"/>
      <c s="9" t="s">
        <v>24</v>
      </c>
      <c s="9" t="s">
        <v>110</v>
      </c>
      <c s="9"/>
      <c s="11"/>
      <c s="9"/>
      <c s="11"/>
    </row>
    <row r="27" spans="1:16" ht="12.75">
      <c r="A27" s="7">
        <v>5</v>
      </c>
      <c s="7" t="s">
        <v>251</v>
      </c>
      <c s="7" t="s">
        <v>44</v>
      </c>
      <c s="7" t="s">
        <v>252</v>
      </c>
      <c s="7" t="s">
        <v>122</v>
      </c>
      <c s="10">
        <v>23.4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476</v>
      </c>
    </row>
    <row r="29" spans="4:4" ht="409.5">
      <c r="D29" s="15" t="s">
        <v>254</v>
      </c>
    </row>
    <row r="30" spans="1:16" ht="12.75" customHeight="1">
      <c r="A30" s="16"/>
      <c s="16"/>
      <c s="16" t="s">
        <v>24</v>
      </c>
      <c s="16" t="s">
        <v>110</v>
      </c>
      <c s="16"/>
      <c s="16"/>
      <c s="16"/>
      <c s="16">
        <f>SUM(H27:H29)</f>
      </c>
      <c r="P30">
        <f>ROUND(SUM(P27:P29),2)</f>
      </c>
    </row>
    <row r="32" spans="1:8" ht="12.75" customHeight="1">
      <c r="A32" s="9"/>
      <c s="9"/>
      <c s="9" t="s">
        <v>37</v>
      </c>
      <c s="9" t="s">
        <v>296</v>
      </c>
      <c s="9"/>
      <c s="11"/>
      <c s="9"/>
      <c s="11"/>
    </row>
    <row r="33" spans="1:16" ht="12.75">
      <c r="A33" s="7">
        <v>6</v>
      </c>
      <c s="7" t="s">
        <v>305</v>
      </c>
      <c s="7" t="s">
        <v>44</v>
      </c>
      <c s="7" t="s">
        <v>306</v>
      </c>
      <c s="7" t="s">
        <v>113</v>
      </c>
      <c s="10">
        <v>156</v>
      </c>
      <c s="14"/>
      <c s="13">
        <f>ROUND((G33*F33),2)</f>
      </c>
      <c r="O33">
        <f>rekapitulace!H8</f>
      </c>
      <c>
        <f>O33/100*H33</f>
      </c>
    </row>
    <row r="34" spans="4:4" ht="114.75">
      <c r="D34" s="15" t="s">
        <v>477</v>
      </c>
    </row>
    <row r="35" spans="4:4" ht="409.5">
      <c r="D35" s="15" t="s">
        <v>308</v>
      </c>
    </row>
    <row r="36" spans="1:16" ht="12.75" customHeight="1">
      <c r="A36" s="16"/>
      <c s="16"/>
      <c s="16" t="s">
        <v>37</v>
      </c>
      <c s="16" t="s">
        <v>296</v>
      </c>
      <c s="16"/>
      <c s="16"/>
      <c s="16"/>
      <c s="16">
        <f>SUM(H33:H35)</f>
      </c>
      <c r="P36">
        <f>ROUND(SUM(P33:P35),2)</f>
      </c>
    </row>
    <row r="38" spans="1:8" ht="12.75" customHeight="1">
      <c r="A38" s="9"/>
      <c s="9"/>
      <c s="9" t="s">
        <v>158</v>
      </c>
      <c s="9" t="s">
        <v>157</v>
      </c>
      <c s="9"/>
      <c s="11"/>
      <c s="9"/>
      <c s="11"/>
    </row>
    <row r="39" spans="1:16" ht="12.75">
      <c r="A39" s="7">
        <v>7</v>
      </c>
      <c s="7" t="s">
        <v>163</v>
      </c>
      <c s="7" t="s">
        <v>44</v>
      </c>
      <c s="7" t="s">
        <v>478</v>
      </c>
      <c s="7" t="s">
        <v>130</v>
      </c>
      <c s="10">
        <v>104</v>
      </c>
      <c s="14"/>
      <c s="13">
        <f>ROUND((G39*F39),2)</f>
      </c>
      <c r="O39">
        <f>rekapitulace!H8</f>
      </c>
      <c>
        <f>O39/100*H39</f>
      </c>
    </row>
    <row r="40" spans="4:4" ht="102">
      <c r="D40" s="15" t="s">
        <v>479</v>
      </c>
    </row>
    <row r="41" spans="4:4" ht="409.5">
      <c r="D41" s="15" t="s">
        <v>166</v>
      </c>
    </row>
    <row r="42" spans="1:16" ht="12.75">
      <c r="A42" s="7">
        <v>8</v>
      </c>
      <c s="7" t="s">
        <v>167</v>
      </c>
      <c s="7" t="s">
        <v>44</v>
      </c>
      <c s="7" t="s">
        <v>480</v>
      </c>
      <c s="7" t="s">
        <v>130</v>
      </c>
      <c s="10">
        <v>104</v>
      </c>
      <c s="14"/>
      <c s="13">
        <f>ROUND((G42*F42),2)</f>
      </c>
      <c r="O42">
        <f>rekapitulace!H8</f>
      </c>
      <c>
        <f>O42/100*H42</f>
      </c>
    </row>
    <row r="43" spans="4:4" ht="153">
      <c r="D43" s="15" t="s">
        <v>481</v>
      </c>
    </row>
    <row r="44" spans="4:4" ht="140.25">
      <c r="D44" s="15" t="s">
        <v>162</v>
      </c>
    </row>
    <row r="45" spans="1:16" ht="12.75">
      <c r="A45" s="7">
        <v>9</v>
      </c>
      <c s="7" t="s">
        <v>482</v>
      </c>
      <c s="7" t="s">
        <v>44</v>
      </c>
      <c s="7" t="s">
        <v>483</v>
      </c>
      <c s="7" t="s">
        <v>130</v>
      </c>
      <c s="10">
        <v>96</v>
      </c>
      <c s="14"/>
      <c s="13">
        <f>ROUND((G45*F45),2)</f>
      </c>
      <c r="O45">
        <f>rekapitulace!H8</f>
      </c>
      <c>
        <f>O45/100*H45</f>
      </c>
    </row>
    <row r="46" spans="4:4" ht="114.75">
      <c r="D46" s="15" t="s">
        <v>484</v>
      </c>
    </row>
    <row r="47" spans="4:4" ht="344.25">
      <c r="D47" s="15" t="s">
        <v>485</v>
      </c>
    </row>
    <row r="48" spans="1:16" ht="12.75">
      <c r="A48" s="7">
        <v>10</v>
      </c>
      <c s="7" t="s">
        <v>486</v>
      </c>
      <c s="7" t="s">
        <v>44</v>
      </c>
      <c s="7" t="s">
        <v>487</v>
      </c>
      <c s="7" t="s">
        <v>130</v>
      </c>
      <c s="10">
        <v>96</v>
      </c>
      <c s="14"/>
      <c s="13">
        <f>ROUND((G48*F48),2)</f>
      </c>
      <c r="O48">
        <f>rekapitulace!H8</f>
      </c>
      <c>
        <f>O48/100*H48</f>
      </c>
    </row>
    <row r="49" spans="4:4" ht="63.75">
      <c r="D49" s="15" t="s">
        <v>488</v>
      </c>
    </row>
    <row r="50" spans="4:4" ht="140.25">
      <c r="D50" s="15" t="s">
        <v>162</v>
      </c>
    </row>
    <row r="51" spans="1:16" ht="12.75">
      <c r="A51" s="7">
        <v>11</v>
      </c>
      <c s="7" t="s">
        <v>489</v>
      </c>
      <c s="7" t="s">
        <v>44</v>
      </c>
      <c s="7" t="s">
        <v>490</v>
      </c>
      <c s="7" t="s">
        <v>491</v>
      </c>
      <c s="10">
        <v>19488</v>
      </c>
      <c s="14"/>
      <c s="13">
        <f>ROUND((G51*F51),2)</f>
      </c>
      <c r="O51">
        <f>rekapitulace!H8</f>
      </c>
      <c>
        <f>O51/100*H51</f>
      </c>
    </row>
    <row r="52" spans="4:4" ht="89.25">
      <c r="D52" s="15" t="s">
        <v>492</v>
      </c>
    </row>
    <row r="53" spans="4:4" ht="204">
      <c r="D53" s="15" t="s">
        <v>493</v>
      </c>
    </row>
    <row r="54" spans="1:16" ht="12.75">
      <c r="A54" s="7">
        <v>12</v>
      </c>
      <c s="7" t="s">
        <v>494</v>
      </c>
      <c s="7" t="s">
        <v>44</v>
      </c>
      <c s="7" t="s">
        <v>495</v>
      </c>
      <c s="7" t="s">
        <v>130</v>
      </c>
      <c s="10">
        <v>172</v>
      </c>
      <c s="14"/>
      <c s="13">
        <f>ROUND((G54*F54),2)</f>
      </c>
      <c r="O54">
        <f>rekapitulace!H8</f>
      </c>
      <c>
        <f>O54/100*H54</f>
      </c>
    </row>
    <row r="55" spans="4:4" ht="89.25">
      <c r="D55" s="15" t="s">
        <v>496</v>
      </c>
    </row>
    <row r="56" spans="4:4" ht="344.25">
      <c r="D56" s="15" t="s">
        <v>485</v>
      </c>
    </row>
    <row r="57" spans="1:16" ht="12.75">
      <c r="A57" s="7">
        <v>13</v>
      </c>
      <c s="7" t="s">
        <v>497</v>
      </c>
      <c s="7" t="s">
        <v>44</v>
      </c>
      <c s="7" t="s">
        <v>498</v>
      </c>
      <c s="7" t="s">
        <v>130</v>
      </c>
      <c s="10">
        <v>172</v>
      </c>
      <c s="14"/>
      <c s="13">
        <f>ROUND((G57*F57),2)</f>
      </c>
      <c r="O57">
        <f>rekapitulace!H8</f>
      </c>
      <c>
        <f>O57/100*H57</f>
      </c>
    </row>
    <row r="58" spans="4:4" ht="89.25">
      <c r="D58" s="15" t="s">
        <v>499</v>
      </c>
    </row>
    <row r="59" spans="4:4" ht="140.25">
      <c r="D59" s="15" t="s">
        <v>162</v>
      </c>
    </row>
    <row r="60" spans="1:16" ht="12.75">
      <c r="A60" s="7">
        <v>14</v>
      </c>
      <c s="7" t="s">
        <v>500</v>
      </c>
      <c s="7" t="s">
        <v>44</v>
      </c>
      <c s="7" t="s">
        <v>501</v>
      </c>
      <c s="7" t="s">
        <v>68</v>
      </c>
      <c s="10">
        <v>17</v>
      </c>
      <c s="14"/>
      <c s="13">
        <f>ROUND((G60*F60),2)</f>
      </c>
      <c r="O60">
        <f>rekapitulace!H8</f>
      </c>
      <c>
        <f>O60/100*H60</f>
      </c>
    </row>
    <row r="61" spans="4:4" ht="114.75">
      <c r="D61" s="15" t="s">
        <v>502</v>
      </c>
    </row>
    <row r="62" spans="4:4" ht="395.25">
      <c r="D62" s="15" t="s">
        <v>503</v>
      </c>
    </row>
    <row r="63" spans="1:16" ht="12.75" customHeight="1">
      <c r="A63" s="16"/>
      <c s="16"/>
      <c s="16" t="s">
        <v>158</v>
      </c>
      <c s="16" t="s">
        <v>157</v>
      </c>
      <c s="16"/>
      <c s="16"/>
      <c s="16"/>
      <c s="16">
        <f>SUM(H39:H62)</f>
      </c>
      <c r="P63">
        <f>ROUND(SUM(P39:P62),2)</f>
      </c>
    </row>
    <row r="65" spans="1:16" ht="12.75" customHeight="1">
      <c r="A65" s="16"/>
      <c s="16"/>
      <c s="16"/>
      <c s="16" t="s">
        <v>88</v>
      </c>
      <c s="16"/>
      <c s="16"/>
      <c s="16"/>
      <c s="16">
        <f>+H24+H30+H36+H63</f>
      </c>
      <c r="P65">
        <f>+P24+P30+P36+P63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504</v>
      </c>
      <c s="5" t="s">
        <v>505</v>
      </c>
      <c s="5"/>
    </row>
    <row r="6" spans="1:5" ht="12.75" customHeight="1">
      <c r="A6" t="s">
        <v>17</v>
      </c>
      <c r="C6" s="5" t="s">
        <v>506</v>
      </c>
      <c s="5" t="s">
        <v>505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158</v>
      </c>
      <c s="9" t="s">
        <v>157</v>
      </c>
      <c s="9"/>
      <c s="11"/>
      <c s="9"/>
      <c s="11"/>
    </row>
    <row r="12" spans="1:16" ht="12.75">
      <c r="A12" s="7">
        <v>1</v>
      </c>
      <c s="7" t="s">
        <v>369</v>
      </c>
      <c s="7" t="s">
        <v>44</v>
      </c>
      <c s="7" t="s">
        <v>370</v>
      </c>
      <c s="7" t="s">
        <v>113</v>
      </c>
      <c s="10">
        <v>42</v>
      </c>
      <c s="14"/>
      <c s="13">
        <f>ROUND((G12*F12),2)</f>
      </c>
      <c r="O12">
        <f>rekapitulace!H8</f>
      </c>
      <c>
        <f>O12/100*H12</f>
      </c>
    </row>
    <row r="13" spans="4:4" ht="165.75">
      <c r="D13" s="15" t="s">
        <v>507</v>
      </c>
    </row>
    <row r="14" spans="4:4" ht="204">
      <c r="D14" s="15" t="s">
        <v>372</v>
      </c>
    </row>
    <row r="15" spans="1:16" ht="12.75">
      <c r="A15" s="7">
        <v>2</v>
      </c>
      <c s="7" t="s">
        <v>376</v>
      </c>
      <c s="7" t="s">
        <v>44</v>
      </c>
      <c s="7" t="s">
        <v>377</v>
      </c>
      <c s="7" t="s">
        <v>113</v>
      </c>
      <c s="10">
        <v>6</v>
      </c>
      <c s="14"/>
      <c s="13">
        <f>ROUND((G15*F15),2)</f>
      </c>
      <c r="O15">
        <f>rekapitulace!H8</f>
      </c>
      <c>
        <f>O15/100*H15</f>
      </c>
    </row>
    <row r="16" spans="4:4" ht="76.5">
      <c r="D16" s="15" t="s">
        <v>508</v>
      </c>
    </row>
    <row r="17" spans="4:4" ht="204">
      <c r="D17" s="15" t="s">
        <v>372</v>
      </c>
    </row>
    <row r="18" spans="1:16" ht="12.75">
      <c r="A18" s="7">
        <v>3</v>
      </c>
      <c s="7" t="s">
        <v>379</v>
      </c>
      <c s="7" t="s">
        <v>44</v>
      </c>
      <c s="7" t="s">
        <v>380</v>
      </c>
      <c s="7" t="s">
        <v>113</v>
      </c>
      <c s="10">
        <v>36</v>
      </c>
      <c s="14"/>
      <c s="13">
        <f>ROUND((G18*F18),2)</f>
      </c>
      <c r="O18">
        <f>rekapitulace!H8</f>
      </c>
      <c>
        <f>O18/100*H18</f>
      </c>
    </row>
    <row r="19" spans="4:4" ht="51">
      <c r="D19" s="15" t="s">
        <v>509</v>
      </c>
    </row>
    <row r="20" spans="4:4" ht="204">
      <c r="D20" s="15" t="s">
        <v>372</v>
      </c>
    </row>
    <row r="21" spans="1:16" ht="12.75">
      <c r="A21" s="7">
        <v>4</v>
      </c>
      <c s="7" t="s">
        <v>510</v>
      </c>
      <c s="7" t="s">
        <v>44</v>
      </c>
      <c s="7" t="s">
        <v>511</v>
      </c>
      <c s="7" t="s">
        <v>68</v>
      </c>
      <c s="10">
        <v>8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512</v>
      </c>
    </row>
    <row r="23" spans="4:4" ht="102">
      <c r="D23" s="15" t="s">
        <v>513</v>
      </c>
    </row>
    <row r="24" spans="1:16" ht="12.75" customHeight="1">
      <c r="A24" s="16"/>
      <c s="16"/>
      <c s="16" t="s">
        <v>158</v>
      </c>
      <c s="16" t="s">
        <v>157</v>
      </c>
      <c s="16"/>
      <c s="16"/>
      <c s="16"/>
      <c s="16">
        <f>SUM(H12:H23)</f>
      </c>
      <c r="P24">
        <f>ROUND(SUM(P12:P23),2)</f>
      </c>
    </row>
    <row r="26" spans="1:16" ht="12.75" customHeight="1">
      <c r="A26" s="16"/>
      <c s="16"/>
      <c s="16"/>
      <c s="16" t="s">
        <v>88</v>
      </c>
      <c s="16"/>
      <c s="16"/>
      <c s="16"/>
      <c s="16">
        <f>+H24</f>
      </c>
      <c r="P26">
        <f>+P24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9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514</v>
      </c>
      <c s="5" t="s">
        <v>515</v>
      </c>
      <c s="5"/>
    </row>
    <row r="6" spans="1:5" ht="12.75" customHeight="1">
      <c r="A6" t="s">
        <v>17</v>
      </c>
      <c r="C6" s="5" t="s">
        <v>516</v>
      </c>
      <c s="5" t="s">
        <v>515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92</v>
      </c>
      <c s="7" t="s">
        <v>44</v>
      </c>
      <c s="7" t="s">
        <v>220</v>
      </c>
      <c s="7" t="s">
        <v>94</v>
      </c>
      <c s="10">
        <v>5082.617</v>
      </c>
      <c s="14"/>
      <c s="13">
        <f>ROUND((G12*F12),2)</f>
      </c>
      <c r="O12">
        <f>rekapitulace!H8</f>
      </c>
      <c>
        <f>O12/100*H12</f>
      </c>
    </row>
    <row r="13" spans="4:4" ht="229.5">
      <c r="D13" s="15" t="s">
        <v>517</v>
      </c>
    </row>
    <row r="14" spans="4:4" ht="409.5">
      <c r="D14" s="15" t="s">
        <v>96</v>
      </c>
    </row>
    <row r="15" spans="1:16" ht="12.75">
      <c r="A15" s="7">
        <v>2</v>
      </c>
      <c s="7" t="s">
        <v>224</v>
      </c>
      <c s="7" t="s">
        <v>44</v>
      </c>
      <c s="7" t="s">
        <v>225</v>
      </c>
      <c s="7" t="s">
        <v>122</v>
      </c>
      <c s="10">
        <v>3187.349</v>
      </c>
      <c s="14"/>
      <c s="13">
        <f>ROUND((G15*F15),2)</f>
      </c>
      <c r="O15">
        <f>rekapitulace!H8</f>
      </c>
      <c>
        <f>O15/100*H15</f>
      </c>
    </row>
    <row r="16" spans="4:4" ht="89.25">
      <c r="D16" s="15" t="s">
        <v>518</v>
      </c>
    </row>
    <row r="17" spans="4:4" ht="153">
      <c r="D17" s="15" t="s">
        <v>227</v>
      </c>
    </row>
    <row r="18" spans="1:16" ht="12.75">
      <c r="A18" s="7">
        <v>3</v>
      </c>
      <c s="7" t="s">
        <v>228</v>
      </c>
      <c s="7" t="s">
        <v>44</v>
      </c>
      <c s="7" t="s">
        <v>229</v>
      </c>
      <c s="7" t="s">
        <v>122</v>
      </c>
      <c s="10">
        <v>34.467</v>
      </c>
      <c s="14"/>
      <c s="13">
        <f>ROUND((G18*F18),2)</f>
      </c>
      <c r="O18">
        <f>rekapitulace!H8</f>
      </c>
      <c>
        <f>O18/100*H18</f>
      </c>
    </row>
    <row r="19" spans="4:4" ht="76.5">
      <c r="D19" s="15" t="s">
        <v>519</v>
      </c>
    </row>
    <row r="20" spans="4:4" ht="153">
      <c r="D20" s="15" t="s">
        <v>227</v>
      </c>
    </row>
    <row r="21" spans="1:16" ht="12.75">
      <c r="A21" s="7">
        <v>4</v>
      </c>
      <c s="7" t="s">
        <v>520</v>
      </c>
      <c s="7" t="s">
        <v>44</v>
      </c>
      <c s="7" t="s">
        <v>521</v>
      </c>
      <c s="7" t="s">
        <v>68</v>
      </c>
      <c s="10">
        <v>4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118</v>
      </c>
    </row>
    <row r="23" spans="4:4" ht="178.5">
      <c r="D23" s="15" t="s">
        <v>522</v>
      </c>
    </row>
    <row r="24" spans="1:16" ht="12.75" customHeight="1">
      <c r="A24" s="16"/>
      <c s="16"/>
      <c s="16" t="s">
        <v>42</v>
      </c>
      <c s="16" t="s">
        <v>41</v>
      </c>
      <c s="16"/>
      <c s="16"/>
      <c s="16"/>
      <c s="16">
        <f>SUM(H12:H23)</f>
      </c>
      <c r="P24">
        <f>ROUND(SUM(P12:P23),2)</f>
      </c>
    </row>
    <row r="26" spans="1:8" ht="12.75" customHeight="1">
      <c r="A26" s="9"/>
      <c s="9"/>
      <c s="9" t="s">
        <v>24</v>
      </c>
      <c s="9" t="s">
        <v>110</v>
      </c>
      <c s="9"/>
      <c s="11"/>
      <c s="9"/>
      <c s="11"/>
    </row>
    <row r="27" spans="1:16" ht="12.75">
      <c r="A27" s="7">
        <v>5</v>
      </c>
      <c s="7" t="s">
        <v>243</v>
      </c>
      <c s="7" t="s">
        <v>50</v>
      </c>
      <c s="7" t="s">
        <v>244</v>
      </c>
      <c s="7" t="s">
        <v>122</v>
      </c>
      <c s="10">
        <v>36.467</v>
      </c>
      <c s="14"/>
      <c s="13">
        <f>ROUND((G27*F27),2)</f>
      </c>
      <c r="O27">
        <f>rekapitulace!H8</f>
      </c>
      <c>
        <f>O27/100*H27</f>
      </c>
    </row>
    <row r="28" spans="4:4" ht="102">
      <c r="D28" s="15" t="s">
        <v>523</v>
      </c>
    </row>
    <row r="29" spans="4:4" ht="409.5">
      <c r="D29" s="15" t="s">
        <v>246</v>
      </c>
    </row>
    <row r="30" spans="1:16" ht="12.75">
      <c r="A30" s="7">
        <v>6</v>
      </c>
      <c s="7" t="s">
        <v>243</v>
      </c>
      <c s="7" t="s">
        <v>53</v>
      </c>
      <c s="7" t="s">
        <v>247</v>
      </c>
      <c s="7" t="s">
        <v>122</v>
      </c>
      <c s="10">
        <v>2774.797</v>
      </c>
      <c s="14"/>
      <c s="13">
        <f>ROUND((G30*F30),2)</f>
      </c>
      <c r="O30">
        <f>rekapitulace!H8</f>
      </c>
      <c>
        <f>O30/100*H30</f>
      </c>
    </row>
    <row r="31" spans="4:4" ht="114.75">
      <c r="D31" s="15" t="s">
        <v>524</v>
      </c>
    </row>
    <row r="32" spans="4:4" ht="409.5">
      <c r="D32" s="15" t="s">
        <v>246</v>
      </c>
    </row>
    <row r="33" spans="1:16" ht="12.75">
      <c r="A33" s="7">
        <v>7</v>
      </c>
      <c s="7" t="s">
        <v>243</v>
      </c>
      <c s="7" t="s">
        <v>101</v>
      </c>
      <c s="7" t="s">
        <v>249</v>
      </c>
      <c s="7" t="s">
        <v>122</v>
      </c>
      <c s="10">
        <v>3187.349</v>
      </c>
      <c s="14"/>
      <c s="13">
        <f>ROUND((G33*F33),2)</f>
      </c>
      <c r="O33">
        <f>rekapitulace!H8</f>
      </c>
      <c>
        <f>O33/100*H33</f>
      </c>
    </row>
    <row r="34" spans="4:4" ht="204">
      <c r="D34" s="15" t="s">
        <v>525</v>
      </c>
    </row>
    <row r="35" spans="4:4" ht="409.5">
      <c r="D35" s="15" t="s">
        <v>246</v>
      </c>
    </row>
    <row r="36" spans="1:16" ht="12.75">
      <c r="A36" s="7">
        <v>8</v>
      </c>
      <c s="7" t="s">
        <v>526</v>
      </c>
      <c s="7" t="s">
        <v>44</v>
      </c>
      <c s="7" t="s">
        <v>527</v>
      </c>
      <c s="7" t="s">
        <v>122</v>
      </c>
      <c s="10">
        <v>2774.797</v>
      </c>
      <c s="14"/>
      <c s="13">
        <f>ROUND((G36*F36),2)</f>
      </c>
      <c r="O36">
        <f>rekapitulace!H8</f>
      </c>
      <c>
        <f>O36/100*H36</f>
      </c>
    </row>
    <row r="37" spans="4:4" ht="140.25">
      <c r="D37" s="15" t="s">
        <v>528</v>
      </c>
    </row>
    <row r="38" spans="4:4" ht="102">
      <c r="D38" s="15" t="s">
        <v>529</v>
      </c>
    </row>
    <row r="39" spans="1:16" ht="12.75">
      <c r="A39" s="7">
        <v>9</v>
      </c>
      <c s="7" t="s">
        <v>136</v>
      </c>
      <c s="7" t="s">
        <v>44</v>
      </c>
      <c s="7" t="s">
        <v>137</v>
      </c>
      <c s="7" t="s">
        <v>122</v>
      </c>
      <c s="10">
        <v>2645.299</v>
      </c>
      <c s="14"/>
      <c s="13">
        <f>ROUND((G39*F39),2)</f>
      </c>
      <c r="O39">
        <f>rekapitulace!H8</f>
      </c>
      <c>
        <f>O39/100*H39</f>
      </c>
    </row>
    <row r="40" spans="4:4" ht="318.75">
      <c r="D40" s="15" t="s">
        <v>530</v>
      </c>
    </row>
    <row r="41" spans="4:4" ht="409.5">
      <c r="D41" s="15" t="s">
        <v>139</v>
      </c>
    </row>
    <row r="42" spans="1:16" ht="12.75">
      <c r="A42" s="7">
        <v>10</v>
      </c>
      <c s="7" t="s">
        <v>140</v>
      </c>
      <c s="7" t="s">
        <v>44</v>
      </c>
      <c s="7" t="s">
        <v>141</v>
      </c>
      <c s="7" t="s">
        <v>122</v>
      </c>
      <c s="10">
        <v>1763.532</v>
      </c>
      <c s="14"/>
      <c s="13">
        <f>ROUND((G42*F42),2)</f>
      </c>
      <c r="O42">
        <f>rekapitulace!H8</f>
      </c>
      <c>
        <f>O42/100*H42</f>
      </c>
    </row>
    <row r="43" spans="4:4" ht="318.75">
      <c r="D43" s="15" t="s">
        <v>531</v>
      </c>
    </row>
    <row r="44" spans="4:4" ht="409.5">
      <c r="D44" s="15" t="s">
        <v>143</v>
      </c>
    </row>
    <row r="45" spans="1:16" ht="12.75">
      <c r="A45" s="7">
        <v>11</v>
      </c>
      <c s="7" t="s">
        <v>144</v>
      </c>
      <c s="7" t="s">
        <v>44</v>
      </c>
      <c s="7" t="s">
        <v>145</v>
      </c>
      <c s="7" t="s">
        <v>122</v>
      </c>
      <c s="10">
        <v>4465.38</v>
      </c>
      <c s="14"/>
      <c s="13">
        <f>ROUND((G45*F45),2)</f>
      </c>
      <c r="O45">
        <f>rekapitulace!H8</f>
      </c>
      <c>
        <f>O45/100*H45</f>
      </c>
    </row>
    <row r="46" spans="4:4" ht="306">
      <c r="D46" s="15" t="s">
        <v>532</v>
      </c>
    </row>
    <row r="47" spans="4:4" ht="409.5">
      <c r="D47" s="15" t="s">
        <v>147</v>
      </c>
    </row>
    <row r="48" spans="1:16" ht="12.75">
      <c r="A48" s="7">
        <v>12</v>
      </c>
      <c s="7" t="s">
        <v>533</v>
      </c>
      <c s="7" t="s">
        <v>44</v>
      </c>
      <c s="7" t="s">
        <v>534</v>
      </c>
      <c s="7" t="s">
        <v>122</v>
      </c>
      <c s="10">
        <v>5955.246</v>
      </c>
      <c s="14"/>
      <c s="13">
        <f>ROUND((G48*F48),2)</f>
      </c>
      <c r="O48">
        <f>rekapitulace!H8</f>
      </c>
      <c>
        <f>O48/100*H48</f>
      </c>
    </row>
    <row r="49" spans="4:4" ht="409.5">
      <c r="D49" s="15" t="s">
        <v>535</v>
      </c>
    </row>
    <row r="50" spans="4:4" ht="409.5">
      <c r="D50" s="15" t="s">
        <v>536</v>
      </c>
    </row>
    <row r="51" spans="1:16" ht="12.75">
      <c r="A51" s="7">
        <v>13</v>
      </c>
      <c s="7" t="s">
        <v>537</v>
      </c>
      <c s="7" t="s">
        <v>44</v>
      </c>
      <c s="7" t="s">
        <v>538</v>
      </c>
      <c s="7" t="s">
        <v>122</v>
      </c>
      <c s="10">
        <v>6.9</v>
      </c>
      <c s="14"/>
      <c s="13">
        <f>ROUND((G51*F51),2)</f>
      </c>
      <c r="O51">
        <f>rekapitulace!H8</f>
      </c>
      <c>
        <f>O51/100*H51</f>
      </c>
    </row>
    <row r="52" spans="4:4" ht="267.75">
      <c r="D52" s="15" t="s">
        <v>539</v>
      </c>
    </row>
    <row r="53" spans="4:4" ht="409.5">
      <c r="D53" s="15" t="s">
        <v>540</v>
      </c>
    </row>
    <row r="54" spans="1:16" ht="12.75">
      <c r="A54" s="7">
        <v>14</v>
      </c>
      <c s="7" t="s">
        <v>541</v>
      </c>
      <c s="7" t="s">
        <v>44</v>
      </c>
      <c s="7" t="s">
        <v>542</v>
      </c>
      <c s="7" t="s">
        <v>122</v>
      </c>
      <c s="10">
        <v>381.44</v>
      </c>
      <c s="14"/>
      <c s="13">
        <f>ROUND((G54*F54),2)</f>
      </c>
      <c r="O54">
        <f>rekapitulace!H8</f>
      </c>
      <c>
        <f>O54/100*H54</f>
      </c>
    </row>
    <row r="55" spans="4:4" ht="204">
      <c r="D55" s="15" t="s">
        <v>543</v>
      </c>
    </row>
    <row r="56" spans="4:4" ht="409.5">
      <c r="D56" s="15" t="s">
        <v>544</v>
      </c>
    </row>
    <row r="57" spans="1:16" ht="12.75">
      <c r="A57" s="7">
        <v>15</v>
      </c>
      <c s="7" t="s">
        <v>268</v>
      </c>
      <c s="7" t="s">
        <v>44</v>
      </c>
      <c s="7" t="s">
        <v>269</v>
      </c>
      <c s="7" t="s">
        <v>122</v>
      </c>
      <c s="10">
        <v>36.467</v>
      </c>
      <c s="14"/>
      <c s="13">
        <f>ROUND((G57*F57),2)</f>
      </c>
      <c r="O57">
        <f>rekapitulace!H8</f>
      </c>
      <c>
        <f>O57/100*H57</f>
      </c>
    </row>
    <row r="58" spans="4:4" ht="216.75">
      <c r="D58" s="15" t="s">
        <v>545</v>
      </c>
    </row>
    <row r="59" spans="4:4" ht="204">
      <c r="D59" s="15" t="s">
        <v>271</v>
      </c>
    </row>
    <row r="60" spans="1:16" ht="12.75">
      <c r="A60" s="7">
        <v>16</v>
      </c>
      <c s="7" t="s">
        <v>546</v>
      </c>
      <c s="7" t="s">
        <v>44</v>
      </c>
      <c s="7" t="s">
        <v>547</v>
      </c>
      <c s="7" t="s">
        <v>113</v>
      </c>
      <c s="10">
        <v>243.108</v>
      </c>
      <c s="14"/>
      <c s="13">
        <f>ROUND((G60*F60),2)</f>
      </c>
      <c r="O60">
        <f>rekapitulace!H8</f>
      </c>
      <c>
        <f>O60/100*H60</f>
      </c>
    </row>
    <row r="61" spans="4:4" ht="191.25">
      <c r="D61" s="15" t="s">
        <v>548</v>
      </c>
    </row>
    <row r="62" spans="4:4" ht="178.5">
      <c r="D62" s="15" t="s">
        <v>549</v>
      </c>
    </row>
    <row r="63" spans="1:16" ht="12.75" customHeight="1">
      <c r="A63" s="16"/>
      <c s="16"/>
      <c s="16" t="s">
        <v>24</v>
      </c>
      <c s="16" t="s">
        <v>110</v>
      </c>
      <c s="16"/>
      <c s="16"/>
      <c s="16"/>
      <c s="16">
        <f>SUM(H27:H62)</f>
      </c>
      <c r="P63">
        <f>ROUND(SUM(P27:P62),2)</f>
      </c>
    </row>
    <row r="65" spans="1:8" ht="12.75" customHeight="1">
      <c r="A65" s="9"/>
      <c s="9"/>
      <c s="9" t="s">
        <v>34</v>
      </c>
      <c s="9" t="s">
        <v>152</v>
      </c>
      <c s="9"/>
      <c s="11"/>
      <c s="9"/>
      <c s="11"/>
    </row>
    <row r="66" spans="1:16" ht="12.75">
      <c r="A66" s="7">
        <v>17</v>
      </c>
      <c s="7" t="s">
        <v>550</v>
      </c>
      <c s="7" t="s">
        <v>44</v>
      </c>
      <c s="7" t="s">
        <v>551</v>
      </c>
      <c s="7" t="s">
        <v>122</v>
      </c>
      <c s="10">
        <v>2.232</v>
      </c>
      <c s="14"/>
      <c s="13">
        <f>ROUND((G66*F66),2)</f>
      </c>
      <c r="O66">
        <f>rekapitulace!H8</f>
      </c>
      <c>
        <f>O66/100*H66</f>
      </c>
    </row>
    <row r="67" spans="4:4" ht="127.5">
      <c r="D67" s="15" t="s">
        <v>552</v>
      </c>
    </row>
    <row r="68" spans="4:4" ht="306">
      <c r="D68" s="15" t="s">
        <v>553</v>
      </c>
    </row>
    <row r="69" spans="1:16" ht="12.75">
      <c r="A69" s="7">
        <v>18</v>
      </c>
      <c s="7" t="s">
        <v>554</v>
      </c>
      <c s="7" t="s">
        <v>44</v>
      </c>
      <c s="7" t="s">
        <v>555</v>
      </c>
      <c s="7" t="s">
        <v>122</v>
      </c>
      <c s="10">
        <v>0.774</v>
      </c>
      <c s="14"/>
      <c s="13">
        <f>ROUND((G69*F69),2)</f>
      </c>
      <c r="O69">
        <f>rekapitulace!H8</f>
      </c>
      <c>
        <f>O69/100*H69</f>
      </c>
    </row>
    <row r="70" spans="4:4" ht="216.75">
      <c r="D70" s="15" t="s">
        <v>556</v>
      </c>
    </row>
    <row r="71" spans="4:4" ht="306">
      <c r="D71" s="15" t="s">
        <v>553</v>
      </c>
    </row>
    <row r="72" spans="1:16" ht="12.75">
      <c r="A72" s="7">
        <v>19</v>
      </c>
      <c s="7" t="s">
        <v>153</v>
      </c>
      <c s="7" t="s">
        <v>44</v>
      </c>
      <c s="7" t="s">
        <v>557</v>
      </c>
      <c s="7" t="s">
        <v>113</v>
      </c>
      <c s="10">
        <v>352.8</v>
      </c>
      <c s="14"/>
      <c s="13">
        <f>ROUND((G72*F72),2)</f>
      </c>
      <c r="O72">
        <f>rekapitulace!H8</f>
      </c>
      <c>
        <f>O72/100*H72</f>
      </c>
    </row>
    <row r="73" spans="4:4" ht="191.25">
      <c r="D73" s="15" t="s">
        <v>558</v>
      </c>
    </row>
    <row r="74" spans="4:4" ht="395.25">
      <c r="D74" s="15" t="s">
        <v>156</v>
      </c>
    </row>
    <row r="75" spans="1:16" ht="12.75">
      <c r="A75" s="7">
        <v>20</v>
      </c>
      <c s="7" t="s">
        <v>559</v>
      </c>
      <c s="7" t="s">
        <v>44</v>
      </c>
      <c s="7" t="s">
        <v>560</v>
      </c>
      <c s="7" t="s">
        <v>94</v>
      </c>
      <c s="10">
        <v>41.85</v>
      </c>
      <c s="14"/>
      <c s="13">
        <f>ROUND((G75*F75),2)</f>
      </c>
      <c r="O75">
        <f>rekapitulace!H8</f>
      </c>
      <c>
        <f>O75/100*H75</f>
      </c>
    </row>
    <row r="76" spans="4:4" ht="280.5">
      <c r="D76" s="15" t="s">
        <v>561</v>
      </c>
    </row>
    <row r="77" spans="4:4" ht="357">
      <c r="D77" s="15" t="s">
        <v>562</v>
      </c>
    </row>
    <row r="78" spans="1:16" ht="12.75">
      <c r="A78" s="7">
        <v>21</v>
      </c>
      <c s="7" t="s">
        <v>563</v>
      </c>
      <c s="7" t="s">
        <v>44</v>
      </c>
      <c s="7" t="s">
        <v>564</v>
      </c>
      <c s="7" t="s">
        <v>113</v>
      </c>
      <c s="10">
        <v>346.8</v>
      </c>
      <c s="14"/>
      <c s="13">
        <f>ROUND((G78*F78),2)</f>
      </c>
      <c r="O78">
        <f>rekapitulace!H8</f>
      </c>
      <c>
        <f>O78/100*H78</f>
      </c>
    </row>
    <row r="79" spans="4:4" ht="204">
      <c r="D79" s="15" t="s">
        <v>565</v>
      </c>
    </row>
    <row r="80" spans="4:4" ht="140.25">
      <c r="D80" s="15" t="s">
        <v>566</v>
      </c>
    </row>
    <row r="81" spans="1:16" ht="12.75">
      <c r="A81" s="7">
        <v>22</v>
      </c>
      <c s="7" t="s">
        <v>567</v>
      </c>
      <c s="7" t="s">
        <v>44</v>
      </c>
      <c s="7" t="s">
        <v>568</v>
      </c>
      <c s="7" t="s">
        <v>130</v>
      </c>
      <c s="10">
        <v>450</v>
      </c>
      <c s="14"/>
      <c s="13">
        <f>ROUND((G81*F81),2)</f>
      </c>
      <c r="O81">
        <f>rekapitulace!H8</f>
      </c>
      <c>
        <f>O81/100*H81</f>
      </c>
    </row>
    <row r="82" spans="4:4" ht="89.25">
      <c r="D82" s="15" t="s">
        <v>569</v>
      </c>
    </row>
    <row r="83" spans="4:4" ht="409.5">
      <c r="D83" s="15" t="s">
        <v>570</v>
      </c>
    </row>
    <row r="84" spans="1:16" ht="12.75">
      <c r="A84" s="7">
        <v>23</v>
      </c>
      <c s="7" t="s">
        <v>571</v>
      </c>
      <c s="7" t="s">
        <v>44</v>
      </c>
      <c s="7" t="s">
        <v>572</v>
      </c>
      <c s="7" t="s">
        <v>122</v>
      </c>
      <c s="10">
        <v>133.86</v>
      </c>
      <c s="14"/>
      <c s="13">
        <f>ROUND((G84*F84),2)</f>
      </c>
      <c r="O84">
        <f>rekapitulace!H8</f>
      </c>
      <c>
        <f>O84/100*H84</f>
      </c>
    </row>
    <row r="85" spans="4:4" ht="165.75">
      <c r="D85" s="15" t="s">
        <v>573</v>
      </c>
    </row>
    <row r="86" spans="4:4" ht="306">
      <c r="D86" s="15" t="s">
        <v>574</v>
      </c>
    </row>
    <row r="87" spans="1:16" ht="12.75">
      <c r="A87" s="7">
        <v>24</v>
      </c>
      <c s="7" t="s">
        <v>575</v>
      </c>
      <c s="7" t="s">
        <v>44</v>
      </c>
      <c s="7" t="s">
        <v>576</v>
      </c>
      <c s="7" t="s">
        <v>122</v>
      </c>
      <c s="10">
        <v>261.596</v>
      </c>
      <c s="14"/>
      <c s="13">
        <f>ROUND((G87*F87),2)</f>
      </c>
      <c r="O87">
        <f>rekapitulace!H8</f>
      </c>
      <c>
        <f>O87/100*H87</f>
      </c>
    </row>
    <row r="88" spans="4:4" ht="204">
      <c r="D88" s="15" t="s">
        <v>577</v>
      </c>
    </row>
    <row r="89" spans="4:4" ht="409.5">
      <c r="D89" s="15" t="s">
        <v>578</v>
      </c>
    </row>
    <row r="90" spans="1:16" ht="12.75">
      <c r="A90" s="7">
        <v>25</v>
      </c>
      <c s="7" t="s">
        <v>579</v>
      </c>
      <c s="7" t="s">
        <v>44</v>
      </c>
      <c s="7" t="s">
        <v>580</v>
      </c>
      <c s="7" t="s">
        <v>94</v>
      </c>
      <c s="10">
        <v>36.963</v>
      </c>
      <c s="14"/>
      <c s="13">
        <f>ROUND((G90*F90),2)</f>
      </c>
      <c r="O90">
        <f>rekapitulace!H8</f>
      </c>
      <c>
        <f>O90/100*H90</f>
      </c>
    </row>
    <row r="91" spans="4:4" ht="178.5">
      <c r="D91" s="15" t="s">
        <v>581</v>
      </c>
    </row>
    <row r="92" spans="4:4" ht="409.5">
      <c r="D92" s="15" t="s">
        <v>582</v>
      </c>
    </row>
    <row r="93" spans="1:16" ht="12.75">
      <c r="A93" s="7">
        <v>26</v>
      </c>
      <c s="7" t="s">
        <v>583</v>
      </c>
      <c s="7" t="s">
        <v>44</v>
      </c>
      <c s="7" t="s">
        <v>584</v>
      </c>
      <c s="7" t="s">
        <v>113</v>
      </c>
      <c s="10">
        <v>379.2</v>
      </c>
      <c s="14"/>
      <c s="13">
        <f>ROUND((G93*F93),2)</f>
      </c>
      <c r="O93">
        <f>rekapitulace!H8</f>
      </c>
      <c>
        <f>O93/100*H93</f>
      </c>
    </row>
    <row r="94" spans="4:4" ht="178.5">
      <c r="D94" s="15" t="s">
        <v>585</v>
      </c>
    </row>
    <row r="95" spans="4:4" ht="382.5">
      <c r="D95" s="15" t="s">
        <v>586</v>
      </c>
    </row>
    <row r="96" spans="1:16" ht="12.75" customHeight="1">
      <c r="A96" s="16"/>
      <c s="16"/>
      <c s="16" t="s">
        <v>34</v>
      </c>
      <c s="16" t="s">
        <v>152</v>
      </c>
      <c s="16"/>
      <c s="16"/>
      <c s="16"/>
      <c s="16">
        <f>SUM(H66:H95)</f>
      </c>
      <c r="P96">
        <f>ROUND(SUM(P66:P95),2)</f>
      </c>
    </row>
    <row r="98" spans="1:8" ht="12.75" customHeight="1">
      <c r="A98" s="9"/>
      <c s="9"/>
      <c s="9" t="s">
        <v>35</v>
      </c>
      <c s="9" t="s">
        <v>587</v>
      </c>
      <c s="9"/>
      <c s="11"/>
      <c s="9"/>
      <c s="11"/>
    </row>
    <row r="99" spans="1:16" ht="12.75">
      <c r="A99" s="7">
        <v>27</v>
      </c>
      <c s="7" t="s">
        <v>588</v>
      </c>
      <c s="7" t="s">
        <v>44</v>
      </c>
      <c s="7" t="s">
        <v>589</v>
      </c>
      <c s="7" t="s">
        <v>590</v>
      </c>
      <c s="10">
        <v>900</v>
      </c>
      <c s="14"/>
      <c s="13">
        <f>ROUND((G99*F99),2)</f>
      </c>
      <c r="O99">
        <f>rekapitulace!H8</f>
      </c>
      <c>
        <f>O99/100*H99</f>
      </c>
    </row>
    <row r="100" spans="4:4" ht="51">
      <c r="D100" s="15" t="s">
        <v>591</v>
      </c>
    </row>
    <row r="101" spans="4:4" ht="242.25">
      <c r="D101" s="15" t="s">
        <v>592</v>
      </c>
    </row>
    <row r="102" spans="1:16" ht="12.75">
      <c r="A102" s="7">
        <v>28</v>
      </c>
      <c s="7" t="s">
        <v>593</v>
      </c>
      <c s="7" t="s">
        <v>44</v>
      </c>
      <c s="7" t="s">
        <v>594</v>
      </c>
      <c s="7" t="s">
        <v>122</v>
      </c>
      <c s="10">
        <v>120.197</v>
      </c>
      <c s="14"/>
      <c s="13">
        <f>ROUND((G102*F102),2)</f>
      </c>
      <c r="O102">
        <f>rekapitulace!H8</f>
      </c>
      <c>
        <f>O102/100*H102</f>
      </c>
    </row>
    <row r="103" spans="4:4" ht="140.25">
      <c r="D103" s="15" t="s">
        <v>595</v>
      </c>
    </row>
    <row r="104" spans="4:4" ht="409.5">
      <c r="D104" s="15" t="s">
        <v>596</v>
      </c>
    </row>
    <row r="105" spans="1:16" ht="12.75">
      <c r="A105" s="7">
        <v>29</v>
      </c>
      <c s="7" t="s">
        <v>597</v>
      </c>
      <c s="7" t="s">
        <v>44</v>
      </c>
      <c s="7" t="s">
        <v>598</v>
      </c>
      <c s="7" t="s">
        <v>94</v>
      </c>
      <c s="10">
        <v>18.038</v>
      </c>
      <c s="14"/>
      <c s="13">
        <f>ROUND((G105*F105),2)</f>
      </c>
      <c r="O105">
        <f>rekapitulace!H8</f>
      </c>
      <c>
        <f>O105/100*H105</f>
      </c>
    </row>
    <row r="106" spans="4:4" ht="140.25">
      <c r="D106" s="15" t="s">
        <v>599</v>
      </c>
    </row>
    <row r="107" spans="4:4" ht="409.5">
      <c r="D107" s="15" t="s">
        <v>600</v>
      </c>
    </row>
    <row r="108" spans="1:16" ht="12.75">
      <c r="A108" s="7">
        <v>30</v>
      </c>
      <c s="7" t="s">
        <v>601</v>
      </c>
      <c s="7" t="s">
        <v>44</v>
      </c>
      <c s="7" t="s">
        <v>602</v>
      </c>
      <c s="7" t="s">
        <v>122</v>
      </c>
      <c s="10">
        <v>183</v>
      </c>
      <c s="14"/>
      <c s="13">
        <f>ROUND((G108*F108),2)</f>
      </c>
      <c r="O108">
        <f>rekapitulace!H8</f>
      </c>
      <c>
        <f>O108/100*H108</f>
      </c>
    </row>
    <row r="109" spans="4:4" ht="140.25">
      <c r="D109" s="15" t="s">
        <v>603</v>
      </c>
    </row>
    <row r="110" spans="4:4" ht="216.75">
      <c r="D110" s="15" t="s">
        <v>604</v>
      </c>
    </row>
    <row r="111" spans="1:16" ht="12.75">
      <c r="A111" s="7">
        <v>31</v>
      </c>
      <c s="7" t="s">
        <v>605</v>
      </c>
      <c s="7" t="s">
        <v>44</v>
      </c>
      <c s="7" t="s">
        <v>606</v>
      </c>
      <c s="7" t="s">
        <v>122</v>
      </c>
      <c s="10">
        <v>750.328</v>
      </c>
      <c s="14"/>
      <c s="13">
        <f>ROUND((G111*F111),2)</f>
      </c>
      <c r="O111">
        <f>rekapitulace!H8</f>
      </c>
      <c>
        <f>O111/100*H111</f>
      </c>
    </row>
    <row r="112" spans="4:4" ht="409.5">
      <c r="D112" s="15" t="s">
        <v>607</v>
      </c>
    </row>
    <row r="113" spans="4:4" ht="409.5">
      <c r="D113" s="15" t="s">
        <v>436</v>
      </c>
    </row>
    <row r="114" spans="1:16" ht="12.75">
      <c r="A114" s="7">
        <v>32</v>
      </c>
      <c s="7" t="s">
        <v>608</v>
      </c>
      <c s="7" t="s">
        <v>44</v>
      </c>
      <c s="7" t="s">
        <v>609</v>
      </c>
      <c s="7" t="s">
        <v>94</v>
      </c>
      <c s="10">
        <v>117.676</v>
      </c>
      <c s="14"/>
      <c s="13">
        <f>ROUND((G114*F114),2)</f>
      </c>
      <c r="O114">
        <f>rekapitulace!H8</f>
      </c>
      <c>
        <f>O114/100*H114</f>
      </c>
    </row>
    <row r="115" spans="4:4" ht="63.75">
      <c r="D115" s="15" t="s">
        <v>610</v>
      </c>
    </row>
    <row r="116" spans="4:4" ht="409.5">
      <c r="D116" s="15" t="s">
        <v>582</v>
      </c>
    </row>
    <row r="117" spans="1:16" ht="12.75">
      <c r="A117" s="7">
        <v>33</v>
      </c>
      <c s="7" t="s">
        <v>611</v>
      </c>
      <c s="7" t="s">
        <v>44</v>
      </c>
      <c s="7" t="s">
        <v>612</v>
      </c>
      <c s="7" t="s">
        <v>122</v>
      </c>
      <c s="10">
        <v>33.222</v>
      </c>
      <c s="14"/>
      <c s="13">
        <f>ROUND((G117*F117),2)</f>
      </c>
      <c r="O117">
        <f>rekapitulace!H8</f>
      </c>
      <c>
        <f>O117/100*H117</f>
      </c>
    </row>
    <row r="118" spans="4:4" ht="51">
      <c r="D118" s="15" t="s">
        <v>613</v>
      </c>
    </row>
    <row r="119" spans="4:4" ht="409.5">
      <c r="D119" s="15" t="s">
        <v>436</v>
      </c>
    </row>
    <row r="120" spans="1:16" ht="12.75">
      <c r="A120" s="7">
        <v>34</v>
      </c>
      <c s="7" t="s">
        <v>614</v>
      </c>
      <c s="7" t="s">
        <v>44</v>
      </c>
      <c s="7" t="s">
        <v>615</v>
      </c>
      <c s="7" t="s">
        <v>94</v>
      </c>
      <c s="10">
        <v>5.086</v>
      </c>
      <c s="14"/>
      <c s="13">
        <f>ROUND((G120*F120),2)</f>
      </c>
      <c r="O120">
        <f>rekapitulace!H8</f>
      </c>
      <c>
        <f>O120/100*H120</f>
      </c>
    </row>
    <row r="121" spans="4:4" ht="51">
      <c r="D121" s="15" t="s">
        <v>616</v>
      </c>
    </row>
    <row r="122" spans="4:4" ht="409.5">
      <c r="D122" s="15" t="s">
        <v>582</v>
      </c>
    </row>
    <row r="123" spans="1:16" ht="12.75" customHeight="1">
      <c r="A123" s="16"/>
      <c s="16"/>
      <c s="16" t="s">
        <v>35</v>
      </c>
      <c s="16" t="s">
        <v>587</v>
      </c>
      <c s="16"/>
      <c s="16"/>
      <c s="16"/>
      <c s="16">
        <f>SUM(H99:H122)</f>
      </c>
      <c r="P123">
        <f>ROUND(SUM(P99:P122),2)</f>
      </c>
    </row>
    <row r="125" spans="1:8" ht="12.75" customHeight="1">
      <c r="A125" s="9"/>
      <c s="9"/>
      <c s="9" t="s">
        <v>36</v>
      </c>
      <c s="9" t="s">
        <v>432</v>
      </c>
      <c s="9"/>
      <c s="11"/>
      <c s="9"/>
      <c s="11"/>
    </row>
    <row r="126" spans="1:16" ht="12.75">
      <c r="A126" s="7">
        <v>35</v>
      </c>
      <c s="7" t="s">
        <v>617</v>
      </c>
      <c s="7" t="s">
        <v>44</v>
      </c>
      <c s="7" t="s">
        <v>618</v>
      </c>
      <c s="7" t="s">
        <v>122</v>
      </c>
      <c s="10">
        <v>58.75</v>
      </c>
      <c s="14"/>
      <c s="13">
        <f>ROUND((G126*F126),2)</f>
      </c>
      <c r="O126">
        <f>rekapitulace!H8</f>
      </c>
      <c>
        <f>O126/100*H126</f>
      </c>
    </row>
    <row r="127" spans="4:4" ht="140.25">
      <c r="D127" s="15" t="s">
        <v>619</v>
      </c>
    </row>
    <row r="128" spans="4:4" ht="409.5">
      <c r="D128" s="15" t="s">
        <v>436</v>
      </c>
    </row>
    <row r="129" spans="1:16" ht="12.75">
      <c r="A129" s="7">
        <v>36</v>
      </c>
      <c s="7" t="s">
        <v>620</v>
      </c>
      <c s="7" t="s">
        <v>44</v>
      </c>
      <c s="7" t="s">
        <v>621</v>
      </c>
      <c s="7" t="s">
        <v>94</v>
      </c>
      <c s="10">
        <v>8.206</v>
      </c>
      <c s="14"/>
      <c s="13">
        <f>ROUND((G129*F129),2)</f>
      </c>
      <c r="O129">
        <f>rekapitulace!H8</f>
      </c>
      <c>
        <f>O129/100*H129</f>
      </c>
    </row>
    <row r="130" spans="4:4" ht="51">
      <c r="D130" s="15" t="s">
        <v>622</v>
      </c>
    </row>
    <row r="131" spans="4:4" ht="409.5">
      <c r="D131" s="15" t="s">
        <v>582</v>
      </c>
    </row>
    <row r="132" spans="1:16" ht="12.75">
      <c r="A132" s="7">
        <v>37</v>
      </c>
      <c s="7" t="s">
        <v>623</v>
      </c>
      <c s="7" t="s">
        <v>44</v>
      </c>
      <c s="7" t="s">
        <v>624</v>
      </c>
      <c s="7" t="s">
        <v>113</v>
      </c>
      <c s="10">
        <v>875</v>
      </c>
      <c s="14"/>
      <c s="13">
        <f>ROUND((G132*F132),2)</f>
      </c>
      <c r="O132">
        <f>rekapitulace!H8</f>
      </c>
      <c>
        <f>O132/100*H132</f>
      </c>
    </row>
    <row r="133" spans="4:4" ht="51">
      <c r="D133" s="15" t="s">
        <v>625</v>
      </c>
    </row>
    <row r="134" spans="4:4" ht="409.5">
      <c r="D134" s="15" t="s">
        <v>626</v>
      </c>
    </row>
    <row r="135" spans="1:16" ht="12.75">
      <c r="A135" s="7">
        <v>38</v>
      </c>
      <c s="7" t="s">
        <v>627</v>
      </c>
      <c s="7" t="s">
        <v>44</v>
      </c>
      <c s="7" t="s">
        <v>628</v>
      </c>
      <c s="7" t="s">
        <v>68</v>
      </c>
      <c s="10">
        <v>4</v>
      </c>
      <c s="14"/>
      <c s="13">
        <f>ROUND((G135*F135),2)</f>
      </c>
      <c r="O135">
        <f>rekapitulace!H8</f>
      </c>
      <c>
        <f>O135/100*H135</f>
      </c>
    </row>
    <row r="136" spans="4:4" ht="114.75">
      <c r="D136" s="15" t="s">
        <v>629</v>
      </c>
    </row>
    <row r="137" spans="4:4" ht="409.5">
      <c r="D137" s="15" t="s">
        <v>630</v>
      </c>
    </row>
    <row r="138" spans="1:16" ht="12.75">
      <c r="A138" s="7">
        <v>39</v>
      </c>
      <c s="7" t="s">
        <v>631</v>
      </c>
      <c s="7" t="s">
        <v>44</v>
      </c>
      <c s="7" t="s">
        <v>632</v>
      </c>
      <c s="7" t="s">
        <v>122</v>
      </c>
      <c s="10">
        <v>7.41</v>
      </c>
      <c s="14"/>
      <c s="13">
        <f>ROUND((G138*F138),2)</f>
      </c>
      <c r="O138">
        <f>rekapitulace!H8</f>
      </c>
      <c>
        <f>O138/100*H138</f>
      </c>
    </row>
    <row r="139" spans="4:4" ht="191.25">
      <c r="D139" s="15" t="s">
        <v>633</v>
      </c>
    </row>
    <row r="140" spans="4:4" ht="409.5">
      <c r="D140" s="15" t="s">
        <v>436</v>
      </c>
    </row>
    <row r="141" spans="1:16" ht="12.75">
      <c r="A141" s="7">
        <v>40</v>
      </c>
      <c s="7" t="s">
        <v>634</v>
      </c>
      <c s="7" t="s">
        <v>44</v>
      </c>
      <c s="7" t="s">
        <v>635</v>
      </c>
      <c s="7" t="s">
        <v>122</v>
      </c>
      <c s="10">
        <v>4.996</v>
      </c>
      <c s="14"/>
      <c s="13">
        <f>ROUND((G141*F141),2)</f>
      </c>
      <c r="O141">
        <f>rekapitulace!H8</f>
      </c>
      <c>
        <f>O141/100*H141</f>
      </c>
    </row>
    <row r="142" spans="4:4" ht="165.75">
      <c r="D142" s="15" t="s">
        <v>636</v>
      </c>
    </row>
    <row r="143" spans="4:4" ht="409.5">
      <c r="D143" s="15" t="s">
        <v>637</v>
      </c>
    </row>
    <row r="144" spans="1:16" ht="12.75">
      <c r="A144" s="7">
        <v>41</v>
      </c>
      <c s="7" t="s">
        <v>638</v>
      </c>
      <c s="7" t="s">
        <v>44</v>
      </c>
      <c s="7" t="s">
        <v>639</v>
      </c>
      <c s="7" t="s">
        <v>122</v>
      </c>
      <c s="10">
        <v>169.399</v>
      </c>
      <c s="14"/>
      <c s="13">
        <f>ROUND((G144*F144),2)</f>
      </c>
      <c r="O144">
        <f>rekapitulace!H8</f>
      </c>
      <c>
        <f>O144/100*H144</f>
      </c>
    </row>
    <row r="145" spans="4:4" ht="409.5">
      <c r="D145" s="15" t="s">
        <v>640</v>
      </c>
    </row>
    <row r="146" spans="4:4" ht="409.5">
      <c r="D146" s="15" t="s">
        <v>436</v>
      </c>
    </row>
    <row r="147" spans="1:16" ht="12.75">
      <c r="A147" s="7">
        <v>42</v>
      </c>
      <c s="7" t="s">
        <v>641</v>
      </c>
      <c s="7" t="s">
        <v>44</v>
      </c>
      <c s="7" t="s">
        <v>642</v>
      </c>
      <c s="7" t="s">
        <v>122</v>
      </c>
      <c s="10">
        <v>235.118</v>
      </c>
      <c s="14"/>
      <c s="13">
        <f>ROUND((G147*F147),2)</f>
      </c>
      <c r="O147">
        <f>rekapitulace!H8</f>
      </c>
      <c>
        <f>O147/100*H147</f>
      </c>
    </row>
    <row r="148" spans="4:4" ht="255">
      <c r="D148" s="15" t="s">
        <v>643</v>
      </c>
    </row>
    <row r="149" spans="4:4" ht="409.5">
      <c r="D149" s="15" t="s">
        <v>436</v>
      </c>
    </row>
    <row r="150" spans="1:16" ht="12.75">
      <c r="A150" s="7">
        <v>43</v>
      </c>
      <c s="7" t="s">
        <v>644</v>
      </c>
      <c s="7" t="s">
        <v>44</v>
      </c>
      <c s="7" t="s">
        <v>645</v>
      </c>
      <c s="7" t="s">
        <v>122</v>
      </c>
      <c s="10">
        <v>20.07</v>
      </c>
      <c s="14"/>
      <c s="13">
        <f>ROUND((G150*F150),2)</f>
      </c>
      <c r="O150">
        <f>rekapitulace!H8</f>
      </c>
      <c>
        <f>O150/100*H150</f>
      </c>
    </row>
    <row r="151" spans="4:4" ht="409.5">
      <c r="D151" s="15" t="s">
        <v>646</v>
      </c>
    </row>
    <row r="152" spans="4:4" ht="409.5">
      <c r="D152" s="15" t="s">
        <v>436</v>
      </c>
    </row>
    <row r="153" spans="1:16" ht="12.75">
      <c r="A153" s="7">
        <v>44</v>
      </c>
      <c s="7" t="s">
        <v>647</v>
      </c>
      <c s="7" t="s">
        <v>44</v>
      </c>
      <c s="7" t="s">
        <v>648</v>
      </c>
      <c s="7" t="s">
        <v>122</v>
      </c>
      <c s="10">
        <v>113.76</v>
      </c>
      <c s="14"/>
      <c s="13">
        <f>ROUND((G153*F153),2)</f>
      </c>
      <c r="O153">
        <f>rekapitulace!H8</f>
      </c>
      <c>
        <f>O153/100*H153</f>
      </c>
    </row>
    <row r="154" spans="4:4" ht="114.75">
      <c r="D154" s="15" t="s">
        <v>649</v>
      </c>
    </row>
    <row r="155" spans="4:4" ht="306">
      <c r="D155" s="15" t="s">
        <v>574</v>
      </c>
    </row>
    <row r="156" spans="1:16" ht="12.75">
      <c r="A156" s="7">
        <v>45</v>
      </c>
      <c s="7" t="s">
        <v>650</v>
      </c>
      <c s="7" t="s">
        <v>44</v>
      </c>
      <c s="7" t="s">
        <v>651</v>
      </c>
      <c s="7" t="s">
        <v>122</v>
      </c>
      <c s="10">
        <v>26.76</v>
      </c>
      <c s="14"/>
      <c s="13">
        <f>ROUND((G156*F156),2)</f>
      </c>
      <c r="O156">
        <f>rekapitulace!H8</f>
      </c>
      <c>
        <f>O156/100*H156</f>
      </c>
    </row>
    <row r="157" spans="4:4" ht="408">
      <c r="D157" s="15" t="s">
        <v>652</v>
      </c>
    </row>
    <row r="158" spans="4:4" ht="409.5">
      <c r="D158" s="15" t="s">
        <v>653</v>
      </c>
    </row>
    <row r="159" spans="1:16" ht="12.75" customHeight="1">
      <c r="A159" s="16"/>
      <c s="16"/>
      <c s="16" t="s">
        <v>36</v>
      </c>
      <c s="16" t="s">
        <v>432</v>
      </c>
      <c s="16"/>
      <c s="16"/>
      <c s="16"/>
      <c s="16">
        <f>SUM(H126:H158)</f>
      </c>
      <c r="P159">
        <f>ROUND(SUM(P126:P158),2)</f>
      </c>
    </row>
    <row r="161" spans="1:8" ht="12.75" customHeight="1">
      <c r="A161" s="9"/>
      <c s="9"/>
      <c s="9" t="s">
        <v>37</v>
      </c>
      <c s="9" t="s">
        <v>296</v>
      </c>
      <c s="9"/>
      <c s="11"/>
      <c s="9"/>
      <c s="11"/>
    </row>
    <row r="162" spans="1:16" ht="12.75">
      <c r="A162" s="7">
        <v>46</v>
      </c>
      <c s="7" t="s">
        <v>313</v>
      </c>
      <c s="7" t="s">
        <v>44</v>
      </c>
      <c s="7" t="s">
        <v>314</v>
      </c>
      <c s="7" t="s">
        <v>113</v>
      </c>
      <c s="10">
        <v>1291.176</v>
      </c>
      <c s="14"/>
      <c s="13">
        <f>ROUND((G162*F162),2)</f>
      </c>
      <c r="O162">
        <f>rekapitulace!H8</f>
      </c>
      <c>
        <f>O162/100*H162</f>
      </c>
    </row>
    <row r="163" spans="4:4" ht="76.5">
      <c r="D163" s="15" t="s">
        <v>654</v>
      </c>
    </row>
    <row r="164" spans="4:4" ht="357">
      <c r="D164" s="15" t="s">
        <v>312</v>
      </c>
    </row>
    <row r="165" spans="1:16" ht="12.75">
      <c r="A165" s="7">
        <v>47</v>
      </c>
      <c s="7" t="s">
        <v>655</v>
      </c>
      <c s="7" t="s">
        <v>44</v>
      </c>
      <c s="7" t="s">
        <v>656</v>
      </c>
      <c s="7" t="s">
        <v>113</v>
      </c>
      <c s="10">
        <v>645.588</v>
      </c>
      <c s="14"/>
      <c s="13">
        <f>ROUND((G165*F165),2)</f>
      </c>
      <c r="O165">
        <f>rekapitulace!H8</f>
      </c>
      <c>
        <f>O165/100*H165</f>
      </c>
    </row>
    <row r="166" spans="4:4" ht="63.75">
      <c r="D166" s="15" t="s">
        <v>657</v>
      </c>
    </row>
    <row r="167" spans="4:4" ht="409.5">
      <c r="D167" s="15" t="s">
        <v>319</v>
      </c>
    </row>
    <row r="168" spans="1:16" ht="12.75">
      <c r="A168" s="7">
        <v>48</v>
      </c>
      <c s="7" t="s">
        <v>324</v>
      </c>
      <c s="7" t="s">
        <v>44</v>
      </c>
      <c s="7" t="s">
        <v>451</v>
      </c>
      <c s="7" t="s">
        <v>113</v>
      </c>
      <c s="10">
        <v>645.588</v>
      </c>
      <c s="14"/>
      <c s="13">
        <f>ROUND((G168*F168),2)</f>
      </c>
      <c r="O168">
        <f>rekapitulace!H8</f>
      </c>
      <c>
        <f>O168/100*H168</f>
      </c>
    </row>
    <row r="169" spans="4:4" ht="63.75">
      <c r="D169" s="15" t="s">
        <v>657</v>
      </c>
    </row>
    <row r="170" spans="4:4" ht="409.5">
      <c r="D170" s="15" t="s">
        <v>319</v>
      </c>
    </row>
    <row r="171" spans="1:16" ht="12.75">
      <c r="A171" s="7">
        <v>49</v>
      </c>
      <c s="7" t="s">
        <v>658</v>
      </c>
      <c s="7" t="s">
        <v>44</v>
      </c>
      <c s="7" t="s">
        <v>659</v>
      </c>
      <c s="7" t="s">
        <v>122</v>
      </c>
      <c s="10">
        <v>4.131</v>
      </c>
      <c s="14"/>
      <c s="13">
        <f>ROUND((G171*F171),2)</f>
      </c>
      <c r="O171">
        <f>rekapitulace!H8</f>
      </c>
      <c>
        <f>O171/100*H171</f>
      </c>
    </row>
    <row r="172" spans="4:4" ht="267.75">
      <c r="D172" s="15" t="s">
        <v>660</v>
      </c>
    </row>
    <row r="173" spans="4:4" ht="409.5">
      <c r="D173" s="15" t="s">
        <v>319</v>
      </c>
    </row>
    <row r="174" spans="1:16" ht="12.75">
      <c r="A174" s="7">
        <v>50</v>
      </c>
      <c s="7" t="s">
        <v>661</v>
      </c>
      <c s="7" t="s">
        <v>44</v>
      </c>
      <c s="7" t="s">
        <v>662</v>
      </c>
      <c s="7" t="s">
        <v>113</v>
      </c>
      <c s="10">
        <v>756.959</v>
      </c>
      <c s="14"/>
      <c s="13">
        <f>ROUND((G174*F174),2)</f>
      </c>
      <c r="O174">
        <f>rekapitulace!H8</f>
      </c>
      <c>
        <f>O174/100*H174</f>
      </c>
    </row>
    <row r="175" spans="4:4" ht="102">
      <c r="D175" s="15" t="s">
        <v>663</v>
      </c>
    </row>
    <row r="176" spans="4:4" ht="409.5">
      <c r="D176" s="15" t="s">
        <v>319</v>
      </c>
    </row>
    <row r="177" spans="1:16" ht="12.75">
      <c r="A177" s="7">
        <v>51</v>
      </c>
      <c s="7" t="s">
        <v>331</v>
      </c>
      <c s="7" t="s">
        <v>44</v>
      </c>
      <c s="7" t="s">
        <v>332</v>
      </c>
      <c s="7" t="s">
        <v>113</v>
      </c>
      <c s="10">
        <v>645.588</v>
      </c>
      <c s="14"/>
      <c s="13">
        <f>ROUND((G177*F177),2)</f>
      </c>
      <c r="O177">
        <f>rekapitulace!H8</f>
      </c>
      <c>
        <f>O177/100*H177</f>
      </c>
    </row>
    <row r="178" spans="4:4" ht="51">
      <c r="D178" s="15" t="s">
        <v>664</v>
      </c>
    </row>
    <row r="179" spans="4:4" ht="153">
      <c r="D179" s="15" t="s">
        <v>334</v>
      </c>
    </row>
    <row r="180" spans="1:16" ht="12.75" customHeight="1">
      <c r="A180" s="16"/>
      <c s="16"/>
      <c s="16" t="s">
        <v>37</v>
      </c>
      <c s="16" t="s">
        <v>296</v>
      </c>
      <c s="16"/>
      <c s="16"/>
      <c s="16"/>
      <c s="16">
        <f>SUM(H162:H179)</f>
      </c>
      <c r="P180">
        <f>ROUND(SUM(P162:P179),2)</f>
      </c>
    </row>
    <row r="182" spans="1:8" ht="12.75" customHeight="1">
      <c r="A182" s="9"/>
      <c s="9"/>
      <c s="9" t="s">
        <v>38</v>
      </c>
      <c s="9" t="s">
        <v>665</v>
      </c>
      <c s="9"/>
      <c s="11"/>
      <c s="9"/>
      <c s="11"/>
    </row>
    <row r="183" spans="1:16" ht="12.75">
      <c r="A183" s="7">
        <v>52</v>
      </c>
      <c s="7" t="s">
        <v>666</v>
      </c>
      <c s="7" t="s">
        <v>44</v>
      </c>
      <c s="7" t="s">
        <v>667</v>
      </c>
      <c s="7" t="s">
        <v>113</v>
      </c>
      <c s="10">
        <v>259.216</v>
      </c>
      <c s="14"/>
      <c s="13">
        <f>ROUND((G183*F183),2)</f>
      </c>
      <c r="O183">
        <f>rekapitulace!H8</f>
      </c>
      <c>
        <f>O183/100*H183</f>
      </c>
    </row>
    <row r="184" spans="4:4" ht="153">
      <c r="D184" s="15" t="s">
        <v>668</v>
      </c>
    </row>
    <row r="185" spans="4:4" ht="76.5">
      <c r="D185" s="15" t="s">
        <v>669</v>
      </c>
    </row>
    <row r="186" spans="1:16" ht="12.75" customHeight="1">
      <c r="A186" s="16"/>
      <c s="16"/>
      <c s="16" t="s">
        <v>38</v>
      </c>
      <c s="16" t="s">
        <v>665</v>
      </c>
      <c s="16"/>
      <c s="16"/>
      <c s="16"/>
      <c s="16">
        <f>SUM(H183:H185)</f>
      </c>
      <c r="P186">
        <f>ROUND(SUM(P183:P185),2)</f>
      </c>
    </row>
    <row r="188" spans="1:8" ht="12.75" customHeight="1">
      <c r="A188" s="9"/>
      <c s="9"/>
      <c s="9" t="s">
        <v>39</v>
      </c>
      <c s="9" t="s">
        <v>670</v>
      </c>
      <c s="9"/>
      <c s="11"/>
      <c s="9"/>
      <c s="11"/>
    </row>
    <row r="189" spans="1:16" ht="12.75">
      <c r="A189" s="7">
        <v>53</v>
      </c>
      <c s="7" t="s">
        <v>671</v>
      </c>
      <c s="7" t="s">
        <v>44</v>
      </c>
      <c s="7" t="s">
        <v>672</v>
      </c>
      <c s="7" t="s">
        <v>113</v>
      </c>
      <c s="10">
        <v>972.93</v>
      </c>
      <c s="14"/>
      <c s="13">
        <f>ROUND((G189*F189),2)</f>
      </c>
      <c r="O189">
        <f>rekapitulace!H8</f>
      </c>
      <c>
        <f>O189/100*H189</f>
      </c>
    </row>
    <row r="190" spans="4:4" ht="63.75">
      <c r="D190" s="15" t="s">
        <v>673</v>
      </c>
    </row>
    <row r="191" spans="4:4" ht="409.5">
      <c r="D191" s="15" t="s">
        <v>674</v>
      </c>
    </row>
    <row r="192" spans="1:16" ht="12.75">
      <c r="A192" s="7">
        <v>54</v>
      </c>
      <c s="7" t="s">
        <v>675</v>
      </c>
      <c s="7" t="s">
        <v>44</v>
      </c>
      <c s="7" t="s">
        <v>676</v>
      </c>
      <c s="7" t="s">
        <v>113</v>
      </c>
      <c s="10">
        <v>222.082</v>
      </c>
      <c s="14"/>
      <c s="13">
        <f>ROUND((G192*F192),2)</f>
      </c>
      <c r="O192">
        <f>rekapitulace!H8</f>
      </c>
      <c>
        <f>O192/100*H192</f>
      </c>
    </row>
    <row r="193" spans="4:4" ht="165.75">
      <c r="D193" s="15" t="s">
        <v>677</v>
      </c>
    </row>
    <row r="194" spans="4:4" ht="140.25">
      <c r="D194" s="15" t="s">
        <v>678</v>
      </c>
    </row>
    <row r="195" spans="1:16" ht="12.75">
      <c r="A195" s="7">
        <v>55</v>
      </c>
      <c s="7" t="s">
        <v>679</v>
      </c>
      <c s="7" t="s">
        <v>44</v>
      </c>
      <c s="7" t="s">
        <v>680</v>
      </c>
      <c s="7" t="s">
        <v>113</v>
      </c>
      <c s="10">
        <v>315.2</v>
      </c>
      <c s="14"/>
      <c s="13">
        <f>ROUND((G195*F195),2)</f>
      </c>
      <c r="O195">
        <f>rekapitulace!H8</f>
      </c>
      <c>
        <f>O195/100*H195</f>
      </c>
    </row>
    <row r="196" spans="4:4" ht="191.25">
      <c r="D196" s="15" t="s">
        <v>681</v>
      </c>
    </row>
    <row r="197" spans="4:4" ht="140.25">
      <c r="D197" s="15" t="s">
        <v>678</v>
      </c>
    </row>
    <row r="198" spans="1:16" ht="12.75">
      <c r="A198" s="7">
        <v>56</v>
      </c>
      <c s="7" t="s">
        <v>682</v>
      </c>
      <c s="7" t="s">
        <v>44</v>
      </c>
      <c s="7" t="s">
        <v>683</v>
      </c>
      <c s="7" t="s">
        <v>113</v>
      </c>
      <c s="10">
        <v>124.72</v>
      </c>
      <c s="14"/>
      <c s="13">
        <f>ROUND((G198*F198),2)</f>
      </c>
      <c r="O198">
        <f>rekapitulace!H8</f>
      </c>
      <c>
        <f>O198/100*H198</f>
      </c>
    </row>
    <row r="199" spans="4:4" ht="280.5">
      <c r="D199" s="15" t="s">
        <v>684</v>
      </c>
    </row>
    <row r="200" spans="4:4" ht="395.25">
      <c r="D200" s="15" t="s">
        <v>685</v>
      </c>
    </row>
    <row r="201" spans="1:16" ht="12.75">
      <c r="A201" s="7">
        <v>57</v>
      </c>
      <c s="7" t="s">
        <v>686</v>
      </c>
      <c s="7" t="s">
        <v>44</v>
      </c>
      <c s="7" t="s">
        <v>687</v>
      </c>
      <c s="7" t="s">
        <v>113</v>
      </c>
      <c s="10">
        <v>45.102</v>
      </c>
      <c s="14"/>
      <c s="13">
        <f>ROUND((G201*F201),2)</f>
      </c>
      <c r="O201">
        <f>rekapitulace!H8</f>
      </c>
      <c>
        <f>O201/100*H201</f>
      </c>
    </row>
    <row r="202" spans="4:4" ht="51">
      <c r="D202" s="15" t="s">
        <v>688</v>
      </c>
    </row>
    <row r="203" spans="4:4" ht="395.25">
      <c r="D203" s="15" t="s">
        <v>685</v>
      </c>
    </row>
    <row r="204" spans="1:16" ht="12.75">
      <c r="A204" s="7">
        <v>58</v>
      </c>
      <c s="7" t="s">
        <v>689</v>
      </c>
      <c s="7" t="s">
        <v>44</v>
      </c>
      <c s="7" t="s">
        <v>690</v>
      </c>
      <c s="7" t="s">
        <v>113</v>
      </c>
      <c s="10">
        <v>226.05</v>
      </c>
      <c s="14"/>
      <c s="13">
        <f>ROUND((G204*F204),2)</f>
      </c>
      <c r="O204">
        <f>rekapitulace!H8</f>
      </c>
      <c>
        <f>O204/100*H204</f>
      </c>
    </row>
    <row r="205" spans="4:4" ht="216.75">
      <c r="D205" s="15" t="s">
        <v>691</v>
      </c>
    </row>
    <row r="206" spans="4:4" ht="395.25">
      <c r="D206" s="15" t="s">
        <v>685</v>
      </c>
    </row>
    <row r="207" spans="1:16" ht="12.75" customHeight="1">
      <c r="A207" s="16"/>
      <c s="16"/>
      <c s="16" t="s">
        <v>39</v>
      </c>
      <c s="16" t="s">
        <v>670</v>
      </c>
      <c s="16"/>
      <c s="16"/>
      <c s="16"/>
      <c s="16">
        <f>SUM(H189:H206)</f>
      </c>
      <c r="P207">
        <f>ROUND(SUM(P189:P206),2)</f>
      </c>
    </row>
    <row r="209" spans="1:8" ht="12.75" customHeight="1">
      <c r="A209" s="9"/>
      <c s="9"/>
      <c s="9" t="s">
        <v>40</v>
      </c>
      <c s="9" t="s">
        <v>692</v>
      </c>
      <c s="9"/>
      <c s="11"/>
      <c s="9"/>
      <c s="11"/>
    </row>
    <row r="210" spans="1:16" ht="12.75">
      <c r="A210" s="7">
        <v>59</v>
      </c>
      <c s="7" t="s">
        <v>693</v>
      </c>
      <c s="7" t="s">
        <v>44</v>
      </c>
      <c s="7" t="s">
        <v>694</v>
      </c>
      <c s="7" t="s">
        <v>130</v>
      </c>
      <c s="10">
        <v>103.8</v>
      </c>
      <c s="14"/>
      <c s="13">
        <f>ROUND((G210*F210),2)</f>
      </c>
      <c r="O210">
        <f>rekapitulace!H8</f>
      </c>
      <c>
        <f>O210/100*H210</f>
      </c>
    </row>
    <row r="211" spans="4:4" ht="63.75">
      <c r="D211" s="15" t="s">
        <v>695</v>
      </c>
    </row>
    <row r="212" spans="4:4" ht="409.5">
      <c r="D212" s="15" t="s">
        <v>696</v>
      </c>
    </row>
    <row r="213" spans="1:16" ht="12.75">
      <c r="A213" s="7">
        <v>60</v>
      </c>
      <c s="7" t="s">
        <v>697</v>
      </c>
      <c s="7" t="s">
        <v>44</v>
      </c>
      <c s="7" t="s">
        <v>698</v>
      </c>
      <c s="7" t="s">
        <v>130</v>
      </c>
      <c s="10">
        <v>31.88</v>
      </c>
      <c s="14"/>
      <c s="13">
        <f>ROUND((G213*F213),2)</f>
      </c>
      <c r="O213">
        <f>rekapitulace!H8</f>
      </c>
      <c>
        <f>O213/100*H213</f>
      </c>
    </row>
    <row r="214" spans="4:4" ht="153">
      <c r="D214" s="15" t="s">
        <v>699</v>
      </c>
    </row>
    <row r="215" spans="4:4" ht="409.5">
      <c r="D215" s="15" t="s">
        <v>700</v>
      </c>
    </row>
    <row r="216" spans="1:16" ht="12.75">
      <c r="A216" s="7">
        <v>61</v>
      </c>
      <c s="7" t="s">
        <v>701</v>
      </c>
      <c s="7" t="s">
        <v>44</v>
      </c>
      <c s="7" t="s">
        <v>702</v>
      </c>
      <c s="7" t="s">
        <v>130</v>
      </c>
      <c s="10">
        <v>348.68</v>
      </c>
      <c s="14"/>
      <c s="13">
        <f>ROUND((G216*F216),2)</f>
      </c>
      <c r="O216">
        <f>rekapitulace!H8</f>
      </c>
      <c>
        <f>O216/100*H216</f>
      </c>
    </row>
    <row r="217" spans="4:4" ht="165.75">
      <c r="D217" s="15" t="s">
        <v>703</v>
      </c>
    </row>
    <row r="218" spans="4:4" ht="409.5">
      <c r="D218" s="15" t="s">
        <v>704</v>
      </c>
    </row>
    <row r="219" spans="1:16" ht="12.75">
      <c r="A219" s="7">
        <v>62</v>
      </c>
      <c s="7" t="s">
        <v>705</v>
      </c>
      <c s="7" t="s">
        <v>44</v>
      </c>
      <c s="7" t="s">
        <v>706</v>
      </c>
      <c s="7" t="s">
        <v>68</v>
      </c>
      <c s="10">
        <v>2</v>
      </c>
      <c s="14"/>
      <c s="13">
        <f>ROUND((G219*F219),2)</f>
      </c>
      <c r="O219">
        <f>rekapitulace!H8</f>
      </c>
      <c>
        <f>O219/100*H219</f>
      </c>
    </row>
    <row r="220" spans="4:4" ht="38.25">
      <c r="D220" s="15" t="s">
        <v>707</v>
      </c>
    </row>
    <row r="221" spans="4:4" ht="409.5">
      <c r="D221" s="15" t="s">
        <v>708</v>
      </c>
    </row>
    <row r="222" spans="1:16" ht="12.75" customHeight="1">
      <c r="A222" s="16"/>
      <c s="16"/>
      <c s="16" t="s">
        <v>40</v>
      </c>
      <c s="16" t="s">
        <v>709</v>
      </c>
      <c s="16"/>
      <c s="16"/>
      <c s="16"/>
      <c s="16">
        <f>SUM(H210:H221)</f>
      </c>
      <c r="P222">
        <f>ROUND(SUM(P210:P221),2)</f>
      </c>
    </row>
    <row r="224" spans="1:8" ht="12.75" customHeight="1">
      <c r="A224" s="9"/>
      <c s="9"/>
      <c s="9" t="s">
        <v>158</v>
      </c>
      <c s="9" t="s">
        <v>157</v>
      </c>
      <c s="9"/>
      <c s="11"/>
      <c s="9"/>
      <c s="11"/>
    </row>
    <row r="225" spans="1:16" ht="12.75">
      <c r="A225" s="7">
        <v>63</v>
      </c>
      <c s="7" t="s">
        <v>710</v>
      </c>
      <c s="7" t="s">
        <v>44</v>
      </c>
      <c s="7" t="s">
        <v>711</v>
      </c>
      <c s="7" t="s">
        <v>130</v>
      </c>
      <c s="10">
        <v>58.9</v>
      </c>
      <c s="14"/>
      <c s="13">
        <f>ROUND((G225*F225),2)</f>
      </c>
      <c r="O225">
        <f>rekapitulace!H8</f>
      </c>
      <c>
        <f>O225/100*H225</f>
      </c>
    </row>
    <row r="226" spans="4:4" ht="140.25">
      <c r="D226" s="15" t="s">
        <v>712</v>
      </c>
    </row>
    <row r="227" spans="4:4" ht="409.5">
      <c r="D227" s="15" t="s">
        <v>713</v>
      </c>
    </row>
    <row r="228" spans="1:16" ht="12.75">
      <c r="A228" s="7">
        <v>64</v>
      </c>
      <c s="7" t="s">
        <v>714</v>
      </c>
      <c s="7" t="s">
        <v>44</v>
      </c>
      <c s="7" t="s">
        <v>715</v>
      </c>
      <c s="7" t="s">
        <v>130</v>
      </c>
      <c s="10">
        <v>150.4</v>
      </c>
      <c s="14"/>
      <c s="13">
        <f>ROUND((G228*F228),2)</f>
      </c>
      <c r="O228">
        <f>rekapitulace!H8</f>
      </c>
      <c>
        <f>O228/100*H228</f>
      </c>
    </row>
    <row r="229" spans="4:4" ht="140.25">
      <c r="D229" s="15" t="s">
        <v>716</v>
      </c>
    </row>
    <row r="230" spans="4:4" ht="369.75">
      <c r="D230" s="15" t="s">
        <v>717</v>
      </c>
    </row>
    <row r="231" spans="1:16" ht="12.75">
      <c r="A231" s="7">
        <v>65</v>
      </c>
      <c s="7" t="s">
        <v>718</v>
      </c>
      <c s="7" t="s">
        <v>44</v>
      </c>
      <c s="7" t="s">
        <v>719</v>
      </c>
      <c s="7" t="s">
        <v>130</v>
      </c>
      <c s="10">
        <v>174.4</v>
      </c>
      <c s="14"/>
      <c s="13">
        <f>ROUND((G231*F231),2)</f>
      </c>
      <c r="O231">
        <f>rekapitulace!H8</f>
      </c>
      <c>
        <f>O231/100*H231</f>
      </c>
    </row>
    <row r="232" spans="4:4" ht="165.75">
      <c r="D232" s="15" t="s">
        <v>720</v>
      </c>
    </row>
    <row r="233" spans="4:4" ht="409.5">
      <c r="D233" s="15" t="s">
        <v>721</v>
      </c>
    </row>
    <row r="234" spans="1:16" ht="12.75">
      <c r="A234" s="7">
        <v>66</v>
      </c>
      <c s="7" t="s">
        <v>722</v>
      </c>
      <c s="7" t="s">
        <v>44</v>
      </c>
      <c s="7" t="s">
        <v>723</v>
      </c>
      <c s="7" t="s">
        <v>68</v>
      </c>
      <c s="10">
        <v>8</v>
      </c>
      <c s="14"/>
      <c s="13">
        <f>ROUND((G234*F234),2)</f>
      </c>
      <c r="O234">
        <f>rekapitulace!H8</f>
      </c>
      <c>
        <f>O234/100*H234</f>
      </c>
    </row>
    <row r="235" spans="4:4" ht="114.75">
      <c r="D235" s="15" t="s">
        <v>724</v>
      </c>
    </row>
    <row r="236" spans="4:4" ht="255">
      <c r="D236" s="15" t="s">
        <v>345</v>
      </c>
    </row>
    <row r="237" spans="1:16" ht="12.75">
      <c r="A237" s="7">
        <v>67</v>
      </c>
      <c s="7" t="s">
        <v>346</v>
      </c>
      <c s="7" t="s">
        <v>44</v>
      </c>
      <c s="7" t="s">
        <v>347</v>
      </c>
      <c s="7" t="s">
        <v>68</v>
      </c>
      <c s="10">
        <v>4</v>
      </c>
      <c s="14"/>
      <c s="13">
        <f>ROUND((G237*F237),2)</f>
      </c>
      <c r="O237">
        <f>rekapitulace!H8</f>
      </c>
      <c>
        <f>O237/100*H237</f>
      </c>
    </row>
    <row r="238" spans="4:4" ht="25.5">
      <c r="D238" s="15" t="s">
        <v>118</v>
      </c>
    </row>
    <row r="239" spans="4:4" ht="140.25">
      <c r="D239" s="15" t="s">
        <v>349</v>
      </c>
    </row>
    <row r="240" spans="1:16" ht="12.75">
      <c r="A240" s="7">
        <v>68</v>
      </c>
      <c s="7" t="s">
        <v>725</v>
      </c>
      <c s="7" t="s">
        <v>44</v>
      </c>
      <c s="7" t="s">
        <v>726</v>
      </c>
      <c s="7" t="s">
        <v>68</v>
      </c>
      <c s="10">
        <v>20</v>
      </c>
      <c s="14"/>
      <c s="13">
        <f>ROUND((G240*F240),2)</f>
      </c>
      <c r="O240">
        <f>rekapitulace!H8</f>
      </c>
      <c>
        <f>O240/100*H240</f>
      </c>
    </row>
    <row r="241" spans="4:4" ht="127.5">
      <c r="D241" s="15" t="s">
        <v>727</v>
      </c>
    </row>
    <row r="242" spans="4:4" ht="204">
      <c r="D242" s="15" t="s">
        <v>728</v>
      </c>
    </row>
    <row r="243" spans="1:16" ht="12.75">
      <c r="A243" s="7">
        <v>69</v>
      </c>
      <c s="7" t="s">
        <v>364</v>
      </c>
      <c s="7" t="s">
        <v>44</v>
      </c>
      <c s="7" t="s">
        <v>365</v>
      </c>
      <c s="7" t="s">
        <v>68</v>
      </c>
      <c s="10">
        <v>2</v>
      </c>
      <c s="14"/>
      <c s="13">
        <f>ROUND((G243*F243),2)</f>
      </c>
      <c r="O243">
        <f>rekapitulace!H8</f>
      </c>
      <c>
        <f>O243/100*H243</f>
      </c>
    </row>
    <row r="244" spans="4:4" ht="63.75">
      <c r="D244" s="15" t="s">
        <v>729</v>
      </c>
    </row>
    <row r="245" spans="4:4" ht="165.75">
      <c r="D245" s="15" t="s">
        <v>367</v>
      </c>
    </row>
    <row r="246" spans="1:16" ht="12.75">
      <c r="A246" s="7">
        <v>70</v>
      </c>
      <c s="7" t="s">
        <v>730</v>
      </c>
      <c s="7" t="s">
        <v>44</v>
      </c>
      <c s="7" t="s">
        <v>731</v>
      </c>
      <c s="7" t="s">
        <v>68</v>
      </c>
      <c s="10">
        <v>2</v>
      </c>
      <c s="14"/>
      <c s="13">
        <f>ROUND((G246*F246),2)</f>
      </c>
      <c r="O246">
        <f>rekapitulace!H8</f>
      </c>
      <c>
        <f>O246/100*H246</f>
      </c>
    </row>
    <row r="247" spans="4:4" ht="102">
      <c r="D247" s="15" t="s">
        <v>732</v>
      </c>
    </row>
    <row r="248" spans="4:4" ht="318.75">
      <c r="D248" s="15" t="s">
        <v>733</v>
      </c>
    </row>
    <row r="249" spans="1:16" ht="12.75">
      <c r="A249" s="7">
        <v>71</v>
      </c>
      <c s="7" t="s">
        <v>734</v>
      </c>
      <c s="7" t="s">
        <v>44</v>
      </c>
      <c s="7" t="s">
        <v>735</v>
      </c>
      <c s="7" t="s">
        <v>68</v>
      </c>
      <c s="10">
        <v>2</v>
      </c>
      <c s="14"/>
      <c s="13">
        <f>ROUND((G249*F249),2)</f>
      </c>
      <c r="O249">
        <f>rekapitulace!H8</f>
      </c>
      <c>
        <f>O249/100*H249</f>
      </c>
    </row>
    <row r="250" spans="4:4" ht="63.75">
      <c r="D250" s="15" t="s">
        <v>736</v>
      </c>
    </row>
    <row r="251" spans="4:4" ht="102">
      <c r="D251" s="15" t="s">
        <v>737</v>
      </c>
    </row>
    <row r="252" spans="1:16" ht="12.75">
      <c r="A252" s="7">
        <v>72</v>
      </c>
      <c s="7" t="s">
        <v>738</v>
      </c>
      <c s="7" t="s">
        <v>44</v>
      </c>
      <c s="7" t="s">
        <v>739</v>
      </c>
      <c s="7" t="s">
        <v>68</v>
      </c>
      <c s="10">
        <v>2</v>
      </c>
      <c s="14"/>
      <c s="13">
        <f>ROUND((G252*F252),2)</f>
      </c>
      <c r="O252">
        <f>rekapitulace!H8</f>
      </c>
      <c>
        <f>O252/100*H252</f>
      </c>
    </row>
    <row r="253" spans="4:4" ht="102">
      <c r="D253" s="15" t="s">
        <v>732</v>
      </c>
    </row>
    <row r="254" spans="4:4" ht="267.75">
      <c r="D254" s="15" t="s">
        <v>353</v>
      </c>
    </row>
    <row r="255" spans="1:16" ht="12.75">
      <c r="A255" s="7">
        <v>73</v>
      </c>
      <c s="7" t="s">
        <v>740</v>
      </c>
      <c s="7" t="s">
        <v>44</v>
      </c>
      <c s="7" t="s">
        <v>741</v>
      </c>
      <c s="7" t="s">
        <v>130</v>
      </c>
      <c s="10">
        <v>95.8</v>
      </c>
      <c s="14"/>
      <c s="13">
        <f>ROUND((G255*F255),2)</f>
      </c>
      <c r="O255">
        <f>rekapitulace!H8</f>
      </c>
      <c>
        <f>O255/100*H255</f>
      </c>
    </row>
    <row r="256" spans="4:4" ht="229.5">
      <c r="D256" s="15" t="s">
        <v>742</v>
      </c>
    </row>
    <row r="257" spans="4:4" ht="255">
      <c r="D257" s="15" t="s">
        <v>743</v>
      </c>
    </row>
    <row r="258" spans="1:16" ht="12.75">
      <c r="A258" s="7">
        <v>74</v>
      </c>
      <c s="7" t="s">
        <v>744</v>
      </c>
      <c s="7" t="s">
        <v>44</v>
      </c>
      <c s="7" t="s">
        <v>745</v>
      </c>
      <c s="7" t="s">
        <v>130</v>
      </c>
      <c s="10">
        <v>20</v>
      </c>
      <c s="14"/>
      <c s="13">
        <f>ROUND((G258*F258),2)</f>
      </c>
      <c r="O258">
        <f>rekapitulace!H8</f>
      </c>
      <c>
        <f>O258/100*H258</f>
      </c>
    </row>
    <row r="259" spans="4:4" ht="114.75">
      <c r="D259" s="15" t="s">
        <v>746</v>
      </c>
    </row>
    <row r="260" spans="4:4" ht="255">
      <c r="D260" s="15" t="s">
        <v>743</v>
      </c>
    </row>
    <row r="261" spans="1:16" ht="12.75">
      <c r="A261" s="7">
        <v>75</v>
      </c>
      <c s="7" t="s">
        <v>747</v>
      </c>
      <c s="7" t="s">
        <v>44</v>
      </c>
      <c s="7" t="s">
        <v>748</v>
      </c>
      <c s="7" t="s">
        <v>130</v>
      </c>
      <c s="10">
        <v>150.34</v>
      </c>
      <c s="14"/>
      <c s="13">
        <f>ROUND((G261*F261),2)</f>
      </c>
      <c r="O261">
        <f>rekapitulace!H8</f>
      </c>
      <c>
        <f>O261/100*H261</f>
      </c>
    </row>
    <row r="262" spans="4:4" ht="114.75">
      <c r="D262" s="15" t="s">
        <v>749</v>
      </c>
    </row>
    <row r="263" spans="4:4" ht="242.25">
      <c r="D263" s="15" t="s">
        <v>392</v>
      </c>
    </row>
    <row r="264" spans="1:16" ht="12.75">
      <c r="A264" s="7">
        <v>76</v>
      </c>
      <c s="7" t="s">
        <v>396</v>
      </c>
      <c s="7" t="s">
        <v>44</v>
      </c>
      <c s="7" t="s">
        <v>397</v>
      </c>
      <c s="7" t="s">
        <v>130</v>
      </c>
      <c s="10">
        <v>150.34</v>
      </c>
      <c s="14"/>
      <c s="13">
        <f>ROUND((G264*F264),2)</f>
      </c>
      <c r="O264">
        <f>rekapitulace!H8</f>
      </c>
      <c>
        <f>O264/100*H264</f>
      </c>
    </row>
    <row r="265" spans="4:4" ht="114.75">
      <c r="D265" s="15" t="s">
        <v>750</v>
      </c>
    </row>
    <row r="266" spans="4:4" ht="242.25">
      <c r="D266" s="15" t="s">
        <v>392</v>
      </c>
    </row>
    <row r="267" spans="1:16" ht="12.75">
      <c r="A267" s="7">
        <v>77</v>
      </c>
      <c s="7" t="s">
        <v>751</v>
      </c>
      <c s="7" t="s">
        <v>44</v>
      </c>
      <c s="7" t="s">
        <v>752</v>
      </c>
      <c s="7" t="s">
        <v>130</v>
      </c>
      <c s="10">
        <v>150.34</v>
      </c>
      <c s="14"/>
      <c s="13">
        <f>ROUND((G267*F267),2)</f>
      </c>
      <c r="O267">
        <f>rekapitulace!H8</f>
      </c>
      <c>
        <f>O267/100*H267</f>
      </c>
    </row>
    <row r="268" spans="4:4" ht="76.5">
      <c r="D268" s="15" t="s">
        <v>753</v>
      </c>
    </row>
    <row r="269" spans="4:4" ht="204">
      <c r="D269" s="15" t="s">
        <v>754</v>
      </c>
    </row>
    <row r="270" spans="1:16" ht="12.75">
      <c r="A270" s="7">
        <v>78</v>
      </c>
      <c s="7" t="s">
        <v>755</v>
      </c>
      <c s="7" t="s">
        <v>44</v>
      </c>
      <c s="7" t="s">
        <v>756</v>
      </c>
      <c s="7" t="s">
        <v>130</v>
      </c>
      <c s="10">
        <v>37.26</v>
      </c>
      <c s="14"/>
      <c s="13">
        <f>ROUND((G270*F270),2)</f>
      </c>
      <c r="O270">
        <f>rekapitulace!H8</f>
      </c>
      <c>
        <f>O270/100*H270</f>
      </c>
    </row>
    <row r="271" spans="4:4" ht="114.75">
      <c r="D271" s="15" t="s">
        <v>757</v>
      </c>
    </row>
    <row r="272" spans="4:4" ht="409.5">
      <c r="D272" s="15" t="s">
        <v>758</v>
      </c>
    </row>
    <row r="273" spans="1:16" ht="12.75">
      <c r="A273" s="7">
        <v>79</v>
      </c>
      <c s="7" t="s">
        <v>759</v>
      </c>
      <c s="7" t="s">
        <v>44</v>
      </c>
      <c s="7" t="s">
        <v>760</v>
      </c>
      <c s="7" t="s">
        <v>68</v>
      </c>
      <c s="10">
        <v>1</v>
      </c>
      <c s="14"/>
      <c s="13">
        <f>ROUND((G273*F273),2)</f>
      </c>
      <c r="O273">
        <f>rekapitulace!H8</f>
      </c>
      <c>
        <f>O273/100*H273</f>
      </c>
    </row>
    <row r="274" spans="4:4" ht="25.5">
      <c r="D274" s="15" t="s">
        <v>761</v>
      </c>
    </row>
    <row r="275" spans="4:4" ht="409.5">
      <c r="D275" s="15" t="s">
        <v>762</v>
      </c>
    </row>
    <row r="276" spans="1:16" ht="12.75">
      <c r="A276" s="7">
        <v>80</v>
      </c>
      <c s="7" t="s">
        <v>763</v>
      </c>
      <c s="7" t="s">
        <v>44</v>
      </c>
      <c s="7" t="s">
        <v>764</v>
      </c>
      <c s="7" t="s">
        <v>68</v>
      </c>
      <c s="10">
        <v>1</v>
      </c>
      <c s="14"/>
      <c s="13">
        <f>ROUND((G276*F276),2)</f>
      </c>
      <c r="O276">
        <f>rekapitulace!H8</f>
      </c>
      <c>
        <f>O276/100*H276</f>
      </c>
    </row>
    <row r="277" spans="4:4" ht="25.5">
      <c r="D277" s="15" t="s">
        <v>761</v>
      </c>
    </row>
    <row r="278" spans="4:4" ht="409.5">
      <c r="D278" s="15" t="s">
        <v>762</v>
      </c>
    </row>
    <row r="279" spans="1:16" ht="12.75">
      <c r="A279" s="7">
        <v>81</v>
      </c>
      <c s="7" t="s">
        <v>765</v>
      </c>
      <c s="7" t="s">
        <v>44</v>
      </c>
      <c s="7" t="s">
        <v>766</v>
      </c>
      <c s="7" t="s">
        <v>130</v>
      </c>
      <c s="10">
        <v>115.8</v>
      </c>
      <c s="14"/>
      <c s="13">
        <f>ROUND((G279*F279),2)</f>
      </c>
      <c r="O279">
        <f>rekapitulace!H8</f>
      </c>
      <c>
        <f>O279/100*H279</f>
      </c>
    </row>
    <row r="280" spans="4:4" ht="153">
      <c r="D280" s="15" t="s">
        <v>767</v>
      </c>
    </row>
    <row r="281" spans="4:4" ht="409.5">
      <c r="D281" s="15" t="s">
        <v>768</v>
      </c>
    </row>
    <row r="282" spans="1:16" ht="12.75">
      <c r="A282" s="7">
        <v>82</v>
      </c>
      <c s="7" t="s">
        <v>769</v>
      </c>
      <c s="7" t="s">
        <v>44</v>
      </c>
      <c s="7" t="s">
        <v>770</v>
      </c>
      <c s="7" t="s">
        <v>113</v>
      </c>
      <c s="10">
        <v>6</v>
      </c>
      <c s="14"/>
      <c s="13">
        <f>ROUND((G282*F282),2)</f>
      </c>
      <c r="O282">
        <f>rekapitulace!H8</f>
      </c>
      <c>
        <f>O282/100*H282</f>
      </c>
    </row>
    <row r="283" spans="4:4" ht="153">
      <c r="D283" s="15" t="s">
        <v>771</v>
      </c>
    </row>
    <row r="284" spans="4:4" ht="409.5">
      <c r="D284" s="15" t="s">
        <v>772</v>
      </c>
    </row>
    <row r="285" spans="1:16" ht="12.75">
      <c r="A285" s="7">
        <v>83</v>
      </c>
      <c s="7" t="s">
        <v>773</v>
      </c>
      <c s="7" t="s">
        <v>44</v>
      </c>
      <c s="7" t="s">
        <v>774</v>
      </c>
      <c s="7" t="s">
        <v>68</v>
      </c>
      <c s="10">
        <v>6</v>
      </c>
      <c s="14"/>
      <c s="13">
        <f>ROUND((G285*F285),2)</f>
      </c>
      <c r="O285">
        <f>rekapitulace!H8</f>
      </c>
      <c>
        <f>O285/100*H285</f>
      </c>
    </row>
    <row r="286" spans="4:4" ht="25.5">
      <c r="D286" s="15" t="s">
        <v>775</v>
      </c>
    </row>
    <row r="287" spans="4:4" ht="409.5">
      <c r="D287" s="15" t="s">
        <v>776</v>
      </c>
    </row>
    <row r="288" spans="1:16" ht="12.75">
      <c r="A288" s="7">
        <v>84</v>
      </c>
      <c s="7" t="s">
        <v>777</v>
      </c>
      <c s="7" t="s">
        <v>44</v>
      </c>
      <c s="7" t="s">
        <v>778</v>
      </c>
      <c s="7" t="s">
        <v>68</v>
      </c>
      <c s="10">
        <v>14</v>
      </c>
      <c s="14"/>
      <c s="13">
        <f>ROUND((G288*F288),2)</f>
      </c>
      <c r="O288">
        <f>rekapitulace!H8</f>
      </c>
      <c>
        <f>O288/100*H288</f>
      </c>
    </row>
    <row r="289" spans="4:4" ht="25.5">
      <c r="D289" s="15" t="s">
        <v>779</v>
      </c>
    </row>
    <row r="290" spans="4:4" ht="409.5">
      <c r="D290" s="15" t="s">
        <v>780</v>
      </c>
    </row>
    <row r="291" spans="1:16" ht="12.75" customHeight="1">
      <c r="A291" s="16"/>
      <c s="16"/>
      <c s="16" t="s">
        <v>158</v>
      </c>
      <c s="16" t="s">
        <v>157</v>
      </c>
      <c s="16"/>
      <c s="16"/>
      <c s="16"/>
      <c s="16">
        <f>SUM(H225:H290)</f>
      </c>
      <c r="P291">
        <f>ROUND(SUM(P225:P290),2)</f>
      </c>
    </row>
    <row r="293" spans="1:16" ht="12.75" customHeight="1">
      <c r="A293" s="16"/>
      <c s="16"/>
      <c s="16"/>
      <c s="16" t="s">
        <v>88</v>
      </c>
      <c s="16"/>
      <c s="16"/>
      <c s="16"/>
      <c s="16">
        <f>+H24+H63+H96+H123+H159+H180+H186+H207+H222+H291</f>
      </c>
      <c r="P293">
        <f>+P24+P63+P96+P123+P159+P180+P186+P207+P222+P291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781</v>
      </c>
      <c s="5" t="s">
        <v>782</v>
      </c>
      <c s="5"/>
    </row>
    <row r="6" spans="1:5" ht="12.75" customHeight="1">
      <c r="A6" t="s">
        <v>17</v>
      </c>
      <c r="C6" s="5" t="s">
        <v>783</v>
      </c>
      <c s="5" t="s">
        <v>782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92</v>
      </c>
      <c s="7" t="s">
        <v>44</v>
      </c>
      <c s="7" t="s">
        <v>220</v>
      </c>
      <c s="7" t="s">
        <v>94</v>
      </c>
      <c s="10">
        <v>25.08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784</v>
      </c>
    </row>
    <row r="14" spans="4:4" ht="409.5">
      <c r="D14" s="15" t="s">
        <v>96</v>
      </c>
    </row>
    <row r="15" spans="1:16" ht="12.75">
      <c r="A15" s="7">
        <v>2</v>
      </c>
      <c s="7" t="s">
        <v>92</v>
      </c>
      <c s="7" t="s">
        <v>50</v>
      </c>
      <c s="7" t="s">
        <v>785</v>
      </c>
      <c s="7" t="s">
        <v>94</v>
      </c>
      <c s="10">
        <v>0.032</v>
      </c>
      <c s="14"/>
      <c s="13">
        <f>ROUND((G15*F15),2)</f>
      </c>
      <c r="O15">
        <f>rekapitulace!H8</f>
      </c>
      <c>
        <f>O15/100*H15</f>
      </c>
    </row>
    <row r="16" spans="4:4" ht="38.25">
      <c r="D16" s="15" t="s">
        <v>786</v>
      </c>
    </row>
    <row r="17" spans="4:4" ht="153">
      <c r="D17" s="15" t="s">
        <v>787</v>
      </c>
    </row>
    <row r="18" spans="1:16" ht="12.75">
      <c r="A18" s="7">
        <v>3</v>
      </c>
      <c s="7" t="s">
        <v>788</v>
      </c>
      <c s="7" t="s">
        <v>44</v>
      </c>
      <c s="7" t="s">
        <v>789</v>
      </c>
      <c s="7" t="s">
        <v>94</v>
      </c>
      <c s="10">
        <v>0.045</v>
      </c>
      <c s="14"/>
      <c s="13">
        <f>ROUND((G18*F18),2)</f>
      </c>
      <c r="O18">
        <f>rekapitulace!H8</f>
      </c>
      <c>
        <f>O18/100*H18</f>
      </c>
    </row>
    <row r="19" spans="4:4" ht="38.25">
      <c r="D19" s="15" t="s">
        <v>790</v>
      </c>
    </row>
    <row r="20" spans="4:4" ht="409.5">
      <c r="D20" s="15" t="s">
        <v>791</v>
      </c>
    </row>
    <row r="21" spans="1:16" ht="12.75" customHeight="1">
      <c r="A21" s="16"/>
      <c s="16"/>
      <c s="16" t="s">
        <v>42</v>
      </c>
      <c s="16" t="s">
        <v>41</v>
      </c>
      <c s="16"/>
      <c s="16"/>
      <c s="16"/>
      <c s="16">
        <f>SUM(H12:H20)</f>
      </c>
      <c r="P21">
        <f>ROUND(SUM(P12:P20),2)</f>
      </c>
    </row>
    <row r="23" spans="1:8" ht="12.75" customHeight="1">
      <c r="A23" s="9"/>
      <c s="9"/>
      <c s="9" t="s">
        <v>24</v>
      </c>
      <c s="9" t="s">
        <v>110</v>
      </c>
      <c s="9"/>
      <c s="11"/>
      <c s="9"/>
      <c s="11"/>
    </row>
    <row r="24" spans="1:16" ht="12.75">
      <c r="A24" s="7">
        <v>4</v>
      </c>
      <c s="7" t="s">
        <v>792</v>
      </c>
      <c s="7" t="s">
        <v>44</v>
      </c>
      <c s="7" t="s">
        <v>793</v>
      </c>
      <c s="7" t="s">
        <v>122</v>
      </c>
      <c s="10">
        <v>19.8</v>
      </c>
      <c s="14"/>
      <c s="13">
        <f>ROUND((G24*F24),2)</f>
      </c>
      <c r="O24">
        <f>rekapitulace!H8</f>
      </c>
      <c>
        <f>O24/100*H24</f>
      </c>
    </row>
    <row r="25" spans="4:4" ht="51">
      <c r="D25" s="15" t="s">
        <v>794</v>
      </c>
    </row>
    <row r="26" spans="4:4" ht="409.5">
      <c r="D26" s="15" t="s">
        <v>139</v>
      </c>
    </row>
    <row r="27" spans="1:16" ht="12.75">
      <c r="A27" s="7">
        <v>5</v>
      </c>
      <c s="7" t="s">
        <v>144</v>
      </c>
      <c s="7" t="s">
        <v>44</v>
      </c>
      <c s="7" t="s">
        <v>145</v>
      </c>
      <c s="7" t="s">
        <v>122</v>
      </c>
      <c s="10">
        <v>13.2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795</v>
      </c>
    </row>
    <row r="29" spans="4:4" ht="409.5">
      <c r="D29" s="15" t="s">
        <v>147</v>
      </c>
    </row>
    <row r="30" spans="1:16" ht="12.75">
      <c r="A30" s="7">
        <v>6</v>
      </c>
      <c s="7" t="s">
        <v>533</v>
      </c>
      <c s="7" t="s">
        <v>44</v>
      </c>
      <c s="7" t="s">
        <v>534</v>
      </c>
      <c s="7" t="s">
        <v>122</v>
      </c>
      <c s="10">
        <v>6.6</v>
      </c>
      <c s="14"/>
      <c s="13">
        <f>ROUND((G30*F30),2)</f>
      </c>
      <c r="O30">
        <f>rekapitulace!H8</f>
      </c>
      <c>
        <f>O30/100*H30</f>
      </c>
    </row>
    <row r="31" spans="4:4" ht="38.25">
      <c r="D31" s="15" t="s">
        <v>796</v>
      </c>
    </row>
    <row r="32" spans="4:4" ht="409.5">
      <c r="D32" s="15" t="s">
        <v>536</v>
      </c>
    </row>
    <row r="33" spans="1:16" ht="12.75">
      <c r="A33" s="7">
        <v>7</v>
      </c>
      <c s="7" t="s">
        <v>541</v>
      </c>
      <c s="7" t="s">
        <v>44</v>
      </c>
      <c s="7" t="s">
        <v>542</v>
      </c>
      <c s="7" t="s">
        <v>122</v>
      </c>
      <c s="10">
        <v>10.5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797</v>
      </c>
    </row>
    <row r="35" spans="4:4" ht="409.5">
      <c r="D35" s="15" t="s">
        <v>544</v>
      </c>
    </row>
    <row r="36" spans="1:16" ht="12.75">
      <c r="A36" s="7">
        <v>8</v>
      </c>
      <c s="7" t="s">
        <v>798</v>
      </c>
      <c s="7" t="s">
        <v>44</v>
      </c>
      <c s="7" t="s">
        <v>799</v>
      </c>
      <c s="7" t="s">
        <v>113</v>
      </c>
      <c s="10">
        <v>35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800</v>
      </c>
    </row>
    <row r="38" spans="4:4" ht="293.25">
      <c r="D38" s="15" t="s">
        <v>801</v>
      </c>
    </row>
    <row r="39" spans="1:16" ht="12.75" customHeight="1">
      <c r="A39" s="16"/>
      <c s="16"/>
      <c s="16" t="s">
        <v>24</v>
      </c>
      <c s="16" t="s">
        <v>110</v>
      </c>
      <c s="16"/>
      <c s="16"/>
      <c s="16"/>
      <c s="16">
        <f>SUM(H24:H38)</f>
      </c>
      <c r="P39">
        <f>ROUND(SUM(P24:P38),2)</f>
      </c>
    </row>
    <row r="41" spans="1:8" ht="12.75" customHeight="1">
      <c r="A41" s="9"/>
      <c s="9"/>
      <c s="9" t="s">
        <v>36</v>
      </c>
      <c s="9" t="s">
        <v>432</v>
      </c>
      <c s="9"/>
      <c s="11"/>
      <c s="9"/>
      <c s="11"/>
    </row>
    <row r="42" spans="1:16" ht="12.75">
      <c r="A42" s="7">
        <v>9</v>
      </c>
      <c s="7" t="s">
        <v>647</v>
      </c>
      <c s="7" t="s">
        <v>44</v>
      </c>
      <c s="7" t="s">
        <v>648</v>
      </c>
      <c s="7" t="s">
        <v>122</v>
      </c>
      <c s="10">
        <v>3.5</v>
      </c>
      <c s="14"/>
      <c s="13">
        <f>ROUND((G42*F42),2)</f>
      </c>
      <c r="O42">
        <f>rekapitulace!H8</f>
      </c>
      <c>
        <f>O42/100*H42</f>
      </c>
    </row>
    <row r="43" spans="4:4" ht="63.75">
      <c r="D43" s="15" t="s">
        <v>802</v>
      </c>
    </row>
    <row r="44" spans="4:4" ht="306">
      <c r="D44" s="15" t="s">
        <v>574</v>
      </c>
    </row>
    <row r="45" spans="1:16" ht="12.75" customHeight="1">
      <c r="A45" s="16"/>
      <c s="16"/>
      <c s="16" t="s">
        <v>36</v>
      </c>
      <c s="16" t="s">
        <v>432</v>
      </c>
      <c s="16"/>
      <c s="16"/>
      <c s="16"/>
      <c s="16">
        <f>SUM(H42:H44)</f>
      </c>
      <c r="P45">
        <f>ROUND(SUM(P42:P44),2)</f>
      </c>
    </row>
    <row r="47" spans="1:8" ht="12.75" customHeight="1">
      <c r="A47" s="9"/>
      <c s="9"/>
      <c s="9" t="s">
        <v>39</v>
      </c>
      <c s="9" t="s">
        <v>670</v>
      </c>
      <c s="9"/>
      <c s="11"/>
      <c s="9"/>
      <c s="11"/>
    </row>
    <row r="48" spans="1:16" ht="12.75">
      <c r="A48" s="7">
        <v>10</v>
      </c>
      <c s="7" t="s">
        <v>803</v>
      </c>
      <c s="7" t="s">
        <v>44</v>
      </c>
      <c s="7" t="s">
        <v>804</v>
      </c>
      <c s="7" t="s">
        <v>68</v>
      </c>
      <c s="10">
        <v>6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775</v>
      </c>
    </row>
    <row r="50" spans="4:4" ht="293.25">
      <c r="D50" s="15" t="s">
        <v>805</v>
      </c>
    </row>
    <row r="51" spans="1:16" ht="12.75">
      <c r="A51" s="7">
        <v>11</v>
      </c>
      <c s="7" t="s">
        <v>806</v>
      </c>
      <c s="7" t="s">
        <v>44</v>
      </c>
      <c s="7" t="s">
        <v>807</v>
      </c>
      <c s="7" t="s">
        <v>130</v>
      </c>
      <c s="10">
        <v>140</v>
      </c>
      <c s="14"/>
      <c s="13">
        <f>ROUND((G51*F51),2)</f>
      </c>
      <c r="O51">
        <f>rekapitulace!H8</f>
      </c>
      <c>
        <f>O51/100*H51</f>
      </c>
    </row>
    <row r="52" spans="4:4" ht="38.25">
      <c r="D52" s="15" t="s">
        <v>808</v>
      </c>
    </row>
    <row r="53" spans="4:4" ht="267.75">
      <c r="D53" s="15" t="s">
        <v>809</v>
      </c>
    </row>
    <row r="54" spans="1:16" ht="12.75">
      <c r="A54" s="7">
        <v>12</v>
      </c>
      <c s="7" t="s">
        <v>810</v>
      </c>
      <c s="7" t="s">
        <v>44</v>
      </c>
      <c s="7" t="s">
        <v>811</v>
      </c>
      <c s="7" t="s">
        <v>68</v>
      </c>
      <c s="10">
        <v>6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775</v>
      </c>
    </row>
    <row r="56" spans="4:4" ht="409.5">
      <c r="D56" s="15" t="s">
        <v>812</v>
      </c>
    </row>
    <row r="57" spans="1:16" ht="12.75">
      <c r="A57" s="7">
        <v>13</v>
      </c>
      <c s="7" t="s">
        <v>813</v>
      </c>
      <c s="7" t="s">
        <v>44</v>
      </c>
      <c s="7" t="s">
        <v>814</v>
      </c>
      <c s="7" t="s">
        <v>68</v>
      </c>
      <c s="10">
        <v>12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356</v>
      </c>
    </row>
    <row r="59" spans="4:4" ht="409.5">
      <c r="D59" s="15" t="s">
        <v>815</v>
      </c>
    </row>
    <row r="60" spans="1:16" ht="12.75">
      <c r="A60" s="7">
        <v>14</v>
      </c>
      <c s="7" t="s">
        <v>816</v>
      </c>
      <c s="7" t="s">
        <v>44</v>
      </c>
      <c s="7" t="s">
        <v>817</v>
      </c>
      <c s="7" t="s">
        <v>130</v>
      </c>
      <c s="10">
        <v>70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818</v>
      </c>
    </row>
    <row r="62" spans="4:4" ht="409.5">
      <c r="D62" s="15" t="s">
        <v>819</v>
      </c>
    </row>
    <row r="63" spans="1:16" ht="12.75">
      <c r="A63" s="7">
        <v>15</v>
      </c>
      <c s="7" t="s">
        <v>820</v>
      </c>
      <c s="7" t="s">
        <v>44</v>
      </c>
      <c s="7" t="s">
        <v>821</v>
      </c>
      <c s="7" t="s">
        <v>130</v>
      </c>
      <c s="10">
        <v>70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818</v>
      </c>
    </row>
    <row r="65" spans="4:4" ht="369.75">
      <c r="D65" s="15" t="s">
        <v>822</v>
      </c>
    </row>
    <row r="66" spans="1:16" ht="12.75">
      <c r="A66" s="7">
        <v>16</v>
      </c>
      <c s="7" t="s">
        <v>823</v>
      </c>
      <c s="7" t="s">
        <v>44</v>
      </c>
      <c s="7" t="s">
        <v>824</v>
      </c>
      <c s="7" t="s">
        <v>68</v>
      </c>
      <c s="10">
        <v>2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366</v>
      </c>
    </row>
    <row r="68" spans="4:4" ht="382.5">
      <c r="D68" s="15" t="s">
        <v>825</v>
      </c>
    </row>
    <row r="69" spans="1:16" ht="12.75">
      <c r="A69" s="7">
        <v>17</v>
      </c>
      <c s="7" t="s">
        <v>826</v>
      </c>
      <c s="7" t="s">
        <v>44</v>
      </c>
      <c s="7" t="s">
        <v>827</v>
      </c>
      <c s="7" t="s">
        <v>130</v>
      </c>
      <c s="10">
        <v>70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818</v>
      </c>
    </row>
    <row r="71" spans="4:4" ht="409.5">
      <c r="D71" s="15" t="s">
        <v>828</v>
      </c>
    </row>
    <row r="72" spans="1:16" ht="12.75">
      <c r="A72" s="7">
        <v>18</v>
      </c>
      <c s="7" t="s">
        <v>829</v>
      </c>
      <c s="7" t="s">
        <v>44</v>
      </c>
      <c s="7" t="s">
        <v>830</v>
      </c>
      <c s="7" t="s">
        <v>831</v>
      </c>
      <c s="10">
        <v>1.526</v>
      </c>
      <c s="14"/>
      <c s="13">
        <f>ROUND((G72*F72),2)</f>
      </c>
      <c r="O72">
        <f>rekapitulace!H8</f>
      </c>
      <c>
        <f>O72/100*H72</f>
      </c>
    </row>
    <row r="73" spans="4:4" ht="140.25">
      <c r="D73" s="15" t="s">
        <v>832</v>
      </c>
    </row>
    <row r="74" spans="4:4" ht="409.5">
      <c r="D74" s="15" t="s">
        <v>833</v>
      </c>
    </row>
    <row r="75" spans="1:16" ht="12.75">
      <c r="A75" s="7">
        <v>19</v>
      </c>
      <c s="7" t="s">
        <v>834</v>
      </c>
      <c s="7" t="s">
        <v>44</v>
      </c>
      <c s="7" t="s">
        <v>835</v>
      </c>
      <c s="7" t="s">
        <v>68</v>
      </c>
      <c s="10">
        <v>1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761</v>
      </c>
    </row>
    <row r="77" spans="4:4" ht="409.5">
      <c r="D77" s="15" t="s">
        <v>836</v>
      </c>
    </row>
    <row r="78" spans="1:16" ht="12.75">
      <c r="A78" s="7">
        <v>20</v>
      </c>
      <c s="7" t="s">
        <v>837</v>
      </c>
      <c s="7" t="s">
        <v>44</v>
      </c>
      <c s="7" t="s">
        <v>838</v>
      </c>
      <c s="7" t="s">
        <v>839</v>
      </c>
      <c s="10">
        <v>12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840</v>
      </c>
    </row>
    <row r="80" spans="4:4" ht="369.75">
      <c r="D80" s="15" t="s">
        <v>841</v>
      </c>
    </row>
    <row r="81" spans="1:16" ht="12.75">
      <c r="A81" s="7">
        <v>21</v>
      </c>
      <c s="7" t="s">
        <v>842</v>
      </c>
      <c s="7" t="s">
        <v>44</v>
      </c>
      <c s="7" t="s">
        <v>843</v>
      </c>
      <c s="7" t="s">
        <v>844</v>
      </c>
      <c s="10">
        <v>25.2</v>
      </c>
      <c s="14"/>
      <c s="13">
        <f>ROUND((G81*F81),2)</f>
      </c>
      <c r="O81">
        <f>rekapitulace!H8</f>
      </c>
      <c>
        <f>O81/100*H81</f>
      </c>
    </row>
    <row r="82" spans="4:4" ht="38.25">
      <c r="D82" s="15" t="s">
        <v>845</v>
      </c>
    </row>
    <row r="83" spans="4:4" ht="409.5">
      <c r="D83" s="15" t="s">
        <v>846</v>
      </c>
    </row>
    <row r="84" spans="1:16" ht="12.75">
      <c r="A84" s="7">
        <v>22</v>
      </c>
      <c s="7" t="s">
        <v>847</v>
      </c>
      <c s="7" t="s">
        <v>44</v>
      </c>
      <c s="7" t="s">
        <v>848</v>
      </c>
      <c s="7" t="s">
        <v>130</v>
      </c>
      <c s="10">
        <v>350</v>
      </c>
      <c s="14"/>
      <c s="13">
        <f>ROUND((G84*F84),2)</f>
      </c>
      <c r="O84">
        <f>rekapitulace!H8</f>
      </c>
      <c>
        <f>O84/100*H84</f>
      </c>
    </row>
    <row r="85" spans="4:4" ht="38.25">
      <c r="D85" s="15" t="s">
        <v>849</v>
      </c>
    </row>
    <row r="86" spans="4:4" ht="409.5">
      <c r="D86" s="15" t="s">
        <v>850</v>
      </c>
    </row>
    <row r="87" spans="1:16" ht="12.75">
      <c r="A87" s="7">
        <v>23</v>
      </c>
      <c s="7" t="s">
        <v>851</v>
      </c>
      <c s="7" t="s">
        <v>44</v>
      </c>
      <c s="7" t="s">
        <v>852</v>
      </c>
      <c s="7" t="s">
        <v>130</v>
      </c>
      <c s="10">
        <v>350</v>
      </c>
      <c s="14"/>
      <c s="13">
        <f>ROUND((G87*F87),2)</f>
      </c>
      <c r="O87">
        <f>rekapitulace!H8</f>
      </c>
      <c>
        <f>O87/100*H87</f>
      </c>
    </row>
    <row r="88" spans="4:4" ht="38.25">
      <c r="D88" s="15" t="s">
        <v>849</v>
      </c>
    </row>
    <row r="89" spans="4:4" ht="409.5">
      <c r="D89" s="15" t="s">
        <v>850</v>
      </c>
    </row>
    <row r="90" spans="1:16" ht="12.75">
      <c r="A90" s="7">
        <v>24</v>
      </c>
      <c s="7" t="s">
        <v>853</v>
      </c>
      <c s="7" t="s">
        <v>44</v>
      </c>
      <c s="7" t="s">
        <v>854</v>
      </c>
      <c s="7" t="s">
        <v>130</v>
      </c>
      <c s="10">
        <v>350</v>
      </c>
      <c s="14"/>
      <c s="13">
        <f>ROUND((G90*F90),2)</f>
      </c>
      <c r="O90">
        <f>rekapitulace!H8</f>
      </c>
      <c>
        <f>O90/100*H90</f>
      </c>
    </row>
    <row r="91" spans="4:4" ht="89.25">
      <c r="D91" s="15" t="s">
        <v>855</v>
      </c>
    </row>
    <row r="92" spans="4:4" ht="409.5">
      <c r="D92" s="15" t="s">
        <v>856</v>
      </c>
    </row>
    <row r="93" spans="1:16" ht="12.75">
      <c r="A93" s="7">
        <v>25</v>
      </c>
      <c s="7" t="s">
        <v>857</v>
      </c>
      <c s="7" t="s">
        <v>44</v>
      </c>
      <c s="7" t="s">
        <v>858</v>
      </c>
      <c s="7" t="s">
        <v>859</v>
      </c>
      <c s="10">
        <v>5</v>
      </c>
      <c s="14"/>
      <c s="13">
        <f>ROUND((G93*F93),2)</f>
      </c>
      <c r="O93">
        <f>rekapitulace!H8</f>
      </c>
      <c>
        <f>O93/100*H93</f>
      </c>
    </row>
    <row r="94" spans="4:4" ht="25.5">
      <c r="D94" s="15" t="s">
        <v>860</v>
      </c>
    </row>
    <row r="95" spans="4:4" ht="409.5">
      <c r="D95" s="15" t="s">
        <v>861</v>
      </c>
    </row>
    <row r="96" spans="1:16" ht="12.75">
      <c r="A96" s="7">
        <v>26</v>
      </c>
      <c s="7" t="s">
        <v>862</v>
      </c>
      <c s="7" t="s">
        <v>44</v>
      </c>
      <c s="7" t="s">
        <v>863</v>
      </c>
      <c s="7" t="s">
        <v>130</v>
      </c>
      <c s="10">
        <v>350</v>
      </c>
      <c s="14"/>
      <c s="13">
        <f>ROUND((G96*F96),2)</f>
      </c>
      <c r="O96">
        <f>rekapitulace!H8</f>
      </c>
      <c>
        <f>O96/100*H96</f>
      </c>
    </row>
    <row r="97" spans="4:4" ht="38.25">
      <c r="D97" s="15" t="s">
        <v>864</v>
      </c>
    </row>
    <row r="98" spans="4:4" ht="409.5">
      <c r="D98" s="15" t="s">
        <v>865</v>
      </c>
    </row>
    <row r="99" spans="1:16" ht="12.75">
      <c r="A99" s="7">
        <v>27</v>
      </c>
      <c s="7" t="s">
        <v>866</v>
      </c>
      <c s="7" t="s">
        <v>44</v>
      </c>
      <c s="7" t="s">
        <v>867</v>
      </c>
      <c s="7" t="s">
        <v>68</v>
      </c>
      <c s="10">
        <v>10</v>
      </c>
      <c s="14"/>
      <c s="13">
        <f>ROUND((G99*F99),2)</f>
      </c>
      <c r="O99">
        <f>rekapitulace!H8</f>
      </c>
      <c>
        <f>O99/100*H99</f>
      </c>
    </row>
    <row r="100" spans="4:4" ht="25.5">
      <c r="D100" s="15" t="s">
        <v>868</v>
      </c>
    </row>
    <row r="101" spans="4:4" ht="409.5">
      <c r="D101" s="15" t="s">
        <v>869</v>
      </c>
    </row>
    <row r="102" spans="1:16" ht="12.75">
      <c r="A102" s="7">
        <v>28</v>
      </c>
      <c s="7" t="s">
        <v>870</v>
      </c>
      <c s="7" t="s">
        <v>44</v>
      </c>
      <c s="7" t="s">
        <v>871</v>
      </c>
      <c s="7" t="s">
        <v>68</v>
      </c>
      <c s="10">
        <v>10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868</v>
      </c>
    </row>
    <row r="104" spans="4:4" ht="409.5">
      <c r="D104" s="15" t="s">
        <v>869</v>
      </c>
    </row>
    <row r="105" spans="1:16" ht="12.75">
      <c r="A105" s="7">
        <v>29</v>
      </c>
      <c s="7" t="s">
        <v>872</v>
      </c>
      <c s="7" t="s">
        <v>44</v>
      </c>
      <c s="7" t="s">
        <v>873</v>
      </c>
      <c s="7" t="s">
        <v>874</v>
      </c>
      <c s="10">
        <v>240</v>
      </c>
      <c s="14"/>
      <c s="13">
        <f>ROUND((G105*F105),2)</f>
      </c>
      <c r="O105">
        <f>rekapitulace!H8</f>
      </c>
      <c>
        <f>O105/100*H105</f>
      </c>
    </row>
    <row r="106" spans="4:4" ht="38.25">
      <c r="D106" s="15" t="s">
        <v>875</v>
      </c>
    </row>
    <row r="107" spans="4:4" ht="409.5">
      <c r="D107" s="15" t="s">
        <v>876</v>
      </c>
    </row>
    <row r="108" spans="1:16" ht="12.75">
      <c r="A108" s="7">
        <v>30</v>
      </c>
      <c s="7" t="s">
        <v>877</v>
      </c>
      <c s="7" t="s">
        <v>44</v>
      </c>
      <c s="7" t="s">
        <v>878</v>
      </c>
      <c s="7" t="s">
        <v>130</v>
      </c>
      <c s="10">
        <v>420</v>
      </c>
      <c s="14"/>
      <c s="13">
        <f>ROUND((G108*F108),2)</f>
      </c>
      <c r="O108">
        <f>rekapitulace!H8</f>
      </c>
      <c>
        <f>O108/100*H108</f>
      </c>
    </row>
    <row r="109" spans="4:4" ht="38.25">
      <c r="D109" s="15" t="s">
        <v>879</v>
      </c>
    </row>
    <row r="110" spans="4:4" ht="12.75">
      <c r="D110" s="15" t="s">
        <v>44</v>
      </c>
    </row>
    <row r="111" spans="1:16" ht="12.75" customHeight="1">
      <c r="A111" s="16"/>
      <c s="16"/>
      <c s="16" t="s">
        <v>39</v>
      </c>
      <c s="16" t="s">
        <v>670</v>
      </c>
      <c s="16"/>
      <c s="16"/>
      <c s="16"/>
      <c s="16">
        <f>SUM(H48:H110)</f>
      </c>
      <c r="P111">
        <f>ROUND(SUM(P48:P110),2)</f>
      </c>
    </row>
    <row r="113" spans="1:8" ht="12.75" customHeight="1">
      <c r="A113" s="9"/>
      <c s="9"/>
      <c s="9" t="s">
        <v>40</v>
      </c>
      <c s="9" t="s">
        <v>692</v>
      </c>
      <c s="9"/>
      <c s="11"/>
      <c s="9"/>
      <c s="11"/>
    </row>
    <row r="114" spans="1:16" ht="12.75">
      <c r="A114" s="7">
        <v>31</v>
      </c>
      <c s="7" t="s">
        <v>701</v>
      </c>
      <c s="7" t="s">
        <v>44</v>
      </c>
      <c s="7" t="s">
        <v>880</v>
      </c>
      <c s="7" t="s">
        <v>130</v>
      </c>
      <c s="10">
        <v>70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818</v>
      </c>
    </row>
    <row r="116" spans="4:4" ht="409.5">
      <c r="D116" s="15" t="s">
        <v>704</v>
      </c>
    </row>
    <row r="117" spans="1:16" ht="12.75" customHeight="1">
      <c r="A117" s="16"/>
      <c s="16"/>
      <c s="16" t="s">
        <v>40</v>
      </c>
      <c s="16" t="s">
        <v>709</v>
      </c>
      <c s="16"/>
      <c s="16"/>
      <c s="16"/>
      <c s="16">
        <f>SUM(H114:H116)</f>
      </c>
      <c r="P117">
        <f>ROUND(SUM(P114:P116),2)</f>
      </c>
    </row>
    <row r="119" spans="1:16" ht="12.75" customHeight="1">
      <c r="A119" s="16"/>
      <c s="16"/>
      <c s="16"/>
      <c s="16" t="s">
        <v>88</v>
      </c>
      <c s="16"/>
      <c s="16"/>
      <c s="16"/>
      <c s="16">
        <f>+H21+H39+H45+H111+H117</f>
      </c>
      <c r="P119">
        <f>+P21+P39+P45+P111+P117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