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list'!$G$2</definedName>
    <definedName name="MJ">'Krycí list'!$G$5</definedName>
    <definedName name="Mont">'Rekapitulace'!$H$10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'Položky'!$A$1:$G$35</definedName>
    <definedName name="_xlnm.Print_Area" localSheetId="1">'Rekapitulace'!$A$1:$I$24</definedName>
    <definedName name="PocetMJ">'Krycí list'!$G$6</definedName>
    <definedName name="Poznamka">'Krycí list'!$B$37</definedName>
    <definedName name="Projektant">'Krycí list'!$C$8</definedName>
    <definedName name="PSV">'Rekapitulace'!$F$10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<sst xmlns="http://schemas.openxmlformats.org/spreadsheetml/2006/main" count="192" uniqueCount="146">
  <si>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</si>
  <si>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</si>
  <si>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</si>
  <si>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</si>
  <si>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</si>
  <si>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</si>
  <si>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</si>
  <si>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</si>
  <si>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</si>
  <si>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</si>
  <si>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</si>
  <si>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</si>
  <si>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</si>
  <si>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</si>
  <si>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</si>
  <si>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</si>
  <si>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</si>
  <si>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</si>
  <si>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</si>
  <si>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</si>
  <si>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</si>
  <si>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</si>
  <si>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</si>
  <si>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</si>
  <si>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</si>
  <si>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</si>
  <si>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</si>
  <si>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</si>
  <si>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</si>
  <si>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</si>
  <si>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</si>
  <si>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</si>
  <si>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</si>
  <si>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</si>
  <si>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</si>
  <si>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</si>
  <si>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</si>
  <si>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</si>
  <si>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</si>
  <si>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</si>
  <si>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</si>
  <si>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</si>
  <si>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</si>
  <si>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</si>
  <si>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</si>
  <si>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</si>
  <si>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</si>
  <si>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</si>
  <si>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</si>
  <si>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</si>
  <si>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</si>
  <si>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</si>
  <si>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</si>
  <si>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</si>
  <si>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</si>
  <si>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</si>
  <si>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</si>
  <si>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</si>
  <si>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</si>
  <si>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</si>
  <si>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</si>
  <si>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</si>
  <si>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</si>
  <si>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</si>
  <si>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</si>
  <si>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</si>
  <si>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</si>
  <si>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</si>
  <si>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</si>
  <si>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</si>
  <si>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</si>
  <si>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</si>
  <si>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</si>
  <si>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</si>
  <si>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</si>
  <si>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</si>
  <si>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18-083</t>
  </si>
  <si>
    <t>DD Rožďalovice</t>
  </si>
  <si>
    <t>64092018</t>
  </si>
  <si>
    <t>Zamek - Klaster-Povlakove krytiny podlah</t>
  </si>
  <si>
    <t>Povlakove krytiny podlah</t>
  </si>
  <si>
    <t>96</t>
  </si>
  <si>
    <t>Bourání konstrukcí</t>
  </si>
  <si>
    <t>776401800RT1</t>
  </si>
  <si>
    <t>Demontáž soklíků nebo lišt, pryžových nebo z PVC odstranění a uložení na hromady</t>
  </si>
  <si>
    <t>m</t>
  </si>
  <si>
    <t>776511810R00</t>
  </si>
  <si>
    <t xml:space="preserve">Odstranění PVC a koberců lepených bez podložky </t>
  </si>
  <si>
    <t>m2</t>
  </si>
  <si>
    <t>776</t>
  </si>
  <si>
    <t>Podlahy povlakové</t>
  </si>
  <si>
    <t>776101101R00</t>
  </si>
  <si>
    <t xml:space="preserve">Vysávání podlah prům.vysavačem pod povlak.podlahy </t>
  </si>
  <si>
    <t>776101115R00</t>
  </si>
  <si>
    <t xml:space="preserve">Vyrovnání podkladů samonivelační hmotou </t>
  </si>
  <si>
    <t>776101121R00</t>
  </si>
  <si>
    <t xml:space="preserve">Provedení penetrace podkladu pod.povlak.podlahy </t>
  </si>
  <si>
    <t>776421100RT1</t>
  </si>
  <si>
    <t>Lepení podlahových soklíků z PVC a vinylu pouze lepení - soklík ve specifikaci</t>
  </si>
  <si>
    <t>776525111U00</t>
  </si>
  <si>
    <t xml:space="preserve">Spojování podlah svařování za tepla </t>
  </si>
  <si>
    <t>776561110RT1</t>
  </si>
  <si>
    <t>Položení podlah, do lepidla odstranitelného vodou pouze položení - lino ve specifikaci</t>
  </si>
  <si>
    <t>776981113RU1</t>
  </si>
  <si>
    <t>Lišta hliníková přechodová,různá výška povl.podlah profil 55/F, na hmoždinky, š. 35 mm, v. 8 mm</t>
  </si>
  <si>
    <t>776996110R00</t>
  </si>
  <si>
    <t xml:space="preserve">Napuštění povlakových podlah pastou </t>
  </si>
  <si>
    <t>28342403</t>
  </si>
  <si>
    <t>28342515.A</t>
  </si>
  <si>
    <t>Šňůra svařovací kulatá d 4,5 mm 50 m</t>
  </si>
  <si>
    <t>bal</t>
  </si>
  <si>
    <t>28412245</t>
  </si>
  <si>
    <t>998776202R00</t>
  </si>
  <si>
    <t xml:space="preserve">Přesun hmot pro podlahy povlakové, výšky do 12 m </t>
  </si>
  <si>
    <t>998776292R00</t>
  </si>
  <si>
    <t xml:space="preserve">Příplatek zvětš. přesun, podlahy povlak. do 100 m </t>
  </si>
  <si>
    <t>D96</t>
  </si>
  <si>
    <t>Přesuny suti a vybouraných hmot</t>
  </si>
  <si>
    <t>979011211R00</t>
  </si>
  <si>
    <t xml:space="preserve">Svislá doprava suti a vybour. hmot za 2.NP nošením </t>
  </si>
  <si>
    <t>t</t>
  </si>
  <si>
    <t>979082111R00</t>
  </si>
  <si>
    <t xml:space="preserve">Vnitrostaveništní doprava suti do 10 m </t>
  </si>
  <si>
    <t>979083513R00</t>
  </si>
  <si>
    <t xml:space="preserve">Vodorovné přemístění suti do 1 km </t>
  </si>
  <si>
    <t>979083519R00</t>
  </si>
  <si>
    <t xml:space="preserve">Příplatek za dalších 1000 m </t>
  </si>
  <si>
    <t>979084212R00</t>
  </si>
  <si>
    <t xml:space="preserve">Vodorovná doprava vybour. hmot po suchu do 50 m </t>
  </si>
  <si>
    <t>979086213R00</t>
  </si>
  <si>
    <t xml:space="preserve">Nakládání vybouraných hmot na dopravní prostředek </t>
  </si>
  <si>
    <t>979093111R00</t>
  </si>
  <si>
    <t xml:space="preserve">Uložení suti na skládku bez zhutnění </t>
  </si>
  <si>
    <t>979990181R00</t>
  </si>
  <si>
    <t xml:space="preserve">Poplatek za skládku suti - PVC podlahová krytina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</si>
  <si>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</si>
  <si>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</si>
  <si>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</si>
  <si>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</si>
  <si>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</si>
  <si>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</si>
  <si>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</si>
  <si>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</si>
  <si>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Projekce CZ, s.r.o.</t>
  </si>
  <si>
    <t>krytina podlahová heterogenní šíře min. 1500 tl. 2,0 mm nášlapná vrstva min.0,7mm zátěžová třída min 42</t>
  </si>
  <si>
    <t>Lišta soklová PVC min. 60x18 mm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</si>
</sst>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64092018</v>
      </c>
      <c r="D2" s="5" t="str">
        <f>Rekapitulace!G2</f>
        <v>Povlakove krytiny podlah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78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1" t="s">
        <v>143</v>
      </c>
      <c r="D8" s="201"/>
      <c r="E8" s="202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1" t="str">
        <f>Projektant</f>
        <v>Projekce CZ, s.r.o.</v>
      </c>
      <c r="D9" s="201"/>
      <c r="E9" s="202"/>
      <c r="F9" s="11"/>
      <c r="G9" s="33"/>
      <c r="H9" s="34"/>
    </row>
    <row r="10" spans="1:8" ht="12.75">
      <c r="A10" s="28" t="s">
        <v>14</v>
      </c>
      <c r="B10" s="11"/>
      <c r="C10" s="201"/>
      <c r="D10" s="201"/>
      <c r="E10" s="201"/>
      <c r="F10" s="35"/>
      <c r="G10" s="36"/>
      <c r="H10" s="37"/>
    </row>
    <row r="11" spans="1:57" ht="13.5" customHeight="1">
      <c r="A11" s="28" t="s">
        <v>15</v>
      </c>
      <c r="B11" s="11"/>
      <c r="C11" s="201"/>
      <c r="D11" s="201"/>
      <c r="E11" s="201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3"/>
      <c r="D12" s="203"/>
      <c r="E12" s="203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Rekapitulace!A15</f>
        <v>Ztížené výrobní podmínky</v>
      </c>
      <c r="E15" s="57"/>
      <c r="F15" s="58"/>
      <c r="G15" s="55">
        <f>Rekapitulace!I15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 t="str">
        <f>Rekapitulace!A16</f>
        <v>Oborová přirážka</v>
      </c>
      <c r="E16" s="59"/>
      <c r="F16" s="60"/>
      <c r="G16" s="55">
        <f>Rekapitulace!I16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Rekapitulace!A17</f>
        <v>Přesun stavebních kapacit</v>
      </c>
      <c r="E17" s="59"/>
      <c r="F17" s="60"/>
      <c r="G17" s="55">
        <f>Rekapitulace!I17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 t="str">
        <f>Rekapitulace!A18</f>
        <v>Mimostaveništní doprava</v>
      </c>
      <c r="E18" s="59"/>
      <c r="F18" s="60"/>
      <c r="G18" s="55">
        <f>Rekapitulace!I18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 t="str">
        <f>Rekapitulace!A19</f>
        <v>Zařízení staveniště</v>
      </c>
      <c r="E19" s="59"/>
      <c r="F19" s="60"/>
      <c r="G19" s="55">
        <f>Rekapitulace!I19</f>
        <v>0</v>
      </c>
    </row>
    <row r="20" spans="1:7" ht="15.75" customHeight="1">
      <c r="A20" s="63"/>
      <c r="B20" s="54"/>
      <c r="C20" s="55"/>
      <c r="D20" s="8" t="str">
        <f>Rekapitulace!A20</f>
        <v>Provoz investora</v>
      </c>
      <c r="E20" s="59"/>
      <c r="F20" s="60"/>
      <c r="G20" s="55">
        <f>Rekapitulace!I20</f>
        <v>0</v>
      </c>
    </row>
    <row r="21" spans="1:7" ht="15.75" customHeight="1">
      <c r="A21" s="63" t="s">
        <v>30</v>
      </c>
      <c r="B21" s="54"/>
      <c r="C21" s="55">
        <f>HZS</f>
        <v>0</v>
      </c>
      <c r="D21" s="8" t="str">
        <f>Rekapitulace!A21</f>
        <v>Kompletační činnost (IČD)</v>
      </c>
      <c r="E21" s="59"/>
      <c r="F21" s="60"/>
      <c r="G21" s="55">
        <f>Rekapitulace!I21</f>
        <v>0</v>
      </c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04" t="s">
        <v>33</v>
      </c>
      <c r="B23" s="205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15</v>
      </c>
      <c r="D30" s="85" t="s">
        <v>43</v>
      </c>
      <c r="E30" s="87"/>
      <c r="F30" s="196">
        <f>C23-F32</f>
        <v>0</v>
      </c>
      <c r="G30" s="197"/>
    </row>
    <row r="31" spans="1:7" ht="12.75">
      <c r="A31" s="84" t="s">
        <v>44</v>
      </c>
      <c r="B31" s="85"/>
      <c r="C31" s="86">
        <f>SazbaDPH1</f>
        <v>15</v>
      </c>
      <c r="D31" s="85" t="s">
        <v>45</v>
      </c>
      <c r="E31" s="87"/>
      <c r="F31" s="196">
        <f>ROUND(PRODUCT(F30,C31/100),0)</f>
        <v>0</v>
      </c>
      <c r="G31" s="197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196">
        <v>0</v>
      </c>
      <c r="G32" s="197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196">
        <f>ROUND(PRODUCT(F32,C33/100),0)</f>
        <v>0</v>
      </c>
      <c r="G33" s="197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198">
        <f>ROUND(SUM(F30:F33),0)</f>
        <v>0</v>
      </c>
      <c r="G34" s="199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0"/>
      <c r="C37" s="200"/>
      <c r="D37" s="200"/>
      <c r="E37" s="200"/>
      <c r="F37" s="200"/>
      <c r="G37" s="200"/>
      <c r="H37" t="s">
        <v>5</v>
      </c>
    </row>
    <row r="38" spans="1:8" ht="12.75" customHeight="1">
      <c r="A38" s="95"/>
      <c r="B38" s="200"/>
      <c r="C38" s="200"/>
      <c r="D38" s="200"/>
      <c r="E38" s="200"/>
      <c r="F38" s="200"/>
      <c r="G38" s="200"/>
      <c r="H38" t="s">
        <v>5</v>
      </c>
    </row>
    <row r="39" spans="1:8" ht="12.75">
      <c r="A39" s="95"/>
      <c r="B39" s="200"/>
      <c r="C39" s="200"/>
      <c r="D39" s="200"/>
      <c r="E39" s="200"/>
      <c r="F39" s="200"/>
      <c r="G39" s="200"/>
      <c r="H39" t="s">
        <v>5</v>
      </c>
    </row>
    <row r="40" spans="1:8" ht="12.75">
      <c r="A40" s="95"/>
      <c r="B40" s="200"/>
      <c r="C40" s="200"/>
      <c r="D40" s="200"/>
      <c r="E40" s="200"/>
      <c r="F40" s="200"/>
      <c r="G40" s="200"/>
      <c r="H40" t="s">
        <v>5</v>
      </c>
    </row>
    <row r="41" spans="1:8" ht="12.75">
      <c r="A41" s="95"/>
      <c r="B41" s="200"/>
      <c r="C41" s="200"/>
      <c r="D41" s="200"/>
      <c r="E41" s="200"/>
      <c r="F41" s="200"/>
      <c r="G41" s="200"/>
      <c r="H41" t="s">
        <v>5</v>
      </c>
    </row>
    <row r="42" spans="1:8" ht="12.75">
      <c r="A42" s="95"/>
      <c r="B42" s="200"/>
      <c r="C42" s="200"/>
      <c r="D42" s="200"/>
      <c r="E42" s="200"/>
      <c r="F42" s="200"/>
      <c r="G42" s="200"/>
      <c r="H42" t="s">
        <v>5</v>
      </c>
    </row>
    <row r="43" spans="1:8" ht="12.75">
      <c r="A43" s="95"/>
      <c r="B43" s="200"/>
      <c r="C43" s="200"/>
      <c r="D43" s="200"/>
      <c r="E43" s="200"/>
      <c r="F43" s="200"/>
      <c r="G43" s="200"/>
      <c r="H43" t="s">
        <v>5</v>
      </c>
    </row>
    <row r="44" spans="1:8" ht="12.75">
      <c r="A44" s="95"/>
      <c r="B44" s="200"/>
      <c r="C44" s="200"/>
      <c r="D44" s="200"/>
      <c r="E44" s="200"/>
      <c r="F44" s="200"/>
      <c r="G44" s="200"/>
      <c r="H44" t="s">
        <v>5</v>
      </c>
    </row>
    <row r="45" spans="1:8" ht="0.75" customHeight="1">
      <c r="A45" s="95"/>
      <c r="B45" s="200"/>
      <c r="C45" s="200"/>
      <c r="D45" s="200"/>
      <c r="E45" s="200"/>
      <c r="F45" s="200"/>
      <c r="G45" s="200"/>
      <c r="H45" t="s">
        <v>5</v>
      </c>
    </row>
    <row r="46" spans="2:7" ht="12.75">
      <c r="B46" s="195"/>
      <c r="C46" s="195"/>
      <c r="D46" s="195"/>
      <c r="E46" s="195"/>
      <c r="F46" s="195"/>
      <c r="G46" s="195"/>
    </row>
    <row r="47" spans="2:7" ht="12.75">
      <c r="B47" s="195"/>
      <c r="C47" s="195"/>
      <c r="D47" s="195"/>
      <c r="E47" s="195"/>
      <c r="F47" s="195"/>
      <c r="G47" s="195"/>
    </row>
    <row r="48" spans="2:7" ht="12.75">
      <c r="B48" s="195"/>
      <c r="C48" s="195"/>
      <c r="D48" s="195"/>
      <c r="E48" s="195"/>
      <c r="F48" s="195"/>
      <c r="G48" s="195"/>
    </row>
    <row r="49" spans="2:7" ht="12.75">
      <c r="B49" s="195"/>
      <c r="C49" s="195"/>
      <c r="D49" s="195"/>
      <c r="E49" s="195"/>
      <c r="F49" s="195"/>
      <c r="G49" s="195"/>
    </row>
    <row r="50" spans="2:7" ht="12.75">
      <c r="B50" s="195"/>
      <c r="C50" s="195"/>
      <c r="D50" s="195"/>
      <c r="E50" s="195"/>
      <c r="F50" s="195"/>
      <c r="G50" s="195"/>
    </row>
    <row r="51" spans="2:7" ht="12.75">
      <c r="B51" s="195"/>
      <c r="C51" s="195"/>
      <c r="D51" s="195"/>
      <c r="E51" s="195"/>
      <c r="F51" s="195"/>
      <c r="G51" s="195"/>
    </row>
    <row r="52" spans="2:7" ht="12.75">
      <c r="B52" s="195"/>
      <c r="C52" s="195"/>
      <c r="D52" s="195"/>
      <c r="E52" s="195"/>
      <c r="F52" s="195"/>
      <c r="G52" s="195"/>
    </row>
    <row r="53" spans="2:7" ht="12.75">
      <c r="B53" s="195"/>
      <c r="C53" s="195"/>
      <c r="D53" s="195"/>
      <c r="E53" s="195"/>
      <c r="F53" s="195"/>
      <c r="G53" s="195"/>
    </row>
    <row r="54" spans="2:7" ht="12.75">
      <c r="B54" s="195"/>
      <c r="C54" s="195"/>
      <c r="D54" s="195"/>
      <c r="E54" s="195"/>
      <c r="F54" s="195"/>
      <c r="G54" s="195"/>
    </row>
    <row r="55" spans="2:7" ht="12.75">
      <c r="B55" s="195"/>
      <c r="C55" s="195"/>
      <c r="D55" s="195"/>
      <c r="E55" s="195"/>
      <c r="F55" s="195"/>
      <c r="G55" s="195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4"/>
  <sheetViews>
    <sheetView zoomScalePageLayoutView="0" workbookViewId="0" topLeftCell="A1">
      <selection activeCell="H23" sqref="H23:I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48</v>
      </c>
      <c r="B1" s="207"/>
      <c r="C1" s="96" t="str">
        <f>CONCATENATE(cislostavby," ",nazevstavby)</f>
        <v>18-083 DD Rožďalovice</v>
      </c>
      <c r="D1" s="97"/>
      <c r="E1" s="98"/>
      <c r="F1" s="97"/>
      <c r="G1" s="99" t="s">
        <v>49</v>
      </c>
      <c r="H1" s="100">
        <v>64092018</v>
      </c>
      <c r="I1" s="101"/>
    </row>
    <row r="2" spans="1:9" ht="13.5" thickBot="1">
      <c r="A2" s="208" t="s">
        <v>50</v>
      </c>
      <c r="B2" s="209"/>
      <c r="C2" s="102" t="str">
        <f>CONCATENATE(cisloobjektu," ",nazevobjektu)</f>
        <v>64092018 Zamek - Klaster-Povlakove krytiny podlah</v>
      </c>
      <c r="D2" s="103"/>
      <c r="E2" s="104"/>
      <c r="F2" s="103"/>
      <c r="G2" s="210" t="s">
        <v>80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1" t="str">
        <f>Položky!B7</f>
        <v>96</v>
      </c>
      <c r="B7" s="114" t="str">
        <f>Položky!C7</f>
        <v>Bourání konstrukcí</v>
      </c>
      <c r="C7" s="65"/>
      <c r="D7" s="115"/>
      <c r="E7" s="192">
        <f>Položky!BA10</f>
        <v>0</v>
      </c>
      <c r="F7" s="193">
        <f>Položky!BB10</f>
        <v>0</v>
      </c>
      <c r="G7" s="193">
        <f>Položky!BC10</f>
        <v>0</v>
      </c>
      <c r="H7" s="193">
        <f>Položky!BD10</f>
        <v>0</v>
      </c>
      <c r="I7" s="194">
        <f>Položky!BE10</f>
        <v>0</v>
      </c>
    </row>
    <row r="8" spans="1:9" s="34" customFormat="1" ht="12.75">
      <c r="A8" s="191" t="str">
        <f>Položky!B11</f>
        <v>776</v>
      </c>
      <c r="B8" s="114" t="str">
        <f>Položky!C11</f>
        <v>Podlahy povlakové</v>
      </c>
      <c r="C8" s="65"/>
      <c r="D8" s="115"/>
      <c r="E8" s="192">
        <f>Položky!BA25</f>
        <v>0</v>
      </c>
      <c r="F8" s="193">
        <f>Položky!BB25</f>
        <v>0</v>
      </c>
      <c r="G8" s="193">
        <f>Položky!BC25</f>
        <v>0</v>
      </c>
      <c r="H8" s="193">
        <f>Položky!BD25</f>
        <v>0</v>
      </c>
      <c r="I8" s="194">
        <f>Položky!BE25</f>
        <v>0</v>
      </c>
    </row>
    <row r="9" spans="1:9" s="34" customFormat="1" ht="13.5" thickBot="1">
      <c r="A9" s="191" t="str">
        <f>Položky!B26</f>
        <v>D96</v>
      </c>
      <c r="B9" s="114" t="str">
        <f>Položky!C26</f>
        <v>Přesuny suti a vybouraných hmot</v>
      </c>
      <c r="C9" s="65"/>
      <c r="D9" s="115"/>
      <c r="E9" s="192">
        <f>Položky!BA35</f>
        <v>0</v>
      </c>
      <c r="F9" s="193">
        <f>Položky!BB35</f>
        <v>0</v>
      </c>
      <c r="G9" s="193">
        <f>Položky!BC35</f>
        <v>0</v>
      </c>
      <c r="H9" s="193">
        <f>Položky!BD35</f>
        <v>0</v>
      </c>
      <c r="I9" s="194">
        <f>Položky!BE35</f>
        <v>0</v>
      </c>
    </row>
    <row r="10" spans="1:9" s="122" customFormat="1" ht="13.5" thickBot="1">
      <c r="A10" s="116"/>
      <c r="B10" s="117" t="s">
        <v>57</v>
      </c>
      <c r="C10" s="117"/>
      <c r="D10" s="118"/>
      <c r="E10" s="119">
        <f>SUM(E7:E9)</f>
        <v>0</v>
      </c>
      <c r="F10" s="120">
        <f>SUM(F7:F9)</f>
        <v>0</v>
      </c>
      <c r="G10" s="120">
        <f>SUM(G7:G9)</f>
        <v>0</v>
      </c>
      <c r="H10" s="120">
        <f>SUM(H7:H9)</f>
        <v>0</v>
      </c>
      <c r="I10" s="121">
        <f>SUM(I7:I9)</f>
        <v>0</v>
      </c>
    </row>
    <row r="11" spans="1:9" ht="12.75">
      <c r="A11" s="65"/>
      <c r="B11" s="65"/>
      <c r="C11" s="65"/>
      <c r="D11" s="65"/>
      <c r="E11" s="65"/>
      <c r="F11" s="65"/>
      <c r="G11" s="65"/>
      <c r="H11" s="65"/>
      <c r="I11" s="65"/>
    </row>
    <row r="12" spans="1:57" ht="19.5" customHeight="1">
      <c r="A12" s="106" t="s">
        <v>58</v>
      </c>
      <c r="B12" s="106"/>
      <c r="C12" s="106"/>
      <c r="D12" s="106"/>
      <c r="E12" s="106"/>
      <c r="F12" s="106"/>
      <c r="G12" s="123"/>
      <c r="H12" s="106"/>
      <c r="I12" s="106"/>
      <c r="BA12" s="40"/>
      <c r="BB12" s="40"/>
      <c r="BC12" s="40"/>
      <c r="BD12" s="40"/>
      <c r="BE12" s="40"/>
    </row>
    <row r="13" spans="1:9" ht="13.5" thickBot="1">
      <c r="A13" s="76"/>
      <c r="B13" s="76"/>
      <c r="C13" s="76"/>
      <c r="D13" s="76"/>
      <c r="E13" s="76"/>
      <c r="F13" s="76"/>
      <c r="G13" s="76"/>
      <c r="H13" s="76"/>
      <c r="I13" s="76"/>
    </row>
    <row r="14" spans="1:9" ht="12.75">
      <c r="A14" s="70" t="s">
        <v>59</v>
      </c>
      <c r="B14" s="71"/>
      <c r="C14" s="71"/>
      <c r="D14" s="124"/>
      <c r="E14" s="125" t="s">
        <v>60</v>
      </c>
      <c r="F14" s="126" t="s">
        <v>61</v>
      </c>
      <c r="G14" s="127" t="s">
        <v>62</v>
      </c>
      <c r="H14" s="128"/>
      <c r="I14" s="129" t="s">
        <v>60</v>
      </c>
    </row>
    <row r="15" spans="1:53" ht="12.75">
      <c r="A15" s="63" t="s">
        <v>135</v>
      </c>
      <c r="B15" s="54"/>
      <c r="C15" s="54"/>
      <c r="D15" s="130"/>
      <c r="E15" s="131"/>
      <c r="F15" s="132"/>
      <c r="G15" s="133">
        <f aca="true" t="shared" si="0" ref="G15:G22">CHOOSE(BA15+1,HSV+PSV,HSV+PSV+Mont,HSV+PSV+Dodavka+Mont,HSV,PSV,Mont,Dodavka,Mont+Dodavka,0)</f>
        <v>0</v>
      </c>
      <c r="H15" s="134"/>
      <c r="I15" s="135">
        <f aca="true" t="shared" si="1" ref="I15:I22">E15+F15*G15/100</f>
        <v>0</v>
      </c>
      <c r="BA15">
        <v>0</v>
      </c>
    </row>
    <row r="16" spans="1:53" ht="12.75">
      <c r="A16" s="63" t="s">
        <v>136</v>
      </c>
      <c r="B16" s="54"/>
      <c r="C16" s="54"/>
      <c r="D16" s="130"/>
      <c r="E16" s="131"/>
      <c r="F16" s="132"/>
      <c r="G16" s="133">
        <f t="shared" si="0"/>
        <v>0</v>
      </c>
      <c r="H16" s="134"/>
      <c r="I16" s="135">
        <f t="shared" si="1"/>
        <v>0</v>
      </c>
      <c r="BA16">
        <v>0</v>
      </c>
    </row>
    <row r="17" spans="1:53" ht="12.75">
      <c r="A17" s="63" t="s">
        <v>137</v>
      </c>
      <c r="B17" s="54"/>
      <c r="C17" s="54"/>
      <c r="D17" s="130"/>
      <c r="E17" s="131"/>
      <c r="F17" s="132"/>
      <c r="G17" s="133">
        <f t="shared" si="0"/>
        <v>0</v>
      </c>
      <c r="H17" s="134"/>
      <c r="I17" s="135">
        <f t="shared" si="1"/>
        <v>0</v>
      </c>
      <c r="BA17">
        <v>0</v>
      </c>
    </row>
    <row r="18" spans="1:53" ht="12.75">
      <c r="A18" s="63" t="s">
        <v>138</v>
      </c>
      <c r="B18" s="54"/>
      <c r="C18" s="54"/>
      <c r="D18" s="130"/>
      <c r="E18" s="131"/>
      <c r="F18" s="132"/>
      <c r="G18" s="133">
        <f t="shared" si="0"/>
        <v>0</v>
      </c>
      <c r="H18" s="134"/>
      <c r="I18" s="135">
        <f t="shared" si="1"/>
        <v>0</v>
      </c>
      <c r="BA18">
        <v>0</v>
      </c>
    </row>
    <row r="19" spans="1:53" ht="12.75">
      <c r="A19" s="63" t="s">
        <v>139</v>
      </c>
      <c r="B19" s="54"/>
      <c r="C19" s="54"/>
      <c r="D19" s="130"/>
      <c r="E19" s="131"/>
      <c r="F19" s="132"/>
      <c r="G19" s="133">
        <f t="shared" si="0"/>
        <v>0</v>
      </c>
      <c r="H19" s="134"/>
      <c r="I19" s="135">
        <f t="shared" si="1"/>
        <v>0</v>
      </c>
      <c r="BA19">
        <v>1</v>
      </c>
    </row>
    <row r="20" spans="1:53" ht="12.75">
      <c r="A20" s="63" t="s">
        <v>140</v>
      </c>
      <c r="B20" s="54"/>
      <c r="C20" s="54"/>
      <c r="D20" s="130"/>
      <c r="E20" s="131"/>
      <c r="F20" s="132"/>
      <c r="G20" s="133">
        <f t="shared" si="0"/>
        <v>0</v>
      </c>
      <c r="H20" s="134"/>
      <c r="I20" s="135">
        <f t="shared" si="1"/>
        <v>0</v>
      </c>
      <c r="BA20">
        <v>1</v>
      </c>
    </row>
    <row r="21" spans="1:53" ht="12.75">
      <c r="A21" s="63" t="s">
        <v>141</v>
      </c>
      <c r="B21" s="54"/>
      <c r="C21" s="54"/>
      <c r="D21" s="130"/>
      <c r="E21" s="131"/>
      <c r="F21" s="132"/>
      <c r="G21" s="133">
        <f t="shared" si="0"/>
        <v>0</v>
      </c>
      <c r="H21" s="134"/>
      <c r="I21" s="135">
        <f t="shared" si="1"/>
        <v>0</v>
      </c>
      <c r="BA21">
        <v>2</v>
      </c>
    </row>
    <row r="22" spans="1:53" ht="12.75">
      <c r="A22" s="63" t="s">
        <v>142</v>
      </c>
      <c r="B22" s="54"/>
      <c r="C22" s="54"/>
      <c r="D22" s="130"/>
      <c r="E22" s="131"/>
      <c r="F22" s="132"/>
      <c r="G22" s="133">
        <f t="shared" si="0"/>
        <v>0</v>
      </c>
      <c r="H22" s="134"/>
      <c r="I22" s="135">
        <f t="shared" si="1"/>
        <v>0</v>
      </c>
      <c r="BA22">
        <v>2</v>
      </c>
    </row>
    <row r="23" spans="1:9" ht="13.5" thickBot="1">
      <c r="A23" s="136"/>
      <c r="B23" s="137" t="s">
        <v>63</v>
      </c>
      <c r="C23" s="138"/>
      <c r="D23" s="139"/>
      <c r="E23" s="140"/>
      <c r="F23" s="141"/>
      <c r="G23" s="141"/>
      <c r="H23" s="213">
        <f>SUM(I15:I22)</f>
        <v>0</v>
      </c>
      <c r="I23" s="214"/>
    </row>
    <row r="25" spans="2:9" ht="12.75">
      <c r="B25" s="122"/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8"/>
  <sheetViews>
    <sheetView showGridLines="0" showZeros="0" tabSelected="1" zoomScalePageLayoutView="0" workbookViewId="0" topLeftCell="A1">
      <selection activeCell="C20" sqref="C20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75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48</v>
      </c>
      <c r="B3" s="207"/>
      <c r="C3" s="96" t="str">
        <f>CONCATENATE(cislostavby," ",nazevstavby)</f>
        <v>18-083 DD Rožďalovice</v>
      </c>
      <c r="D3" s="97"/>
      <c r="E3" s="150" t="s">
        <v>64</v>
      </c>
      <c r="F3" s="151">
        <f>Rekapitulace!H1</f>
        <v>64092018</v>
      </c>
      <c r="G3" s="152"/>
    </row>
    <row r="4" spans="1:7" ht="13.5" thickBot="1">
      <c r="A4" s="216" t="s">
        <v>50</v>
      </c>
      <c r="B4" s="209"/>
      <c r="C4" s="102" t="str">
        <f>CONCATENATE(cisloobjektu," ",nazevobjektu)</f>
        <v>64092018 Zamek - Klaster-Povlakove krytiny podlah</v>
      </c>
      <c r="D4" s="103"/>
      <c r="E4" s="217" t="str">
        <f>Rekapitulace!G2</f>
        <v>Povlakove krytiny podlah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81</v>
      </c>
      <c r="C7" s="162" t="s">
        <v>82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83</v>
      </c>
      <c r="C8" s="170" t="s">
        <v>84</v>
      </c>
      <c r="D8" s="171" t="s">
        <v>85</v>
      </c>
      <c r="E8" s="172">
        <v>3420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7</v>
      </c>
      <c r="AC8" s="145">
        <v>7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7</v>
      </c>
      <c r="CZ8" s="145">
        <v>0</v>
      </c>
    </row>
    <row r="9" spans="1:104" ht="12.75">
      <c r="A9" s="168">
        <v>2</v>
      </c>
      <c r="B9" s="169" t="s">
        <v>86</v>
      </c>
      <c r="C9" s="170" t="s">
        <v>87</v>
      </c>
      <c r="D9" s="171" t="s">
        <v>88</v>
      </c>
      <c r="E9" s="172">
        <v>3061.2</v>
      </c>
      <c r="F9" s="172">
        <v>0</v>
      </c>
      <c r="G9" s="173">
        <f>E9*F9</f>
        <v>0</v>
      </c>
      <c r="O9" s="167">
        <v>2</v>
      </c>
      <c r="AA9" s="145">
        <v>1</v>
      </c>
      <c r="AB9" s="145">
        <v>7</v>
      </c>
      <c r="AC9" s="145">
        <v>7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4">
        <v>1</v>
      </c>
      <c r="CB9" s="174">
        <v>7</v>
      </c>
      <c r="CZ9" s="145">
        <v>0</v>
      </c>
    </row>
    <row r="10" spans="1:57" ht="12.75">
      <c r="A10" s="175"/>
      <c r="B10" s="176" t="s">
        <v>73</v>
      </c>
      <c r="C10" s="177" t="str">
        <f>CONCATENATE(B7," ",C7)</f>
        <v>96 Bourání konstrukcí</v>
      </c>
      <c r="D10" s="178"/>
      <c r="E10" s="179"/>
      <c r="F10" s="180"/>
      <c r="G10" s="181">
        <f>SUM(G7:G9)</f>
        <v>0</v>
      </c>
      <c r="O10" s="167">
        <v>4</v>
      </c>
      <c r="BA10" s="182">
        <f>SUM(BA7:BA9)</f>
        <v>0</v>
      </c>
      <c r="BB10" s="182">
        <f>SUM(BB7:BB9)</f>
        <v>0</v>
      </c>
      <c r="BC10" s="182">
        <f>SUM(BC7:BC9)</f>
        <v>0</v>
      </c>
      <c r="BD10" s="182">
        <f>SUM(BD7:BD9)</f>
        <v>0</v>
      </c>
      <c r="BE10" s="182">
        <f>SUM(BE7:BE9)</f>
        <v>0</v>
      </c>
    </row>
    <row r="11" spans="1:15" ht="12.75">
      <c r="A11" s="160" t="s">
        <v>72</v>
      </c>
      <c r="B11" s="161" t="s">
        <v>89</v>
      </c>
      <c r="C11" s="162" t="s">
        <v>90</v>
      </c>
      <c r="D11" s="163"/>
      <c r="E11" s="164"/>
      <c r="F11" s="164"/>
      <c r="G11" s="165"/>
      <c r="H11" s="166"/>
      <c r="I11" s="166"/>
      <c r="O11" s="167">
        <v>1</v>
      </c>
    </row>
    <row r="12" spans="1:104" ht="12.75">
      <c r="A12" s="168">
        <v>3</v>
      </c>
      <c r="B12" s="169" t="s">
        <v>91</v>
      </c>
      <c r="C12" s="170" t="s">
        <v>92</v>
      </c>
      <c r="D12" s="171" t="s">
        <v>88</v>
      </c>
      <c r="E12" s="172">
        <v>3061.2</v>
      </c>
      <c r="F12" s="172">
        <v>0</v>
      </c>
      <c r="G12" s="173">
        <f aca="true" t="shared" si="0" ref="G12:G24">E12*F12</f>
        <v>0</v>
      </c>
      <c r="O12" s="167">
        <v>2</v>
      </c>
      <c r="AA12" s="145">
        <v>1</v>
      </c>
      <c r="AB12" s="145">
        <v>7</v>
      </c>
      <c r="AC12" s="145">
        <v>7</v>
      </c>
      <c r="AZ12" s="145">
        <v>2</v>
      </c>
      <c r="BA12" s="145">
        <f aca="true" t="shared" si="1" ref="BA12:BA24">IF(AZ12=1,G12,0)</f>
        <v>0</v>
      </c>
      <c r="BB12" s="145">
        <f aca="true" t="shared" si="2" ref="BB12:BB24">IF(AZ12=2,G12,0)</f>
        <v>0</v>
      </c>
      <c r="BC12" s="145">
        <f aca="true" t="shared" si="3" ref="BC12:BC24">IF(AZ12=3,G12,0)</f>
        <v>0</v>
      </c>
      <c r="BD12" s="145">
        <f aca="true" t="shared" si="4" ref="BD12:BD24">IF(AZ12=4,G12,0)</f>
        <v>0</v>
      </c>
      <c r="BE12" s="145">
        <f aca="true" t="shared" si="5" ref="BE12:BE24">IF(AZ12=5,G12,0)</f>
        <v>0</v>
      </c>
      <c r="CA12" s="174">
        <v>1</v>
      </c>
      <c r="CB12" s="174">
        <v>7</v>
      </c>
      <c r="CZ12" s="145">
        <v>0</v>
      </c>
    </row>
    <row r="13" spans="1:104" ht="12.75">
      <c r="A13" s="168">
        <v>4</v>
      </c>
      <c r="B13" s="169" t="s">
        <v>93</v>
      </c>
      <c r="C13" s="170" t="s">
        <v>94</v>
      </c>
      <c r="D13" s="171" t="s">
        <v>88</v>
      </c>
      <c r="E13" s="172">
        <v>3061.2</v>
      </c>
      <c r="F13" s="172">
        <v>0</v>
      </c>
      <c r="G13" s="173">
        <f t="shared" si="0"/>
        <v>0</v>
      </c>
      <c r="O13" s="167">
        <v>2</v>
      </c>
      <c r="AA13" s="145">
        <v>1</v>
      </c>
      <c r="AB13" s="145">
        <v>0</v>
      </c>
      <c r="AC13" s="145">
        <v>0</v>
      </c>
      <c r="AZ13" s="145">
        <v>2</v>
      </c>
      <c r="BA13" s="145">
        <f t="shared" si="1"/>
        <v>0</v>
      </c>
      <c r="BB13" s="145">
        <f t="shared" si="2"/>
        <v>0</v>
      </c>
      <c r="BC13" s="145">
        <f t="shared" si="3"/>
        <v>0</v>
      </c>
      <c r="BD13" s="145">
        <f t="shared" si="4"/>
        <v>0</v>
      </c>
      <c r="BE13" s="145">
        <f t="shared" si="5"/>
        <v>0</v>
      </c>
      <c r="CA13" s="174">
        <v>1</v>
      </c>
      <c r="CB13" s="174">
        <v>0</v>
      </c>
      <c r="CZ13" s="145">
        <v>0</v>
      </c>
    </row>
    <row r="14" spans="1:104" ht="12.75">
      <c r="A14" s="168">
        <v>5</v>
      </c>
      <c r="B14" s="169" t="s">
        <v>95</v>
      </c>
      <c r="C14" s="170" t="s">
        <v>96</v>
      </c>
      <c r="D14" s="171" t="s">
        <v>88</v>
      </c>
      <c r="E14" s="172">
        <v>3061.2</v>
      </c>
      <c r="F14" s="172">
        <v>0</v>
      </c>
      <c r="G14" s="173">
        <f t="shared" si="0"/>
        <v>0</v>
      </c>
      <c r="O14" s="167">
        <v>2</v>
      </c>
      <c r="AA14" s="145">
        <v>1</v>
      </c>
      <c r="AB14" s="145">
        <v>7</v>
      </c>
      <c r="AC14" s="145">
        <v>7</v>
      </c>
      <c r="AZ14" s="145">
        <v>2</v>
      </c>
      <c r="BA14" s="145">
        <f t="shared" si="1"/>
        <v>0</v>
      </c>
      <c r="BB14" s="145">
        <f t="shared" si="2"/>
        <v>0</v>
      </c>
      <c r="BC14" s="145">
        <f t="shared" si="3"/>
        <v>0</v>
      </c>
      <c r="BD14" s="145">
        <f t="shared" si="4"/>
        <v>0</v>
      </c>
      <c r="BE14" s="145">
        <f t="shared" si="5"/>
        <v>0</v>
      </c>
      <c r="CA14" s="174">
        <v>1</v>
      </c>
      <c r="CB14" s="174">
        <v>7</v>
      </c>
      <c r="CZ14" s="145">
        <v>0</v>
      </c>
    </row>
    <row r="15" spans="1:104" ht="22.5">
      <c r="A15" s="168">
        <v>6</v>
      </c>
      <c r="B15" s="169" t="s">
        <v>97</v>
      </c>
      <c r="C15" s="170" t="s">
        <v>98</v>
      </c>
      <c r="D15" s="171" t="s">
        <v>85</v>
      </c>
      <c r="E15" s="172">
        <v>3420</v>
      </c>
      <c r="F15" s="172">
        <v>0</v>
      </c>
      <c r="G15" s="173">
        <f t="shared" si="0"/>
        <v>0</v>
      </c>
      <c r="O15" s="167">
        <v>2</v>
      </c>
      <c r="AA15" s="145">
        <v>1</v>
      </c>
      <c r="AB15" s="145">
        <v>7</v>
      </c>
      <c r="AC15" s="145">
        <v>7</v>
      </c>
      <c r="AZ15" s="145">
        <v>2</v>
      </c>
      <c r="BA15" s="145">
        <f t="shared" si="1"/>
        <v>0</v>
      </c>
      <c r="BB15" s="145">
        <f t="shared" si="2"/>
        <v>0</v>
      </c>
      <c r="BC15" s="145">
        <f t="shared" si="3"/>
        <v>0</v>
      </c>
      <c r="BD15" s="145">
        <f t="shared" si="4"/>
        <v>0</v>
      </c>
      <c r="BE15" s="145">
        <f t="shared" si="5"/>
        <v>0</v>
      </c>
      <c r="CA15" s="174">
        <v>1</v>
      </c>
      <c r="CB15" s="174">
        <v>7</v>
      </c>
      <c r="CZ15" s="145">
        <v>3E-05</v>
      </c>
    </row>
    <row r="16" spans="1:104" ht="12.75">
      <c r="A16" s="168">
        <v>7</v>
      </c>
      <c r="B16" s="169" t="s">
        <v>99</v>
      </c>
      <c r="C16" s="170" t="s">
        <v>100</v>
      </c>
      <c r="D16" s="171" t="s">
        <v>85</v>
      </c>
      <c r="E16" s="172">
        <v>1530</v>
      </c>
      <c r="F16" s="172">
        <v>0</v>
      </c>
      <c r="G16" s="173">
        <f t="shared" si="0"/>
        <v>0</v>
      </c>
      <c r="O16" s="167">
        <v>2</v>
      </c>
      <c r="AA16" s="145">
        <v>1</v>
      </c>
      <c r="AB16" s="145">
        <v>7</v>
      </c>
      <c r="AC16" s="145">
        <v>7</v>
      </c>
      <c r="AZ16" s="145">
        <v>2</v>
      </c>
      <c r="BA16" s="145">
        <f t="shared" si="1"/>
        <v>0</v>
      </c>
      <c r="BB16" s="145">
        <f t="shared" si="2"/>
        <v>0</v>
      </c>
      <c r="BC16" s="145">
        <f t="shared" si="3"/>
        <v>0</v>
      </c>
      <c r="BD16" s="145">
        <f t="shared" si="4"/>
        <v>0</v>
      </c>
      <c r="BE16" s="145">
        <f t="shared" si="5"/>
        <v>0</v>
      </c>
      <c r="CA16" s="174">
        <v>1</v>
      </c>
      <c r="CB16" s="174">
        <v>7</v>
      </c>
      <c r="CZ16" s="145">
        <v>0</v>
      </c>
    </row>
    <row r="17" spans="1:104" ht="22.5">
      <c r="A17" s="168">
        <v>8</v>
      </c>
      <c r="B17" s="169" t="s">
        <v>101</v>
      </c>
      <c r="C17" s="170" t="s">
        <v>102</v>
      </c>
      <c r="D17" s="171" t="s">
        <v>88</v>
      </c>
      <c r="E17" s="172">
        <v>3061.2</v>
      </c>
      <c r="F17" s="172">
        <v>0</v>
      </c>
      <c r="G17" s="173">
        <f t="shared" si="0"/>
        <v>0</v>
      </c>
      <c r="O17" s="167">
        <v>2</v>
      </c>
      <c r="AA17" s="145">
        <v>1</v>
      </c>
      <c r="AB17" s="145">
        <v>7</v>
      </c>
      <c r="AC17" s="145">
        <v>7</v>
      </c>
      <c r="AZ17" s="145">
        <v>2</v>
      </c>
      <c r="BA17" s="145">
        <f t="shared" si="1"/>
        <v>0</v>
      </c>
      <c r="BB17" s="145">
        <f t="shared" si="2"/>
        <v>0</v>
      </c>
      <c r="BC17" s="145">
        <f t="shared" si="3"/>
        <v>0</v>
      </c>
      <c r="BD17" s="145">
        <f t="shared" si="4"/>
        <v>0</v>
      </c>
      <c r="BE17" s="145">
        <f t="shared" si="5"/>
        <v>0</v>
      </c>
      <c r="CA17" s="174">
        <v>1</v>
      </c>
      <c r="CB17" s="174">
        <v>7</v>
      </c>
      <c r="CZ17" s="145">
        <v>0</v>
      </c>
    </row>
    <row r="18" spans="1:104" ht="22.5">
      <c r="A18" s="168">
        <v>9</v>
      </c>
      <c r="B18" s="169" t="s">
        <v>103</v>
      </c>
      <c r="C18" s="170" t="s">
        <v>104</v>
      </c>
      <c r="D18" s="171" t="s">
        <v>85</v>
      </c>
      <c r="E18" s="172">
        <v>1</v>
      </c>
      <c r="F18" s="172">
        <v>0</v>
      </c>
      <c r="G18" s="173">
        <f t="shared" si="0"/>
        <v>0</v>
      </c>
      <c r="O18" s="167">
        <v>2</v>
      </c>
      <c r="AA18" s="145">
        <v>1</v>
      </c>
      <c r="AB18" s="145">
        <v>7</v>
      </c>
      <c r="AC18" s="145">
        <v>7</v>
      </c>
      <c r="AZ18" s="145">
        <v>2</v>
      </c>
      <c r="BA18" s="145">
        <f t="shared" si="1"/>
        <v>0</v>
      </c>
      <c r="BB18" s="145">
        <f t="shared" si="2"/>
        <v>0</v>
      </c>
      <c r="BC18" s="145">
        <f t="shared" si="3"/>
        <v>0</v>
      </c>
      <c r="BD18" s="145">
        <f t="shared" si="4"/>
        <v>0</v>
      </c>
      <c r="BE18" s="145">
        <f t="shared" si="5"/>
        <v>0</v>
      </c>
      <c r="CA18" s="174">
        <v>1</v>
      </c>
      <c r="CB18" s="174">
        <v>7</v>
      </c>
      <c r="CZ18" s="145">
        <v>0.00023</v>
      </c>
    </row>
    <row r="19" spans="1:104" ht="12.75">
      <c r="A19" s="168">
        <v>10</v>
      </c>
      <c r="B19" s="169" t="s">
        <v>105</v>
      </c>
      <c r="C19" s="170" t="s">
        <v>106</v>
      </c>
      <c r="D19" s="171" t="s">
        <v>88</v>
      </c>
      <c r="E19" s="172">
        <v>3061.2</v>
      </c>
      <c r="F19" s="172">
        <v>0</v>
      </c>
      <c r="G19" s="173">
        <f t="shared" si="0"/>
        <v>0</v>
      </c>
      <c r="O19" s="167">
        <v>2</v>
      </c>
      <c r="AA19" s="145">
        <v>1</v>
      </c>
      <c r="AB19" s="145">
        <v>7</v>
      </c>
      <c r="AC19" s="145">
        <v>7</v>
      </c>
      <c r="AZ19" s="145">
        <v>2</v>
      </c>
      <c r="BA19" s="145">
        <f t="shared" si="1"/>
        <v>0</v>
      </c>
      <c r="BB19" s="145">
        <f t="shared" si="2"/>
        <v>0</v>
      </c>
      <c r="BC19" s="145">
        <f t="shared" si="3"/>
        <v>0</v>
      </c>
      <c r="BD19" s="145">
        <f t="shared" si="4"/>
        <v>0</v>
      </c>
      <c r="BE19" s="145">
        <f t="shared" si="5"/>
        <v>0</v>
      </c>
      <c r="CA19" s="174">
        <v>1</v>
      </c>
      <c r="CB19" s="174">
        <v>7</v>
      </c>
      <c r="CZ19" s="145">
        <v>3E-05</v>
      </c>
    </row>
    <row r="20" spans="1:104" ht="12.75">
      <c r="A20" s="168">
        <v>11</v>
      </c>
      <c r="B20" s="169" t="s">
        <v>107</v>
      </c>
      <c r="C20" s="170" t="s">
        <v>145</v>
      </c>
      <c r="D20" s="171" t="s">
        <v>85</v>
      </c>
      <c r="E20" s="172">
        <v>3448.4</v>
      </c>
      <c r="F20" s="172">
        <v>0</v>
      </c>
      <c r="G20" s="173">
        <f t="shared" si="0"/>
        <v>0</v>
      </c>
      <c r="O20" s="167">
        <v>2</v>
      </c>
      <c r="AA20" s="145">
        <v>3</v>
      </c>
      <c r="AB20" s="145">
        <v>7</v>
      </c>
      <c r="AC20" s="145">
        <v>28342403</v>
      </c>
      <c r="AZ20" s="145">
        <v>2</v>
      </c>
      <c r="BA20" s="145">
        <f t="shared" si="1"/>
        <v>0</v>
      </c>
      <c r="BB20" s="145">
        <f t="shared" si="2"/>
        <v>0</v>
      </c>
      <c r="BC20" s="145">
        <f t="shared" si="3"/>
        <v>0</v>
      </c>
      <c r="BD20" s="145">
        <f t="shared" si="4"/>
        <v>0</v>
      </c>
      <c r="BE20" s="145">
        <f t="shared" si="5"/>
        <v>0</v>
      </c>
      <c r="CA20" s="174">
        <v>3</v>
      </c>
      <c r="CB20" s="174">
        <v>7</v>
      </c>
      <c r="CZ20" s="145">
        <v>0.00012</v>
      </c>
    </row>
    <row r="21" spans="1:104" ht="12.75">
      <c r="A21" s="168">
        <v>12</v>
      </c>
      <c r="B21" s="169" t="s">
        <v>108</v>
      </c>
      <c r="C21" s="170" t="s">
        <v>109</v>
      </c>
      <c r="D21" s="171" t="s">
        <v>110</v>
      </c>
      <c r="E21" s="172">
        <v>51</v>
      </c>
      <c r="F21" s="172">
        <v>0</v>
      </c>
      <c r="G21" s="173">
        <f t="shared" si="0"/>
        <v>0</v>
      </c>
      <c r="O21" s="167">
        <v>2</v>
      </c>
      <c r="AA21" s="145">
        <v>3</v>
      </c>
      <c r="AB21" s="145">
        <v>7</v>
      </c>
      <c r="AC21" s="145" t="s">
        <v>108</v>
      </c>
      <c r="AZ21" s="145">
        <v>2</v>
      </c>
      <c r="BA21" s="145">
        <f t="shared" si="1"/>
        <v>0</v>
      </c>
      <c r="BB21" s="145">
        <f t="shared" si="2"/>
        <v>0</v>
      </c>
      <c r="BC21" s="145">
        <f t="shared" si="3"/>
        <v>0</v>
      </c>
      <c r="BD21" s="145">
        <f t="shared" si="4"/>
        <v>0</v>
      </c>
      <c r="BE21" s="145">
        <f t="shared" si="5"/>
        <v>0</v>
      </c>
      <c r="CA21" s="174">
        <v>3</v>
      </c>
      <c r="CB21" s="174">
        <v>7</v>
      </c>
      <c r="CZ21" s="145">
        <v>0</v>
      </c>
    </row>
    <row r="22" spans="1:104" ht="22.5">
      <c r="A22" s="168">
        <v>13</v>
      </c>
      <c r="B22" s="169" t="s">
        <v>111</v>
      </c>
      <c r="C22" s="170" t="s">
        <v>144</v>
      </c>
      <c r="D22" s="171" t="s">
        <v>88</v>
      </c>
      <c r="E22" s="172">
        <v>3367.32</v>
      </c>
      <c r="F22" s="172">
        <v>0</v>
      </c>
      <c r="G22" s="173">
        <f t="shared" si="0"/>
        <v>0</v>
      </c>
      <c r="O22" s="167">
        <v>2</v>
      </c>
      <c r="AA22" s="145">
        <v>3</v>
      </c>
      <c r="AB22" s="145">
        <v>7</v>
      </c>
      <c r="AC22" s="145">
        <v>28412245</v>
      </c>
      <c r="AZ22" s="145">
        <v>2</v>
      </c>
      <c r="BA22" s="145">
        <f t="shared" si="1"/>
        <v>0</v>
      </c>
      <c r="BB22" s="145">
        <f t="shared" si="2"/>
        <v>0</v>
      </c>
      <c r="BC22" s="145">
        <f t="shared" si="3"/>
        <v>0</v>
      </c>
      <c r="BD22" s="145">
        <f t="shared" si="4"/>
        <v>0</v>
      </c>
      <c r="BE22" s="145">
        <f t="shared" si="5"/>
        <v>0</v>
      </c>
      <c r="CA22" s="174">
        <v>3</v>
      </c>
      <c r="CB22" s="174">
        <v>7</v>
      </c>
      <c r="CZ22" s="145">
        <v>0.00328</v>
      </c>
    </row>
    <row r="23" spans="1:104" ht="12.75">
      <c r="A23" s="168">
        <v>14</v>
      </c>
      <c r="B23" s="169" t="s">
        <v>112</v>
      </c>
      <c r="C23" s="170" t="s">
        <v>113</v>
      </c>
      <c r="D23" s="171" t="s">
        <v>61</v>
      </c>
      <c r="E23" s="172"/>
      <c r="F23" s="172">
        <v>0</v>
      </c>
      <c r="G23" s="173">
        <f t="shared" si="0"/>
        <v>0</v>
      </c>
      <c r="O23" s="167">
        <v>2</v>
      </c>
      <c r="AA23" s="145">
        <v>7</v>
      </c>
      <c r="AB23" s="145">
        <v>1002</v>
      </c>
      <c r="AC23" s="145">
        <v>5</v>
      </c>
      <c r="AZ23" s="145">
        <v>2</v>
      </c>
      <c r="BA23" s="145">
        <f t="shared" si="1"/>
        <v>0</v>
      </c>
      <c r="BB23" s="145">
        <f t="shared" si="2"/>
        <v>0</v>
      </c>
      <c r="BC23" s="145">
        <f t="shared" si="3"/>
        <v>0</v>
      </c>
      <c r="BD23" s="145">
        <f t="shared" si="4"/>
        <v>0</v>
      </c>
      <c r="BE23" s="145">
        <f t="shared" si="5"/>
        <v>0</v>
      </c>
      <c r="CA23" s="174">
        <v>7</v>
      </c>
      <c r="CB23" s="174">
        <v>1002</v>
      </c>
      <c r="CZ23" s="145">
        <v>0</v>
      </c>
    </row>
    <row r="24" spans="1:104" ht="12.75">
      <c r="A24" s="168">
        <v>15</v>
      </c>
      <c r="B24" s="169" t="s">
        <v>114</v>
      </c>
      <c r="C24" s="170" t="s">
        <v>115</v>
      </c>
      <c r="D24" s="171" t="s">
        <v>61</v>
      </c>
      <c r="E24" s="172"/>
      <c r="F24" s="172">
        <v>0</v>
      </c>
      <c r="G24" s="173">
        <f t="shared" si="0"/>
        <v>0</v>
      </c>
      <c r="O24" s="167">
        <v>2</v>
      </c>
      <c r="AA24" s="145">
        <v>7</v>
      </c>
      <c r="AB24" s="145">
        <v>1002</v>
      </c>
      <c r="AC24" s="145">
        <v>5</v>
      </c>
      <c r="AZ24" s="145">
        <v>2</v>
      </c>
      <c r="BA24" s="145">
        <f t="shared" si="1"/>
        <v>0</v>
      </c>
      <c r="BB24" s="145">
        <f t="shared" si="2"/>
        <v>0</v>
      </c>
      <c r="BC24" s="145">
        <f t="shared" si="3"/>
        <v>0</v>
      </c>
      <c r="BD24" s="145">
        <f t="shared" si="4"/>
        <v>0</v>
      </c>
      <c r="BE24" s="145">
        <f t="shared" si="5"/>
        <v>0</v>
      </c>
      <c r="CA24" s="174">
        <v>7</v>
      </c>
      <c r="CB24" s="174">
        <v>1002</v>
      </c>
      <c r="CZ24" s="145">
        <v>0</v>
      </c>
    </row>
    <row r="25" spans="1:57" ht="12.75">
      <c r="A25" s="175"/>
      <c r="B25" s="176" t="s">
        <v>73</v>
      </c>
      <c r="C25" s="177" t="str">
        <f>CONCATENATE(B11," ",C11)</f>
        <v>776 Podlahy povlakové</v>
      </c>
      <c r="D25" s="178"/>
      <c r="E25" s="179"/>
      <c r="F25" s="180"/>
      <c r="G25" s="181">
        <f>SUM(G11:G24)</f>
        <v>0</v>
      </c>
      <c r="O25" s="167">
        <v>4</v>
      </c>
      <c r="BA25" s="182">
        <f>SUM(BA11:BA24)</f>
        <v>0</v>
      </c>
      <c r="BB25" s="182">
        <f>SUM(BB11:BB24)</f>
        <v>0</v>
      </c>
      <c r="BC25" s="182">
        <f>SUM(BC11:BC24)</f>
        <v>0</v>
      </c>
      <c r="BD25" s="182">
        <f>SUM(BD11:BD24)</f>
        <v>0</v>
      </c>
      <c r="BE25" s="182">
        <f>SUM(BE11:BE24)</f>
        <v>0</v>
      </c>
    </row>
    <row r="26" spans="1:15" ht="12.75">
      <c r="A26" s="160" t="s">
        <v>72</v>
      </c>
      <c r="B26" s="161" t="s">
        <v>116</v>
      </c>
      <c r="C26" s="162" t="s">
        <v>117</v>
      </c>
      <c r="D26" s="163"/>
      <c r="E26" s="164"/>
      <c r="F26" s="164"/>
      <c r="G26" s="165"/>
      <c r="H26" s="166"/>
      <c r="I26" s="166"/>
      <c r="O26" s="167">
        <v>1</v>
      </c>
    </row>
    <row r="27" spans="1:104" ht="12.75">
      <c r="A27" s="168">
        <v>16</v>
      </c>
      <c r="B27" s="169" t="s">
        <v>118</v>
      </c>
      <c r="C27" s="170" t="s">
        <v>119</v>
      </c>
      <c r="D27" s="171" t="s">
        <v>120</v>
      </c>
      <c r="E27" s="172">
        <v>3.4032</v>
      </c>
      <c r="F27" s="172">
        <v>0</v>
      </c>
      <c r="G27" s="173">
        <f aca="true" t="shared" si="6" ref="G27:G34">E27*F27</f>
        <v>0</v>
      </c>
      <c r="O27" s="167">
        <v>2</v>
      </c>
      <c r="AA27" s="145">
        <v>8</v>
      </c>
      <c r="AB27" s="145">
        <v>0</v>
      </c>
      <c r="AC27" s="145">
        <v>3</v>
      </c>
      <c r="AZ27" s="145">
        <v>1</v>
      </c>
      <c r="BA27" s="145">
        <f aca="true" t="shared" si="7" ref="BA27:BA34">IF(AZ27=1,G27,0)</f>
        <v>0</v>
      </c>
      <c r="BB27" s="145">
        <f aca="true" t="shared" si="8" ref="BB27:BB34">IF(AZ27=2,G27,0)</f>
        <v>0</v>
      </c>
      <c r="BC27" s="145">
        <f aca="true" t="shared" si="9" ref="BC27:BC34">IF(AZ27=3,G27,0)</f>
        <v>0</v>
      </c>
      <c r="BD27" s="145">
        <f aca="true" t="shared" si="10" ref="BD27:BD34">IF(AZ27=4,G27,0)</f>
        <v>0</v>
      </c>
      <c r="BE27" s="145">
        <f aca="true" t="shared" si="11" ref="BE27:BE34">IF(AZ27=5,G27,0)</f>
        <v>0</v>
      </c>
      <c r="CA27" s="174">
        <v>8</v>
      </c>
      <c r="CB27" s="174">
        <v>0</v>
      </c>
      <c r="CZ27" s="145">
        <v>0</v>
      </c>
    </row>
    <row r="28" spans="1:104" ht="12.75">
      <c r="A28" s="168">
        <v>17</v>
      </c>
      <c r="B28" s="169" t="s">
        <v>121</v>
      </c>
      <c r="C28" s="170" t="s">
        <v>122</v>
      </c>
      <c r="D28" s="171" t="s">
        <v>120</v>
      </c>
      <c r="E28" s="172">
        <v>17.016</v>
      </c>
      <c r="F28" s="172">
        <v>0</v>
      </c>
      <c r="G28" s="173">
        <f t="shared" si="6"/>
        <v>0</v>
      </c>
      <c r="O28" s="167">
        <v>2</v>
      </c>
      <c r="AA28" s="145">
        <v>8</v>
      </c>
      <c r="AB28" s="145">
        <v>0</v>
      </c>
      <c r="AC28" s="145">
        <v>3</v>
      </c>
      <c r="AZ28" s="145">
        <v>1</v>
      </c>
      <c r="BA28" s="145">
        <f t="shared" si="7"/>
        <v>0</v>
      </c>
      <c r="BB28" s="145">
        <f t="shared" si="8"/>
        <v>0</v>
      </c>
      <c r="BC28" s="145">
        <f t="shared" si="9"/>
        <v>0</v>
      </c>
      <c r="BD28" s="145">
        <f t="shared" si="10"/>
        <v>0</v>
      </c>
      <c r="BE28" s="145">
        <f t="shared" si="11"/>
        <v>0</v>
      </c>
      <c r="CA28" s="174">
        <v>8</v>
      </c>
      <c r="CB28" s="174">
        <v>0</v>
      </c>
      <c r="CZ28" s="145">
        <v>0</v>
      </c>
    </row>
    <row r="29" spans="1:104" ht="12.75">
      <c r="A29" s="168">
        <v>18</v>
      </c>
      <c r="B29" s="169" t="s">
        <v>123</v>
      </c>
      <c r="C29" s="170" t="s">
        <v>124</v>
      </c>
      <c r="D29" s="171" t="s">
        <v>120</v>
      </c>
      <c r="E29" s="172">
        <v>3.4032</v>
      </c>
      <c r="F29" s="172">
        <v>0</v>
      </c>
      <c r="G29" s="173">
        <f t="shared" si="6"/>
        <v>0</v>
      </c>
      <c r="O29" s="167">
        <v>2</v>
      </c>
      <c r="AA29" s="145">
        <v>8</v>
      </c>
      <c r="AB29" s="145">
        <v>0</v>
      </c>
      <c r="AC29" s="145">
        <v>3</v>
      </c>
      <c r="AZ29" s="145">
        <v>1</v>
      </c>
      <c r="BA29" s="145">
        <f t="shared" si="7"/>
        <v>0</v>
      </c>
      <c r="BB29" s="145">
        <f t="shared" si="8"/>
        <v>0</v>
      </c>
      <c r="BC29" s="145">
        <f t="shared" si="9"/>
        <v>0</v>
      </c>
      <c r="BD29" s="145">
        <f t="shared" si="10"/>
        <v>0</v>
      </c>
      <c r="BE29" s="145">
        <f t="shared" si="11"/>
        <v>0</v>
      </c>
      <c r="CA29" s="174">
        <v>8</v>
      </c>
      <c r="CB29" s="174">
        <v>0</v>
      </c>
      <c r="CZ29" s="145">
        <v>0</v>
      </c>
    </row>
    <row r="30" spans="1:104" ht="12.75">
      <c r="A30" s="168">
        <v>19</v>
      </c>
      <c r="B30" s="169" t="s">
        <v>125</v>
      </c>
      <c r="C30" s="170" t="s">
        <v>126</v>
      </c>
      <c r="D30" s="171" t="s">
        <v>120</v>
      </c>
      <c r="E30" s="172">
        <v>34.032</v>
      </c>
      <c r="F30" s="172">
        <v>0</v>
      </c>
      <c r="G30" s="173">
        <f t="shared" si="6"/>
        <v>0</v>
      </c>
      <c r="O30" s="167">
        <v>2</v>
      </c>
      <c r="AA30" s="145">
        <v>8</v>
      </c>
      <c r="AB30" s="145">
        <v>0</v>
      </c>
      <c r="AC30" s="145">
        <v>3</v>
      </c>
      <c r="AZ30" s="145">
        <v>1</v>
      </c>
      <c r="BA30" s="145">
        <f t="shared" si="7"/>
        <v>0</v>
      </c>
      <c r="BB30" s="145">
        <f t="shared" si="8"/>
        <v>0</v>
      </c>
      <c r="BC30" s="145">
        <f t="shared" si="9"/>
        <v>0</v>
      </c>
      <c r="BD30" s="145">
        <f t="shared" si="10"/>
        <v>0</v>
      </c>
      <c r="BE30" s="145">
        <f t="shared" si="11"/>
        <v>0</v>
      </c>
      <c r="CA30" s="174">
        <v>8</v>
      </c>
      <c r="CB30" s="174">
        <v>0</v>
      </c>
      <c r="CZ30" s="145">
        <v>0</v>
      </c>
    </row>
    <row r="31" spans="1:104" ht="12.75">
      <c r="A31" s="168">
        <v>20</v>
      </c>
      <c r="B31" s="169" t="s">
        <v>127</v>
      </c>
      <c r="C31" s="170" t="s">
        <v>128</v>
      </c>
      <c r="D31" s="171" t="s">
        <v>120</v>
      </c>
      <c r="E31" s="172">
        <v>3.4032</v>
      </c>
      <c r="F31" s="172">
        <v>0</v>
      </c>
      <c r="G31" s="173">
        <f t="shared" si="6"/>
        <v>0</v>
      </c>
      <c r="O31" s="167">
        <v>2</v>
      </c>
      <c r="AA31" s="145">
        <v>8</v>
      </c>
      <c r="AB31" s="145">
        <v>0</v>
      </c>
      <c r="AC31" s="145">
        <v>3</v>
      </c>
      <c r="AZ31" s="145">
        <v>1</v>
      </c>
      <c r="BA31" s="145">
        <f t="shared" si="7"/>
        <v>0</v>
      </c>
      <c r="BB31" s="145">
        <f t="shared" si="8"/>
        <v>0</v>
      </c>
      <c r="BC31" s="145">
        <f t="shared" si="9"/>
        <v>0</v>
      </c>
      <c r="BD31" s="145">
        <f t="shared" si="10"/>
        <v>0</v>
      </c>
      <c r="BE31" s="145">
        <f t="shared" si="11"/>
        <v>0</v>
      </c>
      <c r="CA31" s="174">
        <v>8</v>
      </c>
      <c r="CB31" s="174">
        <v>0</v>
      </c>
      <c r="CZ31" s="145">
        <v>0</v>
      </c>
    </row>
    <row r="32" spans="1:104" ht="12.75">
      <c r="A32" s="168">
        <v>21</v>
      </c>
      <c r="B32" s="169" t="s">
        <v>129</v>
      </c>
      <c r="C32" s="170" t="s">
        <v>130</v>
      </c>
      <c r="D32" s="171" t="s">
        <v>120</v>
      </c>
      <c r="E32" s="172">
        <v>3.4032</v>
      </c>
      <c r="F32" s="172">
        <v>0</v>
      </c>
      <c r="G32" s="173">
        <f t="shared" si="6"/>
        <v>0</v>
      </c>
      <c r="O32" s="167">
        <v>2</v>
      </c>
      <c r="AA32" s="145">
        <v>8</v>
      </c>
      <c r="AB32" s="145">
        <v>0</v>
      </c>
      <c r="AC32" s="145">
        <v>3</v>
      </c>
      <c r="AZ32" s="145">
        <v>1</v>
      </c>
      <c r="BA32" s="145">
        <f t="shared" si="7"/>
        <v>0</v>
      </c>
      <c r="BB32" s="145">
        <f t="shared" si="8"/>
        <v>0</v>
      </c>
      <c r="BC32" s="145">
        <f t="shared" si="9"/>
        <v>0</v>
      </c>
      <c r="BD32" s="145">
        <f t="shared" si="10"/>
        <v>0</v>
      </c>
      <c r="BE32" s="145">
        <f t="shared" si="11"/>
        <v>0</v>
      </c>
      <c r="CA32" s="174">
        <v>8</v>
      </c>
      <c r="CB32" s="174">
        <v>0</v>
      </c>
      <c r="CZ32" s="145">
        <v>0</v>
      </c>
    </row>
    <row r="33" spans="1:104" ht="12.75">
      <c r="A33" s="168">
        <v>22</v>
      </c>
      <c r="B33" s="169" t="s">
        <v>131</v>
      </c>
      <c r="C33" s="170" t="s">
        <v>132</v>
      </c>
      <c r="D33" s="171" t="s">
        <v>120</v>
      </c>
      <c r="E33" s="172">
        <v>3.4032</v>
      </c>
      <c r="F33" s="172">
        <v>0</v>
      </c>
      <c r="G33" s="173">
        <f t="shared" si="6"/>
        <v>0</v>
      </c>
      <c r="O33" s="167">
        <v>2</v>
      </c>
      <c r="AA33" s="145">
        <v>8</v>
      </c>
      <c r="AB33" s="145">
        <v>0</v>
      </c>
      <c r="AC33" s="145">
        <v>3</v>
      </c>
      <c r="AZ33" s="145">
        <v>1</v>
      </c>
      <c r="BA33" s="145">
        <f t="shared" si="7"/>
        <v>0</v>
      </c>
      <c r="BB33" s="145">
        <f t="shared" si="8"/>
        <v>0</v>
      </c>
      <c r="BC33" s="145">
        <f t="shared" si="9"/>
        <v>0</v>
      </c>
      <c r="BD33" s="145">
        <f t="shared" si="10"/>
        <v>0</v>
      </c>
      <c r="BE33" s="145">
        <f t="shared" si="11"/>
        <v>0</v>
      </c>
      <c r="CA33" s="174">
        <v>8</v>
      </c>
      <c r="CB33" s="174">
        <v>0</v>
      </c>
      <c r="CZ33" s="145">
        <v>0</v>
      </c>
    </row>
    <row r="34" spans="1:104" ht="12.75">
      <c r="A34" s="168">
        <v>23</v>
      </c>
      <c r="B34" s="169" t="s">
        <v>133</v>
      </c>
      <c r="C34" s="170" t="s">
        <v>134</v>
      </c>
      <c r="D34" s="171" t="s">
        <v>120</v>
      </c>
      <c r="E34" s="172">
        <v>3.23304</v>
      </c>
      <c r="F34" s="172">
        <v>0</v>
      </c>
      <c r="G34" s="173">
        <f t="shared" si="6"/>
        <v>0</v>
      </c>
      <c r="O34" s="167">
        <v>2</v>
      </c>
      <c r="AA34" s="145">
        <v>8</v>
      </c>
      <c r="AB34" s="145">
        <v>0</v>
      </c>
      <c r="AC34" s="145">
        <v>3</v>
      </c>
      <c r="AZ34" s="145">
        <v>1</v>
      </c>
      <c r="BA34" s="145">
        <f t="shared" si="7"/>
        <v>0</v>
      </c>
      <c r="BB34" s="145">
        <f t="shared" si="8"/>
        <v>0</v>
      </c>
      <c r="BC34" s="145">
        <f t="shared" si="9"/>
        <v>0</v>
      </c>
      <c r="BD34" s="145">
        <f t="shared" si="10"/>
        <v>0</v>
      </c>
      <c r="BE34" s="145">
        <f t="shared" si="11"/>
        <v>0</v>
      </c>
      <c r="CA34" s="174">
        <v>8</v>
      </c>
      <c r="CB34" s="174">
        <v>0</v>
      </c>
      <c r="CZ34" s="145">
        <v>0</v>
      </c>
    </row>
    <row r="35" spans="1:57" ht="12.75">
      <c r="A35" s="175"/>
      <c r="B35" s="176" t="s">
        <v>73</v>
      </c>
      <c r="C35" s="177" t="str">
        <f>CONCATENATE(B26," ",C26)</f>
        <v>D96 Přesuny suti a vybouraných hmot</v>
      </c>
      <c r="D35" s="178"/>
      <c r="E35" s="179"/>
      <c r="F35" s="180"/>
      <c r="G35" s="181">
        <f>SUM(G26:G34)</f>
        <v>0</v>
      </c>
      <c r="O35" s="167">
        <v>4</v>
      </c>
      <c r="BA35" s="182">
        <f>SUM(BA26:BA34)</f>
        <v>0</v>
      </c>
      <c r="BB35" s="182">
        <f>SUM(BB26:BB34)</f>
        <v>0</v>
      </c>
      <c r="BC35" s="182">
        <f>SUM(BC26:BC34)</f>
        <v>0</v>
      </c>
      <c r="BD35" s="182">
        <f>SUM(BD26:BD34)</f>
        <v>0</v>
      </c>
      <c r="BE35" s="182">
        <f>SUM(BE26:BE34)</f>
        <v>0</v>
      </c>
    </row>
    <row r="36" ht="12.75">
      <c r="E36" s="145"/>
    </row>
    <row r="37" ht="12.75">
      <c r="E37" s="145"/>
    </row>
    <row r="38" ht="12.75">
      <c r="E38" s="145"/>
    </row>
    <row r="39" ht="12.75">
      <c r="E39" s="145"/>
    </row>
    <row r="40" ht="12.75">
      <c r="E40" s="145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ht="12.75">
      <c r="E48" s="145"/>
    </row>
    <row r="49" ht="12.75">
      <c r="E49" s="145"/>
    </row>
    <row r="50" ht="12.75">
      <c r="E50" s="145"/>
    </row>
    <row r="51" ht="12.75">
      <c r="E51" s="145"/>
    </row>
    <row r="52" ht="12.75">
      <c r="E52" s="145"/>
    </row>
    <row r="53" ht="12.75">
      <c r="E53" s="145"/>
    </row>
    <row r="54" ht="12.75">
      <c r="E54" s="145"/>
    </row>
    <row r="55" ht="12.75">
      <c r="E55" s="145"/>
    </row>
    <row r="56" ht="12.75">
      <c r="E56" s="145"/>
    </row>
    <row r="57" ht="12.75">
      <c r="E57" s="145"/>
    </row>
    <row r="58" ht="12.75">
      <c r="E58" s="145"/>
    </row>
    <row r="59" spans="1:7" ht="12.75">
      <c r="A59" s="183"/>
      <c r="B59" s="183"/>
      <c r="C59" s="183"/>
      <c r="D59" s="183"/>
      <c r="E59" s="183"/>
      <c r="F59" s="183"/>
      <c r="G59" s="183"/>
    </row>
    <row r="60" spans="1:7" ht="12.75">
      <c r="A60" s="183"/>
      <c r="B60" s="183"/>
      <c r="C60" s="183"/>
      <c r="D60" s="183"/>
      <c r="E60" s="183"/>
      <c r="F60" s="183"/>
      <c r="G60" s="183"/>
    </row>
    <row r="61" spans="1:7" ht="12.75">
      <c r="A61" s="183"/>
      <c r="B61" s="183"/>
      <c r="C61" s="183"/>
      <c r="D61" s="183"/>
      <c r="E61" s="183"/>
      <c r="F61" s="183"/>
      <c r="G61" s="183"/>
    </row>
    <row r="62" spans="1:7" ht="12.75">
      <c r="A62" s="183"/>
      <c r="B62" s="183"/>
      <c r="C62" s="183"/>
      <c r="D62" s="183"/>
      <c r="E62" s="183"/>
      <c r="F62" s="183"/>
      <c r="G62" s="183"/>
    </row>
    <row r="63" ht="12.75">
      <c r="E63" s="145"/>
    </row>
    <row r="64" ht="12.75">
      <c r="E64" s="145"/>
    </row>
    <row r="65" ht="12.75">
      <c r="E65" s="145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spans="1:2" ht="12.75">
      <c r="A94" s="184"/>
      <c r="B94" s="184"/>
    </row>
    <row r="95" spans="1:7" ht="12.75">
      <c r="A95" s="183"/>
      <c r="B95" s="183"/>
      <c r="C95" s="186"/>
      <c r="D95" s="186"/>
      <c r="E95" s="187"/>
      <c r="F95" s="186"/>
      <c r="G95" s="188"/>
    </row>
    <row r="96" spans="1:7" ht="12.75">
      <c r="A96" s="189"/>
      <c r="B96" s="189"/>
      <c r="C96" s="183"/>
      <c r="D96" s="183"/>
      <c r="E96" s="190"/>
      <c r="F96" s="183"/>
      <c r="G96" s="183"/>
    </row>
    <row r="97" spans="1:7" ht="12.75">
      <c r="A97" s="183"/>
      <c r="B97" s="183"/>
      <c r="C97" s="183"/>
      <c r="D97" s="183"/>
      <c r="E97" s="190"/>
      <c r="F97" s="183"/>
      <c r="G97" s="183"/>
    </row>
    <row r="98" spans="1:7" ht="12.75">
      <c r="A98" s="183"/>
      <c r="B98" s="183"/>
      <c r="C98" s="183"/>
      <c r="D98" s="183"/>
      <c r="E98" s="190"/>
      <c r="F98" s="183"/>
      <c r="G98" s="183"/>
    </row>
    <row r="99" spans="1:7" ht="12.75">
      <c r="A99" s="183"/>
      <c r="B99" s="183"/>
      <c r="C99" s="183"/>
      <c r="D99" s="183"/>
      <c r="E99" s="190"/>
      <c r="F99" s="183"/>
      <c r="G99" s="183"/>
    </row>
    <row r="100" spans="1:7" ht="12.75">
      <c r="A100" s="183"/>
      <c r="B100" s="183"/>
      <c r="C100" s="183"/>
      <c r="D100" s="183"/>
      <c r="E100" s="190"/>
      <c r="F100" s="183"/>
      <c r="G100" s="183"/>
    </row>
    <row r="101" spans="1:7" ht="12.75">
      <c r="A101" s="183"/>
      <c r="B101" s="183"/>
      <c r="C101" s="183"/>
      <c r="D101" s="183"/>
      <c r="E101" s="190"/>
      <c r="F101" s="183"/>
      <c r="G101" s="183"/>
    </row>
    <row r="102" spans="1:7" ht="12.75">
      <c r="A102" s="183"/>
      <c r="B102" s="183"/>
      <c r="C102" s="183"/>
      <c r="D102" s="183"/>
      <c r="E102" s="190"/>
      <c r="F102" s="183"/>
      <c r="G102" s="183"/>
    </row>
    <row r="103" spans="1:7" ht="12.75">
      <c r="A103" s="183"/>
      <c r="B103" s="183"/>
      <c r="C103" s="183"/>
      <c r="D103" s="183"/>
      <c r="E103" s="190"/>
      <c r="F103" s="183"/>
      <c r="G103" s="183"/>
    </row>
    <row r="104" spans="1:7" ht="12.75">
      <c r="A104" s="183"/>
      <c r="B104" s="183"/>
      <c r="C104" s="183"/>
      <c r="D104" s="183"/>
      <c r="E104" s="190"/>
      <c r="F104" s="183"/>
      <c r="G104" s="183"/>
    </row>
    <row r="105" spans="1:7" ht="12.75">
      <c r="A105" s="183"/>
      <c r="B105" s="183"/>
      <c r="C105" s="183"/>
      <c r="D105" s="183"/>
      <c r="E105" s="190"/>
      <c r="F105" s="183"/>
      <c r="G105" s="183"/>
    </row>
    <row r="106" spans="1:7" ht="12.75">
      <c r="A106" s="183"/>
      <c r="B106" s="183"/>
      <c r="C106" s="183"/>
      <c r="D106" s="183"/>
      <c r="E106" s="190"/>
      <c r="F106" s="183"/>
      <c r="G106" s="183"/>
    </row>
    <row r="107" spans="1:7" ht="12.75">
      <c r="A107" s="183"/>
      <c r="B107" s="183"/>
      <c r="C107" s="183"/>
      <c r="D107" s="183"/>
      <c r="E107" s="190"/>
      <c r="F107" s="183"/>
      <c r="G107" s="183"/>
    </row>
    <row r="108" spans="1:7" ht="12.75">
      <c r="A108" s="183"/>
      <c r="B108" s="183"/>
      <c r="C108" s="183"/>
      <c r="D108" s="183"/>
      <c r="E108" s="190"/>
      <c r="F108" s="183"/>
      <c r="G108" s="18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Dobeš</dc:creator>
  <cp:keywords/>
  <dc:description/>
  <cp:lastModifiedBy>müllerova</cp:lastModifiedBy>
  <dcterms:created xsi:type="dcterms:W3CDTF">2018-09-25T16:48:19Z</dcterms:created>
  <dcterms:modified xsi:type="dcterms:W3CDTF">2018-09-26T06:46:33Z</dcterms:modified>
  <cp:category/>
  <cp:version/>
  <cp:contentType/>
  <cp:contentStatus/>
</cp:coreProperties>
</file>