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mojzi" reservationPassword="0"/>
  <workbookPr/>
  <bookViews>
    <workbookView xWindow="240" yWindow="120" windowWidth="14940" windowHeight="9225" activeTab="0"/>
  </bookViews>
  <sheets>
    <sheet name="Rekapitulace" sheetId="1" r:id="rId1"/>
    <sheet name="000" sheetId="2" r:id="rId2"/>
    <sheet name="101" sheetId="3" r:id="rId3"/>
    <sheet name="201" sheetId="4" r:id="rId4"/>
    <sheet name="251" sheetId="5" r:id="rId5"/>
  </sheets>
  <definedNames/>
  <calcPr/>
  <webPublishing/>
</workbook>
</file>

<file path=xl/sharedStrings.xml><?xml version="1.0" encoding="utf-8"?>
<sst xmlns="http://schemas.openxmlformats.org/spreadsheetml/2006/main" count="3006" uniqueCount="854">
  <si>
    <t>Rekapitulace ceny</t>
  </si>
  <si>
    <t>Stavba: 20038 - II/111 Líšno, Most ev. č. 111-03</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</si>
  <si>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</si>
  <si>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</si>
  <si>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</si>
  <si>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</si>
  <si>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</si>
  <si>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</si>
  <si>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</si>
  <si>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</si>
  <si>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</si>
  <si>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</si>
  <si>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</si>
  <si>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</si>
  <si>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20038</t>
  </si>
  <si>
    <t>II/111 Líšno, Most ev. č. 111-03</t>
  </si>
  <si>
    <t>O</t>
  </si>
  <si>
    <t>Rozpočet:</t>
  </si>
  <si>
    <t>0,00</t>
  </si>
  <si>
    <t>15,00</t>
  </si>
  <si>
    <t>21,00</t>
  </si>
  <si>
    <t>2</t>
  </si>
  <si>
    <t>3</t>
  </si>
  <si>
    <t>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</si>
  <si>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</si>
  <si>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</si>
  <si>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</si>
  <si>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</si>
  <si>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</si>
  <si>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</si>
  <si>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</si>
  <si>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</si>
  <si>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</si>
  <si>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</si>
  <si>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</si>
  <si>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</si>
  <si>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</si>
  <si>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</si>
  <si>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</si>
  <si>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</si>
  <si>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</si>
  <si>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</si>
  <si>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</si>
  <si>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</si>
  <si>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</si>
  <si>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</si>
  <si>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</si>
  <si>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014132</t>
  </si>
  <si>
    <t/>
  </si>
  <si>
    <t>POPLATKY ZA SKLÁDKU TYP S-NO (NEBEZPEČNÝ ODPAD)</t>
  </si>
  <si>
    <t>T</t>
  </si>
  <si>
    <t>2024_OTSKP</t>
  </si>
  <si>
    <t>PP</t>
  </si>
  <si>
    <t>Odstraněný podklad zpevněných ploch v rámci opravy objízdných tras (pol. 113399.R)</t>
  </si>
  <si>
    <t>VV</t>
  </si>
  <si>
    <t>500*5.5*0.04*2.3=253,00 [A]</t>
  </si>
  <si>
    <t>TS</t>
  </si>
  <si>
    <t>Položka zahrnuje:  
- veškeré poplatky provozovateli skládky související s uložením odpadu na skládce.  
Položka nezahrnuje:  
- x</t>
  </si>
  <si>
    <t>02510</t>
  </si>
  <si>
    <t>ZKOUŠENÍ MATERIÁLŮ ZKUŠEBNOU ZHOTOVITELE</t>
  </si>
  <si>
    <t>KPL</t>
  </si>
  <si>
    <t>Položka zahrnuje:  
- veškeré náklady spojené s objednatelem požadovanými zkouškami  
Položka nezahrnuje:  
- x</t>
  </si>
  <si>
    <t>02910</t>
  </si>
  <si>
    <t>OSTATNÍ POŽADAVKY - ZEMĚMĚŘIČSKÁ MĚŘENÍ</t>
  </si>
  <si>
    <t>geodetické vytyčení jednotlivých konstrukčních  prvků při výstavbě</t>
  </si>
  <si>
    <t>Položka zahrnuje: 
- veškeré náklady spojené s objednatelem požadovanými pracemi 
Položka nezahrnuje: 
- x</t>
  </si>
  <si>
    <t>02911</t>
  </si>
  <si>
    <t>OSTATNÍ POŽADAVKY - GEODETICKÉ ZAMĚŘENÍ</t>
  </si>
  <si>
    <t>HM</t>
  </si>
  <si>
    <t>GEODETICKÉ ZAMĚŘENÍ skutečného provedení stavby PO DOKONČENÍ - položka zahrnuje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Položka zahrnuje také ověření předpokladů dle Geometrického plánu a Záborového elaborátu  
včetně vyřízení schválení geometrického plánu na příslušném stavebním úřadě 
včetně zažádání o vklad geometrického plánu do katastru nemovitostí 
vypracování vlastního geometrického plánu není součástí nacenění položky (geometrický plán již existuje a je přílohou Průvodní a technické zprávy projektu PDPS)</t>
  </si>
  <si>
    <t>Položka zahrnuje:  
- veškeré náklady spojené s objednatelem požadovanými pracemi  
Položka nezahrnuje:  
- x</t>
  </si>
  <si>
    <t>029412</t>
  </si>
  <si>
    <t>OSTATNÍ POŽADAVKY - VYPRACOVÁNÍ MOSTNÍHO LISTU</t>
  </si>
  <si>
    <t>KUS</t>
  </si>
  <si>
    <t>V elektronické a tištěné podobě v počtu paré dle požadavku SoD. 
Včetně doplnění do elektronické evidence systému hospodaření s mosty (BMS)</t>
  </si>
  <si>
    <t>02943</t>
  </si>
  <si>
    <t>OSTATNÍ POŽADAVKY - VYPRACOVÁNÍ RDS</t>
  </si>
  <si>
    <t>V elektronické a tištěné podobě v počtu paré dle požadavku SoD.</t>
  </si>
  <si>
    <t>7</t>
  </si>
  <si>
    <t>02944</t>
  </si>
  <si>
    <t>OSTAT POŽADAVKY - DOKUMENTACE SKUTEČ PROVEDENÍ V DIGIT FORMĚ</t>
  </si>
  <si>
    <t>8</t>
  </si>
  <si>
    <t>02947</t>
  </si>
  <si>
    <t>R</t>
  </si>
  <si>
    <t>OSTAT POŽADAVKY - PASPORTIZACE</t>
  </si>
  <si>
    <t>pasportizace staveniště a jeho okolí před a po výstavbě 
V elektronické a tištěné podobě v počtu paré dle požadavku SoD. 
mj. pasportizace oplocení pozemku parc. č. 53 
mj. pasportizace okolní zástavby včetně případné zeleně, která není majetkem investora 
položka nezahrnuje pasport objízdných tras před zahájením stavby a repasport po dokončení stavby</t>
  </si>
  <si>
    <t>02949.R</t>
  </si>
  <si>
    <t>OSTATNÍ POŽADAVKY - POVODŇOVÝ A HAVARIJNÍ PLÁN</t>
  </si>
  <si>
    <t>Vypracování povodňového a havarijního plánu včetně předložení příslušným úřadům ke schválení. 
V elektronické a tištěné podobě v počtu paré dle požadavku SoD.</t>
  </si>
  <si>
    <t>Vypracování povodňového a havarijního plánu včetně předložení příslušným úřadům ke schválení</t>
  </si>
  <si>
    <t>02953</t>
  </si>
  <si>
    <t>OSTATNÍ POŽADAVKY - HLAVNÍ MOSTNÍ PROHLÍDKA</t>
  </si>
  <si>
    <t>Zpráva o prohlídce v elektronické a tištěné podobě v počtu paré dle požadavku SoD. 
Včetně doplnění do elektronické evidence systému hospodaření s mosty (BMS)</t>
  </si>
  <si>
    <t>Položka zahrnuje :  
- úkony dle ČSN 73 6221  
- provedení hlavní mostní prohlídky oprávněnou fyzickou nebo právnickou osobou  
- vyhotovení záznamu (protokolu), který jednoznačně definuje stav mostu  
Položka nezahrnuje:  
- x</t>
  </si>
  <si>
    <t>02954.R</t>
  </si>
  <si>
    <t>OSTATNÍ POŽADAVKY - STANOVENÍ ZATÍŽITELNOSTI MOSTU</t>
  </si>
  <si>
    <t>Výpočet zatížitelnosti mostu dle ČSN 736222 Zatížitelnost mostů pozemních komunikací 
Výstup v elektronické a tištěné podobě v počtu paré dle požadavku SoD.</t>
  </si>
  <si>
    <t>Výpočet zatížitelnosti mostu dle ČSN 736222 Zatížitelnost mostů pozemních komunikací</t>
  </si>
  <si>
    <t>12</t>
  </si>
  <si>
    <t>02991</t>
  </si>
  <si>
    <t>OSTATNÍ POŽADAVKY - INFORMAČNÍ TABULE</t>
  </si>
  <si>
    <t>2 omluvné tabule + 1 informační o délce výstavby/zhotoviteli/objednateli a pravidel chování v okolí staveniště atd.. 
dle podmínek IROP</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</si>
  <si>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  
Položka nezahrnuje:  
- x</t>
  </si>
  <si>
    <t>13</t>
  </si>
  <si>
    <t>03100</t>
  </si>
  <si>
    <t>ZAŘÍZENÍ STAVENIŠTĚ - ZŘÍZENÍ, PROVOZ, DEMONTÁŽ</t>
  </si>
  <si>
    <t>předpokládaná plocha zařízení staveniště do 20m2 
maximální doba provozu zařízení staveniště předpokládána na 6 měsíců</t>
  </si>
  <si>
    <t>Položka zahrnuje:  
 objednatelem povolené náklady na pořízení (event. pronájem), provozování, udržování a likvidaci zhotovitelova zařízení  
Položka nezahrnuje:  
- x</t>
  </si>
  <si>
    <t>Zemní práce</t>
  </si>
  <si>
    <t>14</t>
  </si>
  <si>
    <t>113399.R</t>
  </si>
  <si>
    <t>ODVOZ ODSTRANĚNÝCH PODKLADŮ ZPEVNĚNÝCH PLOCH NA SKLÁDKU NEBEZBEČNÝCH ODPADŮ</t>
  </si>
  <si>
    <t>odvoz na nejbližší skládku nebezpečných odpadů 
oprava komunikací objízdných tras (uvažován úsek 500 m šíře 5,50 m) 
Vyfrézovaný materiál bude předmětem povinného odkupu zhotovitelem</t>
  </si>
  <si>
    <t>odvoz na nejbližší skládku nebezpečných odpadů</t>
  </si>
  <si>
    <t>15</t>
  </si>
  <si>
    <t>11372A</t>
  </si>
  <si>
    <t>FRÉZOVÁNÍ ZPEVNĚNÝCH PLOCH ASFALTOVÝCH - BEZ DOPRAVY</t>
  </si>
  <si>
    <t>M3</t>
  </si>
  <si>
    <t>oprava komunikací objízdných tras (uvažován úsek 500 m šíře 5,50 m) 
Vyfrézovaný materiál bude předmětem povinného odkupu zhotovitelem</t>
  </si>
  <si>
    <t>500*5.5*0.04=110,00 [A]</t>
  </si>
  <si>
    <t>Položka zahrnuje:  
- veškerou manipulaci s vybouranou sutí a s vybouranými hmotami, kromě vodorovné dopravy, vč. uložení na skládku.   
Položka nezahrnuje:  
- vodorovnou dopravu  
-  poplatek za skládku, který se vykazuje v položce 0141** (s výjimkou malého množství bouraného materiálu, kde je možné poplatek zahrnout do jednotkové ceny bourání – tento fakt musí být uveden v doplňujícím textu k položce).</t>
  </si>
  <si>
    <t>Komunikace</t>
  </si>
  <si>
    <t>16</t>
  </si>
  <si>
    <t>56961</t>
  </si>
  <si>
    <t>ZPEVNĚNÍ KRAJNIC Z RECYKLOVANÉHO MATERIÁLU TL DO 50MM</t>
  </si>
  <si>
    <t>M2</t>
  </si>
  <si>
    <t>oprava komunikací objízdných tras (uvažován úsek 500 m)</t>
  </si>
  <si>
    <t>2*0.50*500=500,00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</si>
  <si>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</si>
  <si>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17</t>
  </si>
  <si>
    <t>572212</t>
  </si>
  <si>
    <t>SPOJOVACÍ POSTŘIK Z MODIFIK ASFALTU DO 0,5KG/M2</t>
  </si>
  <si>
    <t>oprava komunikací objízdných tras (uvažován úsek 500 m šíře 5,50 m)</t>
  </si>
  <si>
    <t>500*5.5=2 750,00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</si>
  <si>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</si>
  <si>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18</t>
  </si>
  <si>
    <t>574B34</t>
  </si>
  <si>
    <t>ASFALTOVÝ BETON PRO OBRUSNÉ VRSTVY MODIFIK ACO 11+ TL. 40MM</t>
  </si>
  <si>
    <t>Oprava komunikací objízdných tras (uvažován úsek 500 m šíře 5,50 m) 
Součástí položky je geometrické zaměření, na jehož základě bude probíhat fakturace</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</si>
  <si>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</si>
  <si>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19</t>
  </si>
  <si>
    <t>57790A</t>
  </si>
  <si>
    <t>VÝSPRAVA VÝTLUKŮ SMĚSÍ ACO (KUBATURA)</t>
  </si>
  <si>
    <t>oprava komunikací objízdných tras</t>
  </si>
  <si>
    <t>100*0.04=4,00 [A]</t>
  </si>
  <si>
    <t>Položka zahrnuje:  
- odfrézování nebo jiné odstranění poškozených vozovkových vrstev  
- zaříznutí hran  
- vyčištění  
- nátěr  
- dodání a výplň předepsanou zhutněnou balenou asfaltovou směsí  
- asfaltová zálivka  
Položka nezahrnuje:  
- x</t>
  </si>
  <si>
    <t>20</t>
  </si>
  <si>
    <t>577A1</t>
  </si>
  <si>
    <t>VÝSPRAVA TRHLIN ASFALTOVOU ZÁLIVKOU</t>
  </si>
  <si>
    <t>M</t>
  </si>
  <si>
    <t>100=100,00 [A]</t>
  </si>
  <si>
    <t>Položka zahrnuje:  
- vyfrézování drážky šířky do 20mm hloubky do 40mm  
- vyčištění  
- nátěr  
- výplň předepsanou zálivkovou hmotou  
Položka nezahrnuje:  
- x</t>
  </si>
  <si>
    <t>Ostatní konstrukce a práce</t>
  </si>
  <si>
    <t>21</t>
  </si>
  <si>
    <t>914121</t>
  </si>
  <si>
    <t>DOPRAVNÍ ZNAČKY ZÁKLADNÍ VELIKOSTI OCELOVÉ FÓLIE TŘ 1 - DODÁVKA A MONTÁŽ</t>
  </si>
  <si>
    <t>značení objízdných tras</t>
  </si>
  <si>
    <t>Položka zahrnuje:  
- dodávku a montáž značek v požadovaném provedení  
Položka nezahrnuje:  
- x</t>
  </si>
  <si>
    <t>22</t>
  </si>
  <si>
    <t>914123</t>
  </si>
  <si>
    <t>DOPRAVNÍ ZNAČKY ZÁKLADNÍ VELIKOSTI OCELOVÉ FÓLIE TŘ 1 - DEMONTÁŽ</t>
  </si>
  <si>
    <t>Položka zahrnuje:  
- odstranění, demontáž a odklizení materiálu s odvozem na předepsané místo  
Položka nezahrnuje:  
- x</t>
  </si>
  <si>
    <t>23</t>
  </si>
  <si>
    <t>914321</t>
  </si>
  <si>
    <t>DOPRAV ZNAČKY ZMENŠ VEL OCEL FÓLIE TŘ 1 - DODÁVKA A MONT</t>
  </si>
  <si>
    <t>24</t>
  </si>
  <si>
    <t>914323</t>
  </si>
  <si>
    <t>DOPRAV ZNAČKY ZMENŠ VEL OCEL FÓLIE TŘ 1 - DEMONTÁŽ</t>
  </si>
  <si>
    <t>25</t>
  </si>
  <si>
    <t>914421</t>
  </si>
  <si>
    <t>DOPRAVNÍ ZNAČKY 100X150CM OCELOVÉ FÓLIE TŘ 1 - DODÁVKA A MONTÁŽ</t>
  </si>
  <si>
    <t>26</t>
  </si>
  <si>
    <t>914423</t>
  </si>
  <si>
    <t>DOPRAVNÍ ZNAČKY 100X150CM OCELOVÉ FÓLIE TŘ 1 - DEMONTÁŽ</t>
  </si>
  <si>
    <t>27</t>
  </si>
  <si>
    <t>914924</t>
  </si>
  <si>
    <t>SLOUPKY A STOJKY DZ Z OCEL TRUBEK DO PATKY DOD, MONT, DEMON</t>
  </si>
  <si>
    <t>sloupky pro dočasné dopr. značky objízdných tras</t>
  </si>
  <si>
    <t>40+10+15=65,00 [A]</t>
  </si>
  <si>
    <t>Položka zahrnuje:  
- sloupky  
- upevňovací zařízení  
- osazení (betonová patka, zemní práce)  
- odstranění, demontáž a odklizení materiálu s odvozem na předepsané místo  
Položka nezahrnuje:  
- x</t>
  </si>
  <si>
    <t>101</t>
  </si>
  <si>
    <t>Úprava komunikace II/111</t>
  </si>
  <si>
    <t>penetrační makadam s dehtem a jeho podkladní vrstva rovněž kontaminovaná dehtem</t>
  </si>
  <si>
    <t>z pol. SO 101 - 11332A:  102.79*2.3=236,42 [A] 
z pol. SO 101 - 11333A  26.13*2.3=60,10 [B] 
Celkem: A+B=296,52 [C]</t>
  </si>
  <si>
    <t>11332A</t>
  </si>
  <si>
    <t>ODSTRANĚNÍ PODKLADŮ ZPEVNĚNÝCH PLOCH Z KAMENIVA NESTMELENÉHO - BEZ DOPRAVY</t>
  </si>
  <si>
    <t>dle průzkumu: ŠD-140mm + kamenitá/balvanitá sypanina 200mm (celkem 340mm) 
vrstva kontaminována dehtem - odvoz na skládku nebezpečného odpadu</t>
  </si>
  <si>
    <t>před mostem: 7.20*26.8*0.34=65,61 [A] 
za mostem: (7.20+8.20)/2*14.20*0.34=37,18 [B] 
Celkem: A+B=102,79 [C]</t>
  </si>
  <si>
    <t>11333A</t>
  </si>
  <si>
    <t>ODSTRANĚNÍ PODKLADU ZPEVNĚNÝCH PLOCH S ASFALT POJIVEM - BEZ DOPRAVY</t>
  </si>
  <si>
    <t>dle průzkumu penetrační makadam tl.100mm; znehodnocení dehtem - odvoz na skládku nebezpečného odpadu</t>
  </si>
  <si>
    <t>před mostem: 6.20*26.8*0.10=16,62 [A] 
za mostem: (6.20+7.20)/2*14.20*0.10=9,51 [B] 
Celkem: A+B=26,13 [C]</t>
  </si>
  <si>
    <t>pol. 11332A:  102.79*2.3=236,42 [A] 
pol. 11333A  26.13*2.3=60,10 [B] 
Celkem: A+B=296,52 [C]</t>
  </si>
  <si>
    <t>tloušťka dle průzkumu 110mm 
kvalitativní třída PAU: ZAS-T1 
Vyfrézovaný materiál bude předmětem povinného odkupu zhotovitelem</t>
  </si>
  <si>
    <t>před mostem: 5.20*26.8*0.11=15,33 [A] 
za mostem: (5.20+6.20)/2*14.20*0.11=8,90 [B] 
Celkem: A+B=24,23 [C]</t>
  </si>
  <si>
    <t>12110</t>
  </si>
  <si>
    <t>SEJMUTÍ ORNICE NEBO LESNÍ PŮDY</t>
  </si>
  <si>
    <t>odvoz na meziskládku - určena k opětovnému uložení 
včetně fotodokumentace a zprávy o nakládání s ornicí 
tloušťka 100mm</t>
  </si>
  <si>
    <t>2.50*(23.00+7.00+7.00)*0.10=9,25 [A]</t>
  </si>
  <si>
    <t>Položka zahrnuje:  
- sejmutí ornice bez ohledu na tloušťku vrstvy  
-  její vodorovnou dopravu  
Položka nezahrnuje:  
- uložení na trvalou skládku</t>
  </si>
  <si>
    <t>18231</t>
  </si>
  <si>
    <t>ROZPROSTŘENÍ ORNICE V ROVINĚ V TL DO 0,10M</t>
  </si>
  <si>
    <t>2.50*(23.00+7.00+7.00)=92,50 [A]</t>
  </si>
  <si>
    <t>Položka zahrnuje:  
- nutné přemístění ornice z dočasných skládek vzdálených do 50m  
- rozprostření ornice v předepsané tloušťce v rovině a ve svahu do 1:5  
Položka nezahrnuje:  
- x</t>
  </si>
  <si>
    <t>18241</t>
  </si>
  <si>
    <t>ZALOŽENÍ TRÁVNÍKU RUČNÍM VÝSEVEM</t>
  </si>
  <si>
    <t>Položka zahrnuje:  
- dodání předepsané travní směsi, její výsev na ornici, zalévání, první pokosení, to vše bez ohledu na sklon terénu  
Položka nezahrnuje:  
- x</t>
  </si>
  <si>
    <t>18247</t>
  </si>
  <si>
    <t>OŠETŘOVÁNÍ TRÁVNÍKU</t>
  </si>
  <si>
    <t>předpoklad četnosti - 1x</t>
  </si>
  <si>
    <t>Položka zahrnuje:  
- pokosení se shrabáním, naložení shrabků na dopravní prostředek, s odvozem a se složením, to vše bez ohledu na sklon terénu  
- nutné zalití a hnojení  
Položka nezahrnuje:  
- x</t>
  </si>
  <si>
    <t>Vodorovné konstrukce</t>
  </si>
  <si>
    <t>45161</t>
  </si>
  <si>
    <t>PODKL A VÝPLŇ VRSTVY ZE ZEMINY STABIL CEMENTEM</t>
  </si>
  <si>
    <t>sanace stávající zeminy aktivní zóny 400-500mm zlepšováním cementem  
využití stávající zeminy aktivní zóny 
způsob provádění sanace musí být po odkrytí povrchu aktivní zóny schválen TDI a zástupcem objednatele  
fakturace dle skutečného rozsahu prací</t>
  </si>
  <si>
    <t>před mostem: (5.00*8.20+16.00*3.50)*0.5=48,50 [A] 
za mostem: (5.00*3.50+6.00*8.50)*0.5=34,25 [B] 
Celkem: A+B=82,75 [C]</t>
  </si>
  <si>
    <t>Položka zahrnuje:  
-  dodávku zeminy stabilizované cementem a její uložení se zhutněním  
-  včetně mimostaveništní a vnitrostaveništní dopravy (rovněž přesuny)  
Položka nezahrnuje:  
- x</t>
  </si>
  <si>
    <t>56143E</t>
  </si>
  <si>
    <t>SMĚSI Z KAMENIVA STMELENÉ CEMENTEM  SC C 3/4 TL. DO 150MM</t>
  </si>
  <si>
    <t>stabilizace cementem</t>
  </si>
  <si>
    <t>před mostem: 6.10*26.50=161,65 [A] 
za mostem: (6.10+6.50)/2*14.00=88,20 [B] 
Celkem: A+B=249,85 [C]</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</si>
  <si>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</si>
  <si>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56334</t>
  </si>
  <si>
    <t>VOZOVKOVÉ VRSTVY ZE ŠTĚRKODRTI TL. DO 200MM</t>
  </si>
  <si>
    <t>ŠDA 0/63</t>
  </si>
  <si>
    <t>před mostem: 7.50*26.50=198,75 [A] 
za mostem: (7.50+9,00)/2*14.00=115,50 [B] 
Celkem: A+B=314,25 [C]</t>
  </si>
  <si>
    <t>Položka zahrnuje:  
- dodání kameniva předepsané kvality a zrnitosti  
- rozprostření a zhutnění vrstvy v předepsané tloušťce  
- zřízení vrstvy bez rozlišení šířky, pokládání vrstvy po etapách  
Položka nezahrnuje:  
- postřiky, nátěry</t>
  </si>
  <si>
    <t>56933</t>
  </si>
  <si>
    <t>ZPEVNĚNÍ KRAJNIC ZE ŠTĚRKODRTI TL. DO 150MM</t>
  </si>
  <si>
    <t>dosyp krajnice ze ŠDA 0/63 - horní vrstva</t>
  </si>
  <si>
    <t>vlevo: 0.50*(21.50+11.50)=16,50 [A] 
vpravo: 0.50*(5.00+5.50)=5,25 [B] 
Celkem: A+B=21,75 [C]</t>
  </si>
  <si>
    <t>Položka zahrnuje:  
- dodání kameniva předepsané kvality a zrnitosti  
- očištění podkladu  
- uložení kameniva dle předepsaného technologického předpisu, zhutnění vrstvy v předepsané tloušťce  
- zřízení vrstvy bez rozlišení šířky, pokládání vrstvy po etapách,  
Položka nezahrnuje:  
- x</t>
  </si>
  <si>
    <t>56942</t>
  </si>
  <si>
    <t>ZPEVNĚNÍ KRAJNIC ZE ŠTĚRKOPÍSKU TL. DO 100MM</t>
  </si>
  <si>
    <t>dosyp krajnice z vhodného materiálu - spodní vrstva 
hutnit na 100% PS</t>
  </si>
  <si>
    <t>vlevo: 0.50*(22.00+11.00)=16,50 [A] 
vpravo: 0.50*(5.00+5.50)=5,25 [B] 
Celkem: A+B=21,75 [C]</t>
  </si>
  <si>
    <t>572214</t>
  </si>
  <si>
    <t>SPOJOVACÍ POSTŘIK Z MODIFIK EMULZE DO 0,5KG/M2</t>
  </si>
  <si>
    <t>mezi obrusnou a ložní vrstvou 
mezi ložní a podkladní vrstvou</t>
  </si>
  <si>
    <t>před mostem: 2*5.75*26.50=304,75 [A] 
za mostem: 2*(5.75+6.15)/2*14.00=166,60 [B] 
Celkem: A+B=471,35 [C]</t>
  </si>
  <si>
    <t>57475</t>
  </si>
  <si>
    <t>VOZOVKOVÉ VÝZTUŽNÉ VRSTVY Z GEOMŘÍŽOVINY</t>
  </si>
  <si>
    <t>výztužná skelná splétaná geomříž s min. tahovou pevností 100 kN a polymerním povlakem s min. velikostí ok 25x25mm, 
přilepená samolepícím kontaktním lepidlem na spodním líci  
volné okraje komunikace (mimo římsy) v šíři 2.0m</t>
  </si>
  <si>
    <t>před mostem: 2.0*(23.0+7.0)=60,00 [A] 
za mostem: 2.0*(13.0+7.5)=41,00 [B] 
Celkem: A+B=101,00 [C]</t>
  </si>
  <si>
    <t>Položka zahrnuje:  
- dodání geomříže v požadované kvalitě a v množství včetně přesahů (přesahy započteny v jednotkové ceně)  
- očištění podkladu  
- pokládka geomříže dle předepsaného technologického předpisu  
Položka nezahrnuje:  
- x</t>
  </si>
  <si>
    <t>obrusná vrstva vozovky 
Součástí položky je geometrické zaměření, na jehož základě bude probíhat fakturace</t>
  </si>
  <si>
    <t>před mostem: 5.60*26.50=148,40 [A] 
za mostem: (5.60+6.00)/2*14.00=81,20 [B] 
Celkem: A+B=229,60 [C]</t>
  </si>
  <si>
    <t>574D56</t>
  </si>
  <si>
    <t>ASFALTOVÝ BETON PRO LOŽNÍ VRSTVY MODIFIK ACL 16+, 16S TL. 60MM</t>
  </si>
  <si>
    <t>ložní vrstva vozovky 
Součástí položky je geometrické zaměření, na jehož základě bude probíhat fakturace</t>
  </si>
  <si>
    <t>před mostem: 5.75*26.50=152,38 [A] 
za mostem: (5.75+6.15)/2*14.00=83,30 [B] 
Celkem: A+B=235,68 [C]</t>
  </si>
  <si>
    <t>574E56</t>
  </si>
  <si>
    <t>ASFALTOVÝ BETON PRO PODKLADNÍ VRSTVY ACP 16+, 16S TL. 60MM</t>
  </si>
  <si>
    <t>Součástí položky je geometrické zaměření, na jehož základě bude probíhat fakturace</t>
  </si>
  <si>
    <t>před mostem: 6.00*26.50=159,00 [A] 
za mostem: (6.00+6.40)/2*14.00=86,80 [B] 
Celkem: A+B=245,80 [C]</t>
  </si>
  <si>
    <t>9113A2</t>
  </si>
  <si>
    <t>SVODIDLO OCEL SILNIČ JEDNOSTR, ÚROVEŇ ZADRŽ N1, N2 - MONTÁŽ S PŘESUNEM (BEZ DODÁVKY)</t>
  </si>
  <si>
    <t>zpětná montáž části dočasně demontovaného svodidla</t>
  </si>
  <si>
    <t>Položka zahrnuje:  
- dopravu zařízení   
- jeho montáž a osazení na určeném místě včetně všech nutných konstrukcí a prací  
- nutnou opravu poškozených částí, opravu nátěrů  
- případnou náhradu zničených částí  
Položka nezahrnuje:  
- kompletní novou PKO  
Způsob měření:  
- vykazuje se délka svodidla v základní výšce, délka náběhů se nezapočítává</t>
  </si>
  <si>
    <t>9113A3</t>
  </si>
  <si>
    <t>SVODIDLO OCEL SILNIČ JEDNOSTR, ÚROVEŇ ZADRŽ N1, N2 - DEMONTÁŽ S PŘESUNEM</t>
  </si>
  <si>
    <t>demontáž 
převoz do skladu KSUS</t>
  </si>
  <si>
    <t>Položka zahrnuje:  
- demontáž a odstranění zařízení  
- jeho odvoz na předepsané místo  
Položka nezahrnuje:  
- x  
Způsob měření:  
- vykazuje se délka svodidla v základní výšce, délka náběhů se nezapočítává</t>
  </si>
  <si>
    <t>91228</t>
  </si>
  <si>
    <t>SMĚROVÉ SLOUPKY Z PLAST HMOT VČETNĚ ODRAZNÉHO PÁSKU</t>
  </si>
  <si>
    <t>Položka zahrnuje:  
- dodání a osazení sloupku včetně nutných zemních prací  
- vnitrostaveništní a mimostaveništní doprava  
- odrazky plastové nebo z retroreflexní fólie  
Položka nezahrnuje:  
- x</t>
  </si>
  <si>
    <t>91238</t>
  </si>
  <si>
    <t>SMĚROVÉ SLOUPKY Z PLAST HMOT - NÁSTAVCE NA SVODIDLA VČETNĚ ODRAZNÉHO PÁSKU</t>
  </si>
  <si>
    <t>A14 - 2x</t>
  </si>
  <si>
    <t>915221</t>
  </si>
  <si>
    <t>VODOR DOPRAV ZNAČ PLASTEM STRUKTURÁLNÍ NEHLUČNÉ - DOD A POKLÁDKA</t>
  </si>
  <si>
    <t>celý úsek včetně mostu</t>
  </si>
  <si>
    <t>2*47.00*0.125=11,75 [A]</t>
  </si>
  <si>
    <t>Položka zahrnuje:  
- dodání a pokládku nátěrového materiálu  
- předznačení a reflexní úpravu  
Položka nezahrnuje:  
- x  
Způsob měření:  
- měří se pouze natíraná plocha</t>
  </si>
  <si>
    <t>919112</t>
  </si>
  <si>
    <t>ŘEZÁNÍ ASFALTOVÉHO KRYTU VOZOVEK TL DO 100MM</t>
  </si>
  <si>
    <t>začátek a konce uprav. úseku</t>
  </si>
  <si>
    <t>5.60+6.10=11,70 [A]</t>
  </si>
  <si>
    <t>Položka zahrnuje:  
- řezání vozovkové vrstvy v předepsané tloušťce  
- spotřeba vody  
Položka nezahrnuje:  
- x</t>
  </si>
  <si>
    <t>931326</t>
  </si>
  <si>
    <t>TĚSNĚNÍ DILATAČ SPAR ASF ZÁLIVKOU MODIFIK PRŮŘ DO 800MM2</t>
  </si>
  <si>
    <t>Položka zahrnuje:  
- dodávku a osazení předepsaného materiálu  
- očištění ploch spáry před úpravou  
- očištění okolí spáry po úpravě  
Položka nezahrnuje:  
- těsnící profil</t>
  </si>
  <si>
    <t>201</t>
  </si>
  <si>
    <t>Most ev. č. II/111-03</t>
  </si>
  <si>
    <t>014102.R</t>
  </si>
  <si>
    <t>ULOŽENÍ ODPADU ZE STAVBY NA SKLÁDKU S OPRÁVNĚNÍM K OPĚTOVNÉMU VYUŽITÍ - RECYKLAČNÍ STŘEDISKO</t>
  </si>
  <si>
    <t>17 01 01 - BETON z vybouraných konstrukcí (mosty, římsy, základy, obrubníky, propusty, panely a jiné) 
17 09 04 - Směsné stavební a demoliční odpady neuvedené pod čísly 17 09 01, 17 09 02 a 17 09 03 
17 03 02 - Asfaltové směsi neuvedené pod číslem 17 03 01</t>
  </si>
  <si>
    <t>viz pol. SO 201 - 966158-bourání kcí z prost. betonu: 3.70*2.3=8,51 [A] 
viz pol. SO 201 - 966168-bourání ŽB kcí: 22.42*2.5=56,05 [B] 
viz pol. SO 201 - 966148-bourání kcí z cihel: 0.28*2.0=0,56 [C] 
viz pol. SO 201 - 97817-odstranění mostní izolace: 44.70*0.005=0,22 [D] 
Celkem: A+B+C+D=65,34 [E]</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</si>
  <si>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průvodku odsouhlasí zástupci smluvních stran.</t>
  </si>
  <si>
    <t>014103.R</t>
  </si>
  <si>
    <t>17 05 04 - Zemina a kamení neuvedené pod číslem 17 05 03</t>
  </si>
  <si>
    <t>viz pol. SO 201 - 132739.R: 54,88*2,0=109,76 [E] 
viz pol. SO 201 - 966138 - bourání kcí z kamene: 12.32*2.6=32,03 [F] 
Celkem: E+F=141,79 [G]</t>
  </si>
  <si>
    <t>11120</t>
  </si>
  <si>
    <t>ODSTRANĚNÍ KŘOVIN</t>
  </si>
  <si>
    <t>kácení náletových dřevin 
včetně kořenů</t>
  </si>
  <si>
    <t>15m2=15,00 [A]</t>
  </si>
  <si>
    <t>Položka zahrnuje:  
- odstranění křovin a stromů do průměru 100 mm  
- dopravu dřevin bez ohledu na vzdálenost  
- spálení na hromadách nebo štěpkování  
Položka nezahrnuje:  
- x</t>
  </si>
  <si>
    <t>11202</t>
  </si>
  <si>
    <t>KÁCENÍ STROMŮ D KMENE DO 0,9M S ODSTRANĚNÍM PAŘEZŮ</t>
  </si>
  <si>
    <t>kácení smrku - včetně odvozu</t>
  </si>
  <si>
    <t>1ks=1,00 [A]</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</si>
  <si>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</si>
  <si>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Uvažována tl. vozovky 0.30m 
kvalitativní třída PAU: ZAS-T1 
Vyfrézovaný materiál bude předmětem povinného odkupu zhotovitelem</t>
  </si>
  <si>
    <t>6.00*4.90*0.30=8,82 [A]</t>
  </si>
  <si>
    <t>11511</t>
  </si>
  <si>
    <t>ČERPÁNÍ VODY DO 500 L/MIN</t>
  </si>
  <si>
    <t>HOD</t>
  </si>
  <si>
    <t>150=150,00 [A]</t>
  </si>
  <si>
    <t>Položka zahrnuje:  
- čerpání vody na povrchu  
- potrubí   
- pohotovost záložní čerpací soupravy  
- zřízení čerpací jímky  
- následná demontáž a likvidace těchto zařízení  
Položka nezahrnuje:  
- x</t>
  </si>
  <si>
    <t>12473A</t>
  </si>
  <si>
    <t>VYKOPÁVKY PRO KORYTA VODOTEČÍ TŘ. I - BEZ DOPRAVY</t>
  </si>
  <si>
    <t>odtěžení zemní hrázky</t>
  </si>
  <si>
    <t>3.00*0.80*1.50=3,60 [A]</t>
  </si>
  <si>
    <t>Položka zahrnuje:  
-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vodorovnou dopravu  
- uložení zeminy (na skládku, do násypu) ani poplatky za skládku, vykazují se v položce č.0141**</t>
  </si>
  <si>
    <t>12483A</t>
  </si>
  <si>
    <t>VYKOPÁVKY PRO KORYTA VODOTEČÍ TŘ. II - BEZ DOPRAVY</t>
  </si>
  <si>
    <t>odtěžení zeminy koryta na výtoku:  
půdorysná plocha: 15m2=15,00 [A] 
prům. tlouštka: 0.75m=0,75 [B] 
A*B=11,25 [C]</t>
  </si>
  <si>
    <t>12960</t>
  </si>
  <si>
    <t>ČIŠTĚNÍ VODOTEČÍ A MELIORAČ KANÁLŮ OD NÁNOSŮ</t>
  </si>
  <si>
    <t>uvažována prům. tl. nánosů 0.15m</t>
  </si>
  <si>
    <t>3.00*9.50*0.15=4,28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</si>
  <si>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</si>
  <si>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</si>
  <si>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</si>
  <si>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výkopová jáma mostu 
včetně odvodnění stavební jámy</t>
  </si>
  <si>
    <t>opěra 1: 1.30*1.80*4.50+1.50*2.00*3.80=21,93 [A] 
opěra 2: 2.00*1.80*4.50+1.50*2.00*3.80+3.00*8.00=51,60 [B] 
Celkem: A+B=73,53 [C]</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</si>
  <si>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</si>
  <si>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13273</t>
  </si>
  <si>
    <t>HLOUBENÍ RÝH ŠÍŘ DO 2M PAŽ I NEPAŽ TŘ. I</t>
  </si>
  <si>
    <t>příčné prahy v korytě: 2*0.50*0.80*3.00=2,40 [A]</t>
  </si>
  <si>
    <t>132739.R</t>
  </si>
  <si>
    <t>ODVOZ VYKOPANÉ ZEMINY NA RECYKLAČNÍ SKLÁDKU</t>
  </si>
  <si>
    <t>Odvoz na nejbližší recyklační skládku</t>
  </si>
  <si>
    <t>z pol. 12473A:  3,60=3,60 [A] 
z pol.12483A:  11,25=11,25 [B] 
z pol.12960: 4,28=4,28 [C] 
z pol.13173: 73,53=73,53 [D] 
z pol.13273: 2,40=2,40 [E] 
nepoužitelná zemina z vrtů mikropilot: 3.1415*0.22*0.22/4*18*11.00=7,53 [F] 
odečtena pol.17411: -19,01=-19,01 [G] 
odečtena pol.17521: -28,70=-28,70 [H] 
Celkem: A+B+C+D+E+F+G+H=54,88 [I]</t>
  </si>
  <si>
    <t>17120</t>
  </si>
  <si>
    <t>ULOŽENÍ SYPANINY DO NÁSYPŮ A NA SKLÁDKY BEZ ZHUTNĚNÍ</t>
  </si>
  <si>
    <t>uložení na meziskládku.</t>
  </si>
  <si>
    <t>použitelná zemina z výkopů - viz pol. 13173+13273  : 73.53+2.40=75,93 [A] 
nepoužitelná zemina vykopávek z koryta - viz pol. 12473A+12483A+12960: 3.60+11.25+4.28=19,13 [B] 
nepoužitelná zemina z vrtů mikropilot: 3.1415*0.22*0.22/4*18*11.00=7,53 [C] 
zemina ze zemní hrázky: 3.60=3,60 [D] 
Celkem: A+B+C+D=106,19 [E]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</si>
  <si>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</si>
  <si>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17411</t>
  </si>
  <si>
    <t>ZÁSYP JAM A RÝH ZEMINOU SE ZHUTNĚNÍM</t>
  </si>
  <si>
    <t>zpětný zásyp pod HDPE fólií</t>
  </si>
  <si>
    <t>za OP1: 1.20*1.30*5.50=8,58 [A] 
za OP2: 1.20*(2.00+1.16)/2*5.50=10,43 [B] 
Celkem: A+B=19,01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</si>
  <si>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</si>
  <si>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17521</t>
  </si>
  <si>
    <t>OBSYP POTRUBÍ A OBJEKTŮ ZEMINOU BEZ ZHUT</t>
  </si>
  <si>
    <t>obsyp (svah) vedle křídel</t>
  </si>
  <si>
    <t>vlevo: 2.00*1.00+3.00*8.00=26,00 [A] 
vpravo: 1.00*(1.50+1.20)=2,70 [B] 
Celkem: A+B=28,70 [C]</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</si>
  <si>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svahování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</si>
  <si>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17750</t>
  </si>
  <si>
    <t>ZEMNÍ HRÁZKY ZE ZEMIN NEPROPUSTNÝCH</t>
  </si>
  <si>
    <t>zahrázkování toku u přelivu z rybníka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</si>
  <si>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</si>
  <si>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Základy</t>
  </si>
  <si>
    <t>21264</t>
  </si>
  <si>
    <t>TRATIVODY KOMPL Z TRUB Z PLAST HMOT DN DO 200MM</t>
  </si>
  <si>
    <t>drenáž za opěrami DN 160 - odvodnění rubu opěr včetně vyústění</t>
  </si>
  <si>
    <t>podélné dren. trubky: (5.50+1.00+1.50)+(5.50+2.00+1.20)=16,70 [A] 
vývody skrz úl. prahy: 2*1.65=3,30 [B] 
Celkem: A+B=20,00 [C]</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</si>
  <si>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</si>
  <si>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21331</t>
  </si>
  <si>
    <t>DRENÁŽNÍ VRSTVY Z BETONU MEZEROVITÉHO (DRENÁŽNÍHO)</t>
  </si>
  <si>
    <t>ochrana drenáže za opěrami a křídly</t>
  </si>
  <si>
    <t>(5.50+1.00+1.50)*0.05+(5.50+2.00+1.20)*0.05=0,84 [A]</t>
  </si>
  <si>
    <t>Položka zahrnuje:  
- dodávku předepsaného materiálu pro drenážní vrstvu, včetně mimostaveništní a vnitrostaveništní dopravy  
- provedení drenážní vrstvy předepsaných rozměrů a předepsaného tvaru  
Položka nezahrnuje:  
- x</t>
  </si>
  <si>
    <t>21341</t>
  </si>
  <si>
    <t>DRENÁŽNÍ VRSTVY Z PLASTBETONU (PLASTMALTY)</t>
  </si>
  <si>
    <t>drenážní kanálek pro odvodnění izolace mostovky</t>
  </si>
  <si>
    <t>0.2*0.035*5.55=0,04 [A]</t>
  </si>
  <si>
    <t>227851</t>
  </si>
  <si>
    <t>MIKROPILOTY KOMPLET D DO 300MM NA POVRCHU</t>
  </si>
  <si>
    <t>mikropiloty DN220mm, celk. dl. 14,5 m (11m zainjekt. kořen), výztuž trubkou profilu 108/14 S355; odklon od svislice 10 stupňů</t>
  </si>
  <si>
    <t>2*9*14.5=261,00 [A]</t>
  </si>
  <si>
    <t>Položka zahrnuje:  
- kompletní práce, které jsou nutné pro předepsanou funkci mikropilot  
- dodání trubek a injekčních hmot, osazení a zainjektování trubek  
- včetně pomocných konstrukcí (lešení, montážní plošiny a pod.)  
Položka nezahrnuje:  
- vrty (uvedou se v položce 261 nebo 266).  
Způsob měření:  
- pod pojmem DN mikropilot se rozumí DN dříku</t>
  </si>
  <si>
    <t>26165</t>
  </si>
  <si>
    <t>VRTY PRO KOTVENÍ, INJEKTÁŽ A MIKROPILOTY NA POVRCHU TŘ. VI D DO 300MM</t>
  </si>
  <si>
    <t>vrtání skrz stávající kamennou opěru a základ 
vrty DN 220mm prováděné jádrovým vrtáním diamantovou technikou</t>
  </si>
  <si>
    <t>2*9ks*3.00=54,00 [A]</t>
  </si>
  <si>
    <t>Položka zahrnuje:  
- přemístění, montáž a demontáž vrtných souprav  
- svislou dopravu zeminy z vrtu  
- vodorovnou dopravu zeminy bez uložení na skládku  
- případně nutné pažení dočasné (včetně odpažení) i trvalé  
Položka nezahrnuje:  
- x</t>
  </si>
  <si>
    <t>26175</t>
  </si>
  <si>
    <t>VRTY PRO KOTV, INJEKT, MIKROPIL NA POVR TŘ I A II D DO 300MM</t>
  </si>
  <si>
    <t>vrt DN 220mm</t>
  </si>
  <si>
    <t>2*9*11.0=198,00 [A]</t>
  </si>
  <si>
    <t>272314</t>
  </si>
  <si>
    <t>ZÁKLADY Z PROSTÉHO BETONU DO C25/30</t>
  </si>
  <si>
    <t>základ dřevěného plotu parc. č. 50: 0.20*1.00*3.00=0,60 [A] 
základ plotového sloupku parc. č. 50: 0.35*0.70*0.60=0,15 [B] 
Celkem: A+B=0,75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</si>
  <si>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</si>
  <si>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285391</t>
  </si>
  <si>
    <t>DODATEČNÉ KOTVENÍ VLEPENÍM BETONÁŘSKÉ VÝZTUŽE D DO 10MM DO VRTŮ</t>
  </si>
  <si>
    <t>sanace přelivu 
odhad 35% plochy přelivu 
v kombinaci s mazaninou ze ŽB</t>
  </si>
  <si>
    <t>přeliv: (1.00+0.50)*5.00*0.35*8ks/m2=21,00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</si>
  <si>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</si>
  <si>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28999</t>
  </si>
  <si>
    <t>OPLÁŠTĚNÍ (ZPEVNĚNÍ) Z FÓLIE</t>
  </si>
  <si>
    <t>těsnící HDPE fólie v přechod. oblasti</t>
  </si>
  <si>
    <t>2*2.50*5.50=27,50 [A]</t>
  </si>
  <si>
    <t>Položka zahrnuje:  
- dodávku předepsané fólie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</si>
  <si>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Svislé konstrukce</t>
  </si>
  <si>
    <t>31717</t>
  </si>
  <si>
    <t>KOVOVÉ KONSTRUKCE PRO KOTVENÍ ŘÍMSY</t>
  </si>
  <si>
    <t>KG</t>
  </si>
  <si>
    <t>kotvy říms do betonu hm. do 6.5kg, včetně povrchové úpravy, vrtu,úpravy a vyčištění vrtu, 
lepidla, vlepení kotvy</t>
  </si>
  <si>
    <t>levá římsa: 2+6+3=11,00 [A] 
pravá římsa: 2+6+2=10,00 [B] 
Celkem ks: A+B=21,00 [C] 
Celková hmotnost: C*6.5=136,50 [D]</t>
  </si>
  <si>
    <t>Položka zahrnuje:  
- dodávku (výrobu) kotevního prvku předepsaného tvaru  
- jeho osazení do předepsané polohy včetně nezbytných prací (vrty, zálivky apod.)  
Položka nezahrnuje:  
- x</t>
  </si>
  <si>
    <t>317325</t>
  </si>
  <si>
    <t>ŘÍMSY ZE ŽELEZOBETONU DO C30/37 (B37)</t>
  </si>
  <si>
    <t>včetně bednění, úpravy pracovních a dilatačních spar, tmelení trvale pružným 
tmelem</t>
  </si>
  <si>
    <t>levá římsa: 0.314*8.65=2,72 [A] 
pravá římsa: 0.510*8.20=4,18 [B] 
Celkem: A+B=6,90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</si>
  <si>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</si>
  <si>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28</t>
  </si>
  <si>
    <t>317365</t>
  </si>
  <si>
    <t>VÝZTUŽ ŘÍMS Z OCELI 10505, B500B</t>
  </si>
  <si>
    <t>180kg/m3</t>
  </si>
  <si>
    <t>6.90*0.18=1,24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</si>
  <si>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</si>
  <si>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29</t>
  </si>
  <si>
    <t>333212</t>
  </si>
  <si>
    <t>MOSTNÍ OPĚRY A KŘÍDLA Z LOMOVÉHO KAMENE  NA MC</t>
  </si>
  <si>
    <t>obnovení částí ubouraných šikmých křídel (horní části) 
oprava konce křídla 1L 
oprava rubu opěr na styku se spádovým betonem pod drenáží</t>
  </si>
  <si>
    <t>obnovení částí ubouraných šikmých křídel (horní části): 4*1/2*0.75*0.75*1.00=1,13 [A] 
oprava konce křídla 1L: cca 0.50m3=0,50 [B] 
oprava rubu opěr na styku se spádovým betonem pod drenáží: 2*0.30*6.60*0.15=0,59 [C] 
Celkem: A+B+C=2,22 [D]</t>
  </si>
  <si>
    <t>Položka zahrnuje:  
- dodání předepsaného lomového kamene, jeho výběr a případnou úpravu  
- spojovacího materiálu  
- vyzdění do předepsaného tvaru  
- včetně mimostaveništní a vnitrostaveništní dopravy  
Položka nezahrnuje:  
- x</t>
  </si>
  <si>
    <t>30</t>
  </si>
  <si>
    <t>333325</t>
  </si>
  <si>
    <t>MOSTNÍ OPĚRY A KŘÍDLA ZE ŽELEZOVÉHO BETONU DO C30/37</t>
  </si>
  <si>
    <t>úložné prahy se závěr. zídkami 
mostní křídla</t>
  </si>
  <si>
    <t>úložné prahy: 2*(0.75*1.32+0.30*0.35)*6.60=14,45 [A] 
křídlo 1L: 2.50*1.20*0.55=1,65 [B] 
křídlo 1P: 1.53*1.25*0.55+1.53*0.430=1,71 [C] 
křídlo 2L: 2.00*1.75*0.55=1,93 [D] 
křídlo 2P: 1.10*1.30*0.55+1.10*0.430=1,26 [E] 
Celkem: A+B+C+D+E=21,00 [F]</t>
  </si>
  <si>
    <t>31</t>
  </si>
  <si>
    <t>333365</t>
  </si>
  <si>
    <t>VÝZTUŽ MOSTNÍCH OPĚR A KŘÍDEL Z OCELI 10505, B500B</t>
  </si>
  <si>
    <t>210kg/m3</t>
  </si>
  <si>
    <t>21.00*0.21=4,41 [A]</t>
  </si>
  <si>
    <t>32</t>
  </si>
  <si>
    <t>33823</t>
  </si>
  <si>
    <t>SLOUPKY OHRADNÍ A PLOTOVÉ Z CIHEL PÁLENÝCH</t>
  </si>
  <si>
    <t>obnova oplocení parc. č. 53: 0.25*0.50*2.20=0,28 [A]</t>
  </si>
  <si>
    <t>Položka zahrnuje:  
- dodávku  předepsaného materiálu dle zadávací dokumentace  
- spojovacího materiálu  
- vyzdění do předepsaného tvaru  
- mimostaveništní a vnitrostaveništní dopravu (rovněž přesuny), včetně naložení a složení,  
Položka nezahrnuje:  
- x</t>
  </si>
  <si>
    <t>33</t>
  </si>
  <si>
    <t>33894A</t>
  </si>
  <si>
    <t>SLOUPKY OHRADNÍ A PLOTOVÉ KOVOVÉ KOTVENÉ DO PATEK NEBO BERANĚNÉ</t>
  </si>
  <si>
    <t>obnova oplocení parc. č. 53: 3*2.30*0.004=0,03 [A]</t>
  </si>
  <si>
    <t>Položka zahrnuje:  
- dodání a osazení předepsaného sloupku včetně PKO  
- případnou betonovou patku z předepsané třídy betonu  
- nutné zemní práce  
Položka nezahrnuje:  
- x</t>
  </si>
  <si>
    <t>34</t>
  </si>
  <si>
    <t>421326</t>
  </si>
  <si>
    <t>MOSTNÍ NOSNÉ DESKOVÉ KONSTRUKCE ZE ŽELEZOBETONU C40/50</t>
  </si>
  <si>
    <t>NK z betonu C35/45</t>
  </si>
  <si>
    <t>mostovka: 0.30*7.55*5.00=11,33 [A] 
vrubový kloub: 2*0.2*0.035*6.60=0,09 [B] 
Celkem: A+B=11,42 [C]</t>
  </si>
  <si>
    <t>35</t>
  </si>
  <si>
    <t>421364</t>
  </si>
  <si>
    <t>VÝZTUŽ MOSTNÍ NOSNÉ DESKOVÉ KONSTR Z OCELI 10425, B420B</t>
  </si>
  <si>
    <t>280kg/m3</t>
  </si>
  <si>
    <t>11.42*0.28=3,20 [A]</t>
  </si>
  <si>
    <t>36</t>
  </si>
  <si>
    <t>42838</t>
  </si>
  <si>
    <t>KLOUB ZE ŽELEZOBETONU VČET VÝZTUŽE</t>
  </si>
  <si>
    <t>vrubové klouby na úložných prazích</t>
  </si>
  <si>
    <t>2*6.60=13,20 [A]</t>
  </si>
  <si>
    <t>Položka zahrnuje:  
- pouze zhotovení kloubu (zřízení a odstranění vložky pro pérové a vrubové klouby a pod.)  
Položka nezahrnuje:  
- beton a výztuž,  musí být zahrnuto v příslušných konstrukčních částech  
- beton a výztuž samostatného kloubu (např. kyvné sloupečky) se zařazují jako vodorovná konstrukce.</t>
  </si>
  <si>
    <t>37</t>
  </si>
  <si>
    <t>451312</t>
  </si>
  <si>
    <t>PODKLADNÍ A VÝPLŇOVÉ VRSTVY Z PROSTÉHO BETONU C12/15</t>
  </si>
  <si>
    <t>podkladní (spádový) beton pod drenáží za opěrou a křídly 
podkladní beton křídel</t>
  </si>
  <si>
    <t>podkl. bet pod drenáží: 1.10*0.25*(5.50+1.00+1.50)+ 1.10*0.25*(5.50+2.00+1.20)=4,59 [A] 
podkl. beton křídla: 4*0.25*0.90=0,90 [B] 
Celkem: A+B=5,49 [C]</t>
  </si>
  <si>
    <t>38</t>
  </si>
  <si>
    <t>451314</t>
  </si>
  <si>
    <t>PODKLADNÍ A VÝPLŇOVÉ VRSTVY Z PROSTÉHO BETONU C25/30</t>
  </si>
  <si>
    <t>zpevnění koryta na výtoku (vodostavebný beton) a podkladní beton dlažeb tl. 0.15m</t>
  </si>
  <si>
    <t>zpevnění koryta na výtoku:  
půdorysná plocha: 15m2=15,00 [A] 
prům. tlouštka: 0.75m=0,75 [B] 
A*B=11,25 [C] 
podkladní beton dlažeb tl. 0.15m: 
berma u křídla 1L: 2.20*0.15=0,33 [E] 
svah u křídla 1L: 2.80*1.40*0.15=0,59 [F] 
svah u křídla 2L: 4.50*1.40*0.15=0,95 [G] 
berma u křídla 2L: 2.00*0.15=0,30 [H] 
svahový kužel u křídla 2L: 3.00*1.20*0.15=0,54 [I] 
přídlažba za křídlem 2L:  2.00*0.15=0,30 [J] 
zpevnění koryta za příčným prahem: 0.885*2.50*0.15=0,33 [K] 
Celkem podklad. bet.: E+F+G+H+I+J+K=3,34 [L] 
Celkem: C+L=14,59 [M]</t>
  </si>
  <si>
    <t>39</t>
  </si>
  <si>
    <t>458523</t>
  </si>
  <si>
    <t>VÝPLŇ ZA OPĚRAMI A ZDMI Z KAMENIVA DRCENÉHO, INDEX ZHUTNĚNÍ ID DO 0,9</t>
  </si>
  <si>
    <t>ochranný obsyp a zásyp za rubem opěr, včetně natěžení a dovozu 
včetně ochrany HDPE těsnicí folie</t>
  </si>
  <si>
    <t>za OP1: 0.70*1.30*5.50=5,01 [A] 
za OP2: 0.70*(2.00+1.15)/2*5.50=6,06 [B] 
Celkem: A+B=11,07 [C]</t>
  </si>
  <si>
    <t>Položka zahrnuje:  
- dodávku předepsaného kameniva  
- mimostaveništní a vnitrostaveništní dopravu a jeho uložení  
- není-li v zadávací dokumentaci uvedeno jinak, jedná se o nakupovaný materiál  
Položka nezahrnuje:  
- x</t>
  </si>
  <si>
    <t>40</t>
  </si>
  <si>
    <t>45860</t>
  </si>
  <si>
    <t>VÝPLŇ ZA OPĚRAMI A ZDMI Z MEZEROVITÉHO BETONU</t>
  </si>
  <si>
    <t>přechodové klíny</t>
  </si>
  <si>
    <t>2*0.65*5.50=7,15 [A]</t>
  </si>
  <si>
    <t>Položka zahrnuje:  
 - dodávku mezerovitého betonu a jeho uložení se zhutněním  
- včetně mimostaveništní a vnitrostaveništní dopravy (rovněž přesuny)  
Položka nezahrnuje:  
- x</t>
  </si>
  <si>
    <t>41</t>
  </si>
  <si>
    <t>465512</t>
  </si>
  <si>
    <t>DLAŽBY Z LOMOVÉHO KAMENE NA MC</t>
  </si>
  <si>
    <t>berma u křídla 1L: 2.20*0.20=0,44 [A] 
svah u křídla 1L: 2.80*1.40*0.20=0,78 [B] 
svah u křídla 2L: 4.50*1.40*0.20=1,26 [C] 
berma u křídla 2L: 2.00*0.20=0,40 [D] 
svahový kužel u křídla 2L: 3.00*1.20*0.20=0,72 [E] 
přídlažba za křídlem 2L:  2.00*0.20=0,40 [F] 
dlažba vedle křídel vlevo: 0.50*(1.00+2.00+1.50+1.20)*0.20=0,57 [G] 
zpevnění koryta za příčným prahem: 0.885*2.50*0.20=0,44 [H] 
Celkem: A+B+C+D+E+F+G+H=5,01 [I]</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</si>
  <si>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</si>
  <si>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42</t>
  </si>
  <si>
    <t>46731A</t>
  </si>
  <si>
    <t>STUPNĚ A PRAHY VODNÍCH KORYT Z PROSTÉHO BETONU C20/25</t>
  </si>
  <si>
    <t>příčné prahy v korytě</t>
  </si>
  <si>
    <t>příčný práh v korytě na výtoku: 0.40*0.90*4.60=1,66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</si>
  <si>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Položka nezahrnuje:  
- x</t>
  </si>
  <si>
    <t>43</t>
  </si>
  <si>
    <t>mezi ochranou izolace a ložnou vrstvou vozovky 
mezi ložnou a obrusnou vrstvou vozovky</t>
  </si>
  <si>
    <t>5.60*5.50*2=61,60 [A]</t>
  </si>
  <si>
    <t>44</t>
  </si>
  <si>
    <t>plocha na mostě mezi ruby opěr 
Součástí položky je geometrické zaměření, na jehož základě bude probíhat fakturace</t>
  </si>
  <si>
    <t>5.60*5.50=30,80 [A]</t>
  </si>
  <si>
    <t>45</t>
  </si>
  <si>
    <t>574D46</t>
  </si>
  <si>
    <t>ASFALTOVÝ BETON PRO LOŽNÍ VRSTVY MODIFIK ACL 16+, 16S TL. 50MM</t>
  </si>
  <si>
    <t>46</t>
  </si>
  <si>
    <t>575F43</t>
  </si>
  <si>
    <t>LITÝ ASFALT MA IV (OCHRANA MOSTNÍ IZOLACE) 11 TL. 35MM MODIFIK</t>
  </si>
  <si>
    <t>47</t>
  </si>
  <si>
    <t>576412</t>
  </si>
  <si>
    <t>POSYP KAMENIVEM OBALOVANÝM 3KG/M2</t>
  </si>
  <si>
    <t>posyp MA IV</t>
  </si>
  <si>
    <t>Položka zahrnuje:  
- dodání obalovaného kameniva předepsané kvality a zrnitosti  
- posyp předepsaným množstvím  
Položka nezahrnuje:  
- x</t>
  </si>
  <si>
    <t>Úpravy povrchů, podlahy, výplně otvorů</t>
  </si>
  <si>
    <t>48</t>
  </si>
  <si>
    <t>62592</t>
  </si>
  <si>
    <t>ÚPRAVA POVRCHU BETONOVÝCH PLOCH A KONSTRUKCÍ - STRIÁŽ</t>
  </si>
  <si>
    <t>úprava horního povrchu říms příčnou striáží</t>
  </si>
  <si>
    <t>levá římsa: 0.75*8.65=6,49 [A] 
pravá římsa: 1.70*8.20=13,94 [B] 
Celkem: A+B=20,43 [C]</t>
  </si>
  <si>
    <t>Položka zahrnuje:  
- provedení předepsané úpravy  
Položka nezahrnuje:  
- x</t>
  </si>
  <si>
    <t>49</t>
  </si>
  <si>
    <t>626111</t>
  </si>
  <si>
    <t>REPROFILACE PODHLEDŮ, SVISLÝCH PLOCH SANAČNÍ MALTOU JEDNOVRST TL 10MM</t>
  </si>
  <si>
    <t>odhad 60% plochy dna koryta potoka</t>
  </si>
  <si>
    <t>stávající dno koryta potoka: 3.00*8.00*0.60=14,40 [A]</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</si>
  <si>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</si>
  <si>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50</t>
  </si>
  <si>
    <t>626112</t>
  </si>
  <si>
    <t>REPROFILACE PODHLEDŮ, SVISLÝCH PLOCH SANAČNÍ MALTOU JEDNOVRST TL 20MM</t>
  </si>
  <si>
    <t>odhad 35% plochy přelivu;  
100% plochy obetonávky stávajících křídel 2L+2P 
odhad 30% plochy dna koryta potoka</t>
  </si>
  <si>
    <t>přeliv: (1.00+0.50)*5.00*0.35=2,63 [A] 
obetonávka křídla 2L: 1.00*1.00=1,00 [B] 
obetonávka křídla 2P: (1.00+0.60)/2*1.10+0.90*1.10=1,87 [C] 
stávající dno koryta potoka: 3.00*8.00*0.30=7,20 [D] 
Celkem: A+B+C+D=12,70 [E]</t>
  </si>
  <si>
    <t>51</t>
  </si>
  <si>
    <t>626121</t>
  </si>
  <si>
    <t>REPROFIL PODHL, SVIS PLOCH SANAČ MALTOU DVOUVRST TL DO 40MM</t>
  </si>
  <si>
    <t>odhad 35% plochy přelivu; 
odhad 10% plochy dna koryta potoka</t>
  </si>
  <si>
    <t>přeliv: (1.00+0.50)*5.00*0.35=2,63 [A] 
stávající dno koryta potoka: 3.00*8.00*0.10=2,40 [B] 
Celkem: A+B=5,03 [C]</t>
  </si>
  <si>
    <t>52</t>
  </si>
  <si>
    <t>62631</t>
  </si>
  <si>
    <t>SPOJOVACÍ MŮSTEK MEZI STARÝM A NOVÝM BETONEM</t>
  </si>
  <si>
    <t>100% plochy dna stávajícího koryta  potoka pod mostem 
100% plochy přelivu 
100% plochy obetonávky stávajícího křídla 2L+2P</t>
  </si>
  <si>
    <t>stávající dno koryta potoka: 3.00*8.00=24,00 [A] 
přeliv: (1.00+0.50)*5.00=7,50 [B] 
obetonávka křídla 2L: 1.00*1.00=1,00 [C] 
obetonávka křídla 2P: (1.00+0.60)/2*1.10+0.90*1.10=1,87 [D] 
Celkem: A+B+C+D=34,37 [E]</t>
  </si>
  <si>
    <t>53</t>
  </si>
  <si>
    <t>62641</t>
  </si>
  <si>
    <t>SJEDNOCUJÍCÍ STĚRKA JEMNOU MALTOU TL CCA 2MM</t>
  </si>
  <si>
    <t>sjednocující úprava reprofilovaných povrchů</t>
  </si>
  <si>
    <t>pol. 626111: 14.40=14,40 [A] 
pol. 626112: 12.70=12,70 [B] 
pol. 626121: 5.03=5,03 [C] 
Celkem: A+B+C=32,13 [D]</t>
  </si>
  <si>
    <t>54</t>
  </si>
  <si>
    <t>62745</t>
  </si>
  <si>
    <t>SPÁROVÁNÍ STARÉHO ZDIVA CEMENTOVOU MALTOU</t>
  </si>
  <si>
    <t>1.50*8.00=12,00 [A] 
2,0*2.00/2=2,00 [B] 
1,0*1.80/2=0,90 [C] 
Celkem: A+B+C=14,90 [D]</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</si>
  <si>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</si>
  <si>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55</t>
  </si>
  <si>
    <t>631384</t>
  </si>
  <si>
    <t>MAZANINA ZE ŽELEZOBETONU DO C25/30 VČET VÝZTUŽE</t>
  </si>
  <si>
    <t>odhad 30% plochy přelivu - odbourání povrchu do hloubky cca 80mm 
styk kamenné a betonové části křídla 2P</t>
  </si>
  <si>
    <t>přeliv: (1.00+0.50)*5.00*0.08*0.35=0,21 [A] 
křídlo 2P:  1.00=1,00 [B] 
Celkem: A+B=1,21 [C]</t>
  </si>
  <si>
    <t>Položka zahrnuje:  
- dodání čerstvého betonu (betonové  směsi) požadované kvality  
- uložení do požadovaného tvaru při jakékoliv hustotě výztuže, konzistenci čerstvého betonu a způsobu hutnění  
- ošetření a ochranu betonu  
- dodání a uložení předepsané výztuže v předepsaném množství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</si>
  <si>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56</t>
  </si>
  <si>
    <t>631451</t>
  </si>
  <si>
    <t>CEMENTOVÝ POTĚR TL DO 40MM BEZ VLOŽKY</t>
  </si>
  <si>
    <t>úprava povrchu kamenných opěr po odbourání mostovky před betonáží úl. prahů</t>
  </si>
  <si>
    <t>2*1.32*6.00=15,84 [A]</t>
  </si>
  <si>
    <t>Položka zahrnuje:  
- dodávku veškerého materiálu potřebného pro předepsanou úpravu v předepsané kvalitě  
- nutné vyspravení podkladu, případně zatření spar  
- položení vrstvy v předepsané tloušťce  
- potřebná lešení a podpěrné konstrukce  
Položka nezahrnuje:  
- x</t>
  </si>
  <si>
    <t>Přidružená stavební výroba</t>
  </si>
  <si>
    <t>57</t>
  </si>
  <si>
    <t>711412</t>
  </si>
  <si>
    <t>IZOLACE MOSTOVEK CELOPLOŠNÁ ASFALTOVÝMI PÁSY</t>
  </si>
  <si>
    <t>plocha pod vozovkou i římsami, na horním povrchu křídla, přesah na svislou část křídla, rub závěrné zídky, tl. 5 mm 
Zahrnuje všechny práce a dodávku materiálu vč. množství potřebného na přesahy (není součástí MJ) vč. ošetření a očištění podkladu, provedení zkoušek atd. 
Zahrnuje penetrační nátěr povrchu.</t>
  </si>
  <si>
    <t>mostovka: 7.55*5.00=37,75 [A] 
křídla: (1.27+2.33)*(0.55+0.30)+(1.88+1.40)*(1.50+0.30)=8,96 [B] 
závěrné zídky: 2*6.60*(0.30+1.10)=18,48 [C] 
dil. spára NK x záv. zídka: 2*0.40*7.55=6,04 [D] 
Celkem: A+B+C+D=71,23 [E]</t>
  </si>
  <si>
    <t>Položka zahrnuje:  
- izolace rámových konstrukcí (mosty, propusty, kolektory)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litý asfalt, asfaltový beton</t>
  </si>
  <si>
    <t>58</t>
  </si>
  <si>
    <t>711502</t>
  </si>
  <si>
    <t>OCHRANA IZOLACE NA POVRCHU ASFALTOVÝMI PÁSY</t>
  </si>
  <si>
    <t>ochrana izolace pod římsou - asfaltový pás s hliníkovou vložkou a hrubým posypem</t>
  </si>
  <si>
    <t>pod levou římsou: 0.70*8.65=6,06 [A] 
pod pravou římsou: 1.65*8.20=13,53 [B] 
Celkem: A+B=19,59 [C]</t>
  </si>
  <si>
    <t>Položka zahrnuje:  
- dodání předepsaného ochranného materiálu  
- zřízení ochrany izolace  
Položka nezahrnuje:  
- x</t>
  </si>
  <si>
    <t>59</t>
  </si>
  <si>
    <t>711509</t>
  </si>
  <si>
    <t>OCHRANA IZOLACE NA POVRCHU TEXTILIÍ</t>
  </si>
  <si>
    <t>ochrana nátěrů proti zemní vlhkosti spodní stavby geotextilií gramáže min. 600 g/m2</t>
  </si>
  <si>
    <t>líc křídla OP1L: 1.15=1,15 [A] 
líc křídla OP2L: 3.20=3,20 [B] 
líc křídla OP1P: 1.10=1,10 [C] 
líc křídla OP2P: 0.90=0,90 [D] 
rub křídla OP1L: 1.70*0.90=1,53 [E] 
rub křídla OP2L: 3.50+0.55*1.73=4,45 [F] 
rub křídla OP1P: 1.52*1.57=2,39 [G] 
rub křídla OP2P: 1.60*1.10=1,76 [H] 
rub úložného prahu: 2*0.80*5.50=8,80 [I] 
Celkem: A+B+C+D+E+F+G+H+I=25,28 [J]</t>
  </si>
  <si>
    <t>60</t>
  </si>
  <si>
    <t>76291</t>
  </si>
  <si>
    <t>DŘEVĚNÉ OPLOCENÍ Z ŘEZIVA</t>
  </si>
  <si>
    <t>obnova oplocení parc. č.53.: 3.00*1.90=5,70 [A]</t>
  </si>
  <si>
    <t>Položka zahrnuje:  
- kompletní konstrukci, včetně úprav řeziva (i impregnaci, povrchové úpravy a pod.)  
- spojovací a ochranné prostředky, upevňovací prvky, lemování, lištování, spárování  
- není-li zahrnut v jiných položkách, i nátěr konstrukcí, včetně úpravy povrchu před nátěrem  
Položka nezahrnuje:  
- x</t>
  </si>
  <si>
    <t>61</t>
  </si>
  <si>
    <t>76423</t>
  </si>
  <si>
    <t>OPLECHOVÁNÍ A LEMOVÁNÍ KONSTR Z HLINÍK PLECHU</t>
  </si>
  <si>
    <t>separační vložka mezi dil. spárou (opěra x NK) a izolací NAIP (2xhliníková fólie)</t>
  </si>
  <si>
    <t>2*2*0.10*7.55=3,02 [A]</t>
  </si>
  <si>
    <t>Položka zahrnuje:  
- zejména kompletní konstrukci včetně úprav plechů (i povrchové úpravy a pod.)  
- spojovací a ochranné prostředky, podkladovou lepenku, upevňovací prvky, lemování, spárování, úpravy u okapů, prostupů, výčnělků, rohů, spojů, dilatací a pod.   
- není-li zahrnut v samostatných položkách (SD 78), i nátěr konstrukcí, včetně úprav povrchu před nátěrem  
- veškerý materiál, výrobky a polotovary  
- mimostaveništní a vnitrostaveništní dopravy (rovněž přesuny), včetně naložení a složení,případně s uložením  
Položka nezahrnuje:  
- x</t>
  </si>
  <si>
    <t>62</t>
  </si>
  <si>
    <t>76792</t>
  </si>
  <si>
    <t>OPLOCENÍ Z DRÁTĚNÉHO PLETIVA POTAŽENÉHO PLASTEM</t>
  </si>
  <si>
    <t>obnovení oplocení parc. č.53: 6.25*1.80=11,25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</si>
  <si>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</si>
  <si>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63</t>
  </si>
  <si>
    <t>76799</t>
  </si>
  <si>
    <t>OSTATNÍ KOVOVÉ DOPLŇK KONSTRUKCE</t>
  </si>
  <si>
    <t>0.0155=0,02 [A]</t>
  </si>
  <si>
    <t>Položka zahrnuje:  
- vlastní zámečnické výrobky  
- rámy, rošty, lišty, kování, podpěrné, závěsné, upevňovací prvky, spojovací a těsnící materiál, pomocný materiál  
- kompletní povrchovou úpravu  
- u doplňkových stavebních konstrukcí je zahrnuto drobné zasklení nebo jiná předepsaná výplň  
Položka nezahrnuje:  
- x</t>
  </si>
  <si>
    <t>64</t>
  </si>
  <si>
    <t>78381</t>
  </si>
  <si>
    <t>NÁTĚRY BETON KONSTR TYP S1 (OS-A)</t>
  </si>
  <si>
    <t>sjednocující hydrofobní nátěry obetonávek křídel</t>
  </si>
  <si>
    <t>obetonávka křídla 2L: 1.00*1.00=1,00 [A] 
obetonávka křídla 2P: (1.00+0.60)/2*1.10+0.90*1.10=1,87 [B] 
Celkem: A+B=2,87 [C]</t>
  </si>
  <si>
    <t>Položka zahrnuje:  
- kompletní povlaky (i různobarevné)  
- úprava podkladu (odmaštění, odstranění starých nátěrů a nečistot) a jeho vyspravení  
- provedení nátěru předepsaným postupem a splnění všech požadavků daných technologickým předpisem  
Položka nezahrnuje:  
- x</t>
  </si>
  <si>
    <t>65</t>
  </si>
  <si>
    <t>78382</t>
  </si>
  <si>
    <t>NÁTĚRY BETON KONSTR TYP S2 (OS-B)</t>
  </si>
  <si>
    <t>impregnační nátěr typ S2,  čelo NK pod římsou</t>
  </si>
  <si>
    <t>5.00*(0.30+0.30+0.17+0.3)=5,35 [A]</t>
  </si>
  <si>
    <t>66</t>
  </si>
  <si>
    <t>78383</t>
  </si>
  <si>
    <t>NÁTĚRY BETON KONSTR TYP S4 (OS-C)</t>
  </si>
  <si>
    <t>nátěr obruby a horního povrchu římsy v šíři 150mm</t>
  </si>
  <si>
    <t>(8.65+8.20)*(0.15+0.15)=5,06 [A]</t>
  </si>
  <si>
    <t>67</t>
  </si>
  <si>
    <t>7838H</t>
  </si>
  <si>
    <t>NÁTĚRY BETON KONSTR ANTIGRAFITI</t>
  </si>
  <si>
    <t>úložné prahy: 2*(6.60*0.72+2*0.72*1.32+2*0.30*0.35)=13,73 [A] 
křídla: 0.40+0.60+1.40+1.05=3,45 [B] 
Plocha celkem: A+B=17,18 [C] 
2-násobný nátěr: 2*C=34,36 [D]</t>
  </si>
  <si>
    <t>Potrubí</t>
  </si>
  <si>
    <t>68</t>
  </si>
  <si>
    <t>87445</t>
  </si>
  <si>
    <t>POTRUBÍ Z TRUB PLASTOVÝCH ODPADNÍCH DN DO 300MM</t>
  </si>
  <si>
    <t>zatrubnění toku potoka při výstavbě</t>
  </si>
  <si>
    <t>3*15.00=45,00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</si>
  <si>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</si>
  <si>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69</t>
  </si>
  <si>
    <t>87626</t>
  </si>
  <si>
    <t>CHRÁNIČKY Z TRUB PLAST DN DO 80MM</t>
  </si>
  <si>
    <t>rezervní chráničky DN 75/63 v pravé římse</t>
  </si>
  <si>
    <t>2*8.20=16,40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</si>
  <si>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</si>
  <si>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70</t>
  </si>
  <si>
    <t>899524</t>
  </si>
  <si>
    <t>OBETONOVÁNÍ POTRUBÍ Z PROSTÉHO BETONU DO C25/30</t>
  </si>
  <si>
    <t>obetonování výpustě rybníka v tl. 100mm</t>
  </si>
  <si>
    <t>plocha mezikruží: 0.126m2=0,13 [A] 
obnažená délka trouby: 5.00m=5,00 [B] 
A*B=0,65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</si>
  <si>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</si>
  <si>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71</t>
  </si>
  <si>
    <t>9112B1</t>
  </si>
  <si>
    <t>ZÁBRADLÍ MOSTNÍ SE SVISLOU VÝPLNÍ - DODÁVKA A MONTÁŽ</t>
  </si>
  <si>
    <t>8.65+8.20=16,85 [A]</t>
  </si>
  <si>
    <t>Položka zahrnuje:  
- kompletní dodávku všech dílů zábradlí včetně předepsané povrchové úpravy  
- montáž a osazení zábradlí včetně kotvení dle zadávací dokumentace, t.j. kotevní desky, případné nivelační hmoty pod kotevní desky, kotvy a spojovací materiál, vrty a zálivku  
Položka nezahrnuje:  
- x</t>
  </si>
  <si>
    <t>72</t>
  </si>
  <si>
    <t>91345</t>
  </si>
  <si>
    <t>NIVELAČNÍ ZNAČKY KOVOVÉ</t>
  </si>
  <si>
    <t>na úl. prazích</t>
  </si>
  <si>
    <t>4ks=4,00 [A]</t>
  </si>
  <si>
    <t>Položka zahrnuje:  
- dodání a osazení nivelační značky včetně nutných zemních prací  
- vnitrostaveništní a mimostaveništní dopravu  
Položka nezahrnuje:  
- x</t>
  </si>
  <si>
    <t>73</t>
  </si>
  <si>
    <t>914131</t>
  </si>
  <si>
    <t>DOPRAVNÍ ZNAČKY ZÁKLADNÍ VELIKOSTI OCELOVÉ FÓLIE TŘ 2 - DODÁVKA A MONTÁŽ</t>
  </si>
  <si>
    <t>trvalé dopravní značení - IS15a - označení toku</t>
  </si>
  <si>
    <t>74</t>
  </si>
  <si>
    <t>914911</t>
  </si>
  <si>
    <t>SLOUPKY A STOJKY DOPRAVNÍCH ZNAČEK Z OCEL TRUBEK SE ZABETONOVÁNÍM - DODÁVKA A MONTÁŽ</t>
  </si>
  <si>
    <t>trvalé sloupky pro ev. č. mostu a značku IS15a</t>
  </si>
  <si>
    <t>2+2=4,00 [A]</t>
  </si>
  <si>
    <t>Položka zahrnuje:  
- sloupky  
- upevňovací zařízení  
- osazení (betonová patka, zemní práce)  
Položka nezahrnuje:  
- x</t>
  </si>
  <si>
    <t>75</t>
  </si>
  <si>
    <t>914A21</t>
  </si>
  <si>
    <t>EV ČÍSLO MOSTU OCEL S FÓLIÍ TŘ.1 DODÁVKA A MONTÁŽ</t>
  </si>
  <si>
    <t>označení mostu (osazení na samostatný sloupek)</t>
  </si>
  <si>
    <t>76</t>
  </si>
  <si>
    <t>916131</t>
  </si>
  <si>
    <t>DOPRAV SVĚTLO VÝSTRAŽ SOUPRAVA 5KS - DOD A MONTÁŽ</t>
  </si>
  <si>
    <t>zabezpečení staveniště</t>
  </si>
  <si>
    <t>Položka zahrnuje:  
- dodání zařízení v předepsaném provedení včetně jejich osazení  
- údržbu po celou dobu trvání funkce  
- náhradu zničených nebo ztracených kusů  
- nutnou opravu poškozených částí  
- napájení z baterie včetně záložní baterie  
Položka nezahrnuje:  
- x</t>
  </si>
  <si>
    <t>77</t>
  </si>
  <si>
    <t>916133</t>
  </si>
  <si>
    <t>DOPRAV SVĚTLO VÝSTRAŽ SOUPRAVA 5KS - DEMONTÁŽ</t>
  </si>
  <si>
    <t>78</t>
  </si>
  <si>
    <t>916311</t>
  </si>
  <si>
    <t>DOPRAVNÍ ZÁBRANY Z2 S FÓLIÍ TŘ 1 - DOD A MONTÁŽ</t>
  </si>
  <si>
    <t>Položka zahrnuje:  
- dodání zařízení v předepsaném provedení včetně jejich osazení  
- údržbu po celou dobu trvání funkce  
- náhradu zničených nebo ztracených kusů  
- nutnou opravu poškozených částí  
Položka nezahrnuje:  
- x</t>
  </si>
  <si>
    <t>79</t>
  </si>
  <si>
    <t>916313</t>
  </si>
  <si>
    <t>DOPRAVNÍ ZÁBRANY Z2 S FÓLIÍ TŘ 1 - DEMONTÁŽ</t>
  </si>
  <si>
    <t>80</t>
  </si>
  <si>
    <t>917223</t>
  </si>
  <si>
    <t>SILNIČNÍ A CHODNÍKOVÉ OBRUBY Z BETONOVÝCH OBRUBNÍKŮ ŠÍŘ 100MM</t>
  </si>
  <si>
    <t>1.00+1.50=2,50 [A]</t>
  </si>
  <si>
    <t>Položka zahrnuje:  
- dodání a pokládku betonových obrubníků o rozměrech předepsaných zadávací dokumentací  
- betonové lože i boční betonovou opěrku  
Položka nezahrnuje:  
- x</t>
  </si>
  <si>
    <t>81</t>
  </si>
  <si>
    <t>917224</t>
  </si>
  <si>
    <t>SILNIČNÍ A CHODNÍKOVÉ OBRUBY Z BETONOVÝCH OBRUBNÍKŮ ŠÍŘ 150MM</t>
  </si>
  <si>
    <t>82</t>
  </si>
  <si>
    <t>919111</t>
  </si>
  <si>
    <t>ŘEZÁNÍ ASFALTOVÉHO KRYTU VOZOVEK TL DO 50MM</t>
  </si>
  <si>
    <t>prořezání spáry v obrusné vrstvě vozovky nad konci opěr</t>
  </si>
  <si>
    <t>2*5.50=11,00 [A]</t>
  </si>
  <si>
    <t>83</t>
  </si>
  <si>
    <t>931182</t>
  </si>
  <si>
    <t>VÝPLŇ DILATAČNÍCH SPAR Z POLYSTYRENU TL 20MM</t>
  </si>
  <si>
    <t>dilatační spára mezi NK a závěrnou zídkou opěry</t>
  </si>
  <si>
    <t>2*0.30*7.55=4,53 [A]</t>
  </si>
  <si>
    <t>Položka zahrnuje:  
- dodávku a osazení předepsaného materiálu  
- očištění ploch spáry před úpravou  
- očištění okolí spáry po úpravě  
Položka nezahrnuje:  
- x</t>
  </si>
  <si>
    <t>84</t>
  </si>
  <si>
    <t>těsnění prořezané spáry v obrusné vrstvě vozovky nad konci opěr</t>
  </si>
  <si>
    <t>příč. spára ve vozovce: 2*5.50=11,00 [A] 
podél. spáry kolem říms: 1.00+1.50+2.00+1.20=5,70 [B] 
podél. spára kolem obrubníku 2P: 2.00=2,00 [C] 
Celkem: A+B+C=18,70 [D]</t>
  </si>
  <si>
    <t>85</t>
  </si>
  <si>
    <t>931336</t>
  </si>
  <si>
    <t>TĚSNĚNÍ DILATAČNÍCH SPAR POLYURETANOVÝM TMELEM PRŮŘEZU DO 800MM2</t>
  </si>
  <si>
    <t>2*7.55=15,10 [A]</t>
  </si>
  <si>
    <t>86</t>
  </si>
  <si>
    <t>93135</t>
  </si>
  <si>
    <t>TĚSNĚNÍ DILATAČ SPAR PRYŽ PÁSKOU NEBO KRUH PROFILEM</t>
  </si>
  <si>
    <t>87</t>
  </si>
  <si>
    <t>938543</t>
  </si>
  <si>
    <t>OČIŠTĚNÍ BETON KONSTR OTRYSKÁNÍM TLAK VODOU DO 1000 BARŮ</t>
  </si>
  <si>
    <t>očištění stávajících betonových povrchů před sanací</t>
  </si>
  <si>
    <t>Položka zahrnuje:  
- očištění předepsaným způsobem  
- odklizení vzniklého odpadu  
Položka nezahrnuje:  
- x</t>
  </si>
  <si>
    <t>88</t>
  </si>
  <si>
    <t>96613A</t>
  </si>
  <si>
    <t>BOURÁNÍ KONSTRUKCÍ Z KAMENE NA MC - BEZ DOPRAVY</t>
  </si>
  <si>
    <t>ubourání kamenných opěr a křídel do výškové úrovně 382.240 m.n.m</t>
  </si>
  <si>
    <t>2*8.00*0.55*1.40=12,32 [A]</t>
  </si>
  <si>
    <t>Položka zahrnuje:  
- rozbourání konstrukce bez ohledu na použitou technologii  
- veškeré pomocné konstrukce (lešení a pod.)  
- veškerou manipulaci s vybouranou sutí a hmotami, kromě vodorovné dopravy, včetně uložení na skládku  
- veškeré další práce plynoucí z technologického předpisu a z platných předpisů  
Položka nezahrnuje:  
- vodorovnou dopravu  
- poplatek za skládku, který se vykazuje v položce 0141** (s výjimkou malého množství bouraného materiálu, kde je možné poplatek zahrnout do jednotkové ceny bourání – tento fakt musí být uveden v doplňujícím textu k položce)</t>
  </si>
  <si>
    <t>89</t>
  </si>
  <si>
    <t>96614A</t>
  </si>
  <si>
    <t>BOURÁNÍ KONSTRUKCÍ Z CIHEL A TVÁRNIC - BEZ DOPRAVY</t>
  </si>
  <si>
    <t>plotový zděný sloupek: 0.25*0.50*2.20=0,28 [A]</t>
  </si>
  <si>
    <t>90</t>
  </si>
  <si>
    <t>96615A</t>
  </si>
  <si>
    <t>BOURÁNÍ KONSTRUKCÍ Z PROSTÉHO BETONU - BEZ DOPRAVY</t>
  </si>
  <si>
    <t>základ dřevěného plotu parc. č. 50: 0.20*1.00*3.00=0,60 [A] 
základ plotového sloupku parc. č. 50: 0.35*0.70*0.60=0,15 [B] 
odbourání zbytků opevnění koryta na výtoku u OP1 vlevo: 1.00*1.50*0.30=0,45 [C] 
bourání přechodových klínů (odhad - čerpat dle skutečnosti): 2*2.50*0.50=2,50 [D] 
Celkem: A+B+C+D=3,70 [E]</t>
  </si>
  <si>
    <t>91</t>
  </si>
  <si>
    <t>96616A</t>
  </si>
  <si>
    <t>BOURÁNÍ KONSTRUKCÍ ZE ŽELEZOBETONU - BEZ DOPRAVY</t>
  </si>
  <si>
    <t>levá římsa: 0.70*0.40*6.65=1,86 [A] 
pravá římsa: 0.75*0.25*6.80=1,28 [B] 
vyztužený spádový beton: (0.05+0.25)/2*4.90*6.00=4,41 [C] 
nosná desková konstrukce: 6.00*6.20*0.40=14,88 [D] 
Celkem: A+B+C+D=22,43 [E]</t>
  </si>
  <si>
    <t>92</t>
  </si>
  <si>
    <t>96618</t>
  </si>
  <si>
    <t>BOURÁNÍ KONSTRUKCÍ KOVOVÝCH</t>
  </si>
  <si>
    <t>Bude postupováno dle platné směrnice objednatele - tj. odvoz do výkupny, uložení na jméno objednatele. Následný výzisk z výkupu půjde objednateli.</t>
  </si>
  <si>
    <t>demontáž ocel. částí mostovky: 7*6.00m*0.050t/m3=2,10 [A] 
demontáž zábradlí: : 2*6.00m*0.075t/m3=0,90 [B] 
Celkem: A+B=3,00 [C]</t>
  </si>
  <si>
    <t>Položka zahrnuje:  
- rozebrání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</si>
  <si>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93</t>
  </si>
  <si>
    <t>96619.R</t>
  </si>
  <si>
    <t>ODVOZ ODBOURANÝCH KONSTRUKCÍ NA RECYKLAČNÍ SKLÁDKU</t>
  </si>
  <si>
    <t>odvoz odbouraných konstrukcí na nejbližší recyklační skládku</t>
  </si>
  <si>
    <t>z SO 201 - 96613A: 12,32*2,6=32,03 [A] 
z SO 201 - 96614A: 0,28*1,9=0,53 [B] 
z SO 201 - 96615A: 3,70*2,3=8,51 [C] 
z SO 201 - 96616A: 22,42*2,5=56,05 [D] 
Celkem: A+B+C+D=97,12 [E]</t>
  </si>
  <si>
    <t>94</t>
  </si>
  <si>
    <t>966841</t>
  </si>
  <si>
    <t>ODSTRANĚNÍ OPLOCENÍ DŘEVĚNÉHO</t>
  </si>
  <si>
    <t>oplocení parc. č.50: 3m=3,00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</si>
  <si>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poplatek za skládku, který se vykazuje v položce 0141** (s výjimkou malého množství bouraného materiálu, kde je možné poplatek zahrnout do jednotkové ceny bourání – tento fakt musí být uveden v doplňujícím textu k položce)</t>
  </si>
  <si>
    <t>95</t>
  </si>
  <si>
    <t>966842</t>
  </si>
  <si>
    <t>ODSTRANĚNÍ OPLOCENÍ Z DRÁT PLETIVA</t>
  </si>
  <si>
    <t>oplocení parc. č.53: 6.25m=6,25 [A]</t>
  </si>
  <si>
    <t>96</t>
  </si>
  <si>
    <t>97817</t>
  </si>
  <si>
    <t>ODSTRANĚNÍ MOSTNÍ IZOLACE</t>
  </si>
  <si>
    <t>mostovka: 6.00*6.05=36,30 [A] 
ochr. izolace pod římsami: 2*0.70*6.00=8,40 [B] 
Celkem: A+B=44,70 [C]</t>
  </si>
  <si>
    <t>Položka zahrnuje:  
-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</si>
  <si>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251</t>
  </si>
  <si>
    <t>Opěrné zdi</t>
  </si>
  <si>
    <t>viz pol. SO 251 - 966168-bourání ŽB kcí: 0.90*2.5=2,25 [C]</t>
  </si>
  <si>
    <t>viz pol. SO 251 - 132739.R: 118,38*2,0=236,76 [A]</t>
  </si>
  <si>
    <t>11110</t>
  </si>
  <si>
    <t>ODSTRANĚNÍ TRAVIN</t>
  </si>
  <si>
    <t>3.50*5.00+2.00*(22.00+8.00)=77,50 [A]</t>
  </si>
  <si>
    <t>Položka zahrnuje:  
- odstranění travin bez ohledu na způsob provedení  
- přemístění travin s uložením na hromady  
Položka nezahrnuje:  
- x</t>
  </si>
  <si>
    <t>200=200,00 [A]</t>
  </si>
  <si>
    <t>77.50*0.15=11,63 [A]</t>
  </si>
  <si>
    <t>včetně odvodnění stavební jámy</t>
  </si>
  <si>
    <t>16.00m*7.00m2=112,00 [A] 
4.50m*14.00m2=63,00 [B] 
6.00m*7.00m2=42,00 [C] 
Celkem: A+B+C=217,00 [D]</t>
  </si>
  <si>
    <t>z pol.13173: 217,00=217,00 [A] 
nepoužitelná zemina z vrtů mikropilot: 3.1415*0.22*0.22/4*(18*8.00+10*7.00)=8,13 [B] 
odečtena pol.17411: -73,75=-73,75 [C] 
odečtena pol.17521: -33,00=-33,00 [D] 
Celkem: A+B+C+D=118,38 [E]</t>
  </si>
  <si>
    <t>použitelná zemina z výkopů - viz pol. 131738: 217.00=217,00 [A] 
nepoužitelná zemina z vrtů mikropilot: 3.1415*0.22*0.22/4*(18*8.00+10*7.00)=8,13 [B] 
Celkem: A+B=225,13 [C]</t>
  </si>
  <si>
    <t>zpětný zásyp pod HDPE folií</t>
  </si>
  <si>
    <t>vlevo: 2.50*2,50+3.00*1.00=9,25 [A] 
vpravo: 2.60*(18.00+4.50)+3.00*2.00=64,50 [B] 
Celkem: A+B=73,75 [C]</t>
  </si>
  <si>
    <t>obsyp opěrných zdí</t>
  </si>
  <si>
    <t>1.80*5.00+0.80*(22.00+8.00)=33,00 [A]</t>
  </si>
  <si>
    <t>nutné přemístění ornice z dočasných skládek, rozprostření v předepsané tloušťce 
včetně fotodokumentace a zprávy o nakládání s ornicí</t>
  </si>
  <si>
    <t>3.50*5.00+1.75*(22.00+8.00)=70,00 [A]</t>
  </si>
  <si>
    <t>18242</t>
  </si>
  <si>
    <t>ZALOŽENÍ TRÁVNÍKU HYDROOSEVEM NA ORNICI</t>
  </si>
  <si>
    <t>Položka zahrnuje:  
- dodání předepsané travní směsi, hydroosev na ornici, zalévání, první pokosení, to vše bez ohledu na sklon terénu  
Položka nezahrnuje:  
- x</t>
  </si>
  <si>
    <t>drenáž za opěr. zdmi DN 160 včetně vyústění</t>
  </si>
  <si>
    <t>dren. potrubí za zdmi: 2.50+18.00+4.50=25,00 [A] 
vyústění skrz dříky: 1*2.50+4*1.00=6,50 [B] 
Celkem: A+B=31,50 [C]</t>
  </si>
  <si>
    <t>ochrana drenáže za opěr. zdmi</t>
  </si>
  <si>
    <t>(2.50+18.00+4.50)*0.05=1,25 [A]</t>
  </si>
  <si>
    <t>mikropiloty DN220mm, výztuž trubkou profilu 108/14 S355;  
přední řada: celk. dl. 8.0 m (7.0m zainjekt. kořen),  odklon od svislice 15 stupňů 
zadní řada: celk. dl. 7.0 m (6.0m zainjekt. kořen),  svislé</t>
  </si>
  <si>
    <t>přední řada: (14+4)*8.00=144,00 [A] 
zadní řada: (8+2)*7.00=70,00 [B] 
Celkem: A+B=214,00 [C]</t>
  </si>
  <si>
    <t>23117A</t>
  </si>
  <si>
    <t>ŠTĚTOVÉ STĚNY BERANĚNÉ Z KOVOVÝCH DÍLCŮ TRVALÉ (PLOCHA)</t>
  </si>
  <si>
    <t>pažení staveb. jámy vpravo u rybníka</t>
  </si>
  <si>
    <t>4.00*(2.50+22.40+8.00+2.50)=141,60 [A]</t>
  </si>
  <si>
    <t>Položka zahrnuje: 
- zřízení stěny 
- dodání štětovnic v požadované kvalitě, případně jejich ošetřování, řezání, nastavování a další úpravy 
- kleštiny, převázky. a další pomocné a doplňkové konstrukce 
- nastražení a zaberanění dílců do jakékoliv třídy horniny 
- veškerou dopravu, nájem, provoz a přemístění beranících zařízení a mechanismů 
- lešení a podp.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</si>
  <si>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23119.R</t>
  </si>
  <si>
    <t>ÚPRAVA OCELOVÝCH ŠTĚTOVNIC PRO ŠTĚTOVÉ STĚNY, ŘEZÁNÍ Z TERÉNU, PŘÍČNÉ</t>
  </si>
  <si>
    <t>KS</t>
  </si>
  <si>
    <t>zkrácení štětovnic řezáním v předepsané výškové úrovni</t>
  </si>
  <si>
    <t>(2.50+22.50+8.00+2.50)/0.50=71,00 [A]</t>
  </si>
  <si>
    <t>272325</t>
  </si>
  <si>
    <t>ZÁKLADY ZE ŽELEZOBETONU DO C30/37</t>
  </si>
  <si>
    <t>včetně bednění, izolačních nátěrů, zřízení dil. spar (vč. výplně, úpravy a těsnění), prac. spar (vč. úpravy a těsnění)</t>
  </si>
  <si>
    <t>2.55*0.50*(2.50+18.00+4.50)=31,88 [A]</t>
  </si>
  <si>
    <t>272365</t>
  </si>
  <si>
    <t>VÝZTUŽ ZÁKLADŮ Z OCELI 10505, B500B</t>
  </si>
  <si>
    <t>150 kg/m3</t>
  </si>
  <si>
    <t>0.15*31.88=4,78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</si>
  <si>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</si>
  <si>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těsnící HDPE fólie</t>
  </si>
  <si>
    <t>vlevo: 2.90*2.50+2.80*2.00=12,85 [A] 
vpravo: 2.60*18.10+2.90*4.50=60,11 [B] 
Celkem: A+B=72,96 [C]</t>
  </si>
  <si>
    <t>311325</t>
  </si>
  <si>
    <t>ZDI A STĚNY PODP A VOL ZE ŽELEZOBET DO C30/37</t>
  </si>
  <si>
    <t>vlevo: 0.55*2.50*1.20=1,65 [A] 
vpravo: (0.55*1.00+0.43)*(18.06+4.50)=22,11 [B] 
plentovací stěny: 2*0.30*0.95*1.10=0,63 [C] 
Celkem: A+B+C=24,39 [D]</t>
  </si>
  <si>
    <t>311365</t>
  </si>
  <si>
    <t>VÝZTUŽ ZDÍ A STĚN PODP A VOL Z OCELI 10505, B500B</t>
  </si>
  <si>
    <t>130kg/m3</t>
  </si>
  <si>
    <t>0.13*24.39=3,17 [A]</t>
  </si>
  <si>
    <t>včetně bednění, úpravy pracovních a dilatačních spar, tmelení trvale pružným tmelem</t>
  </si>
  <si>
    <t>0.315*2.50=0,79 [A] 
0.510*(18.00+4.50)=11,48 [B] 
Celkem: A+B=12,27 [C]</t>
  </si>
  <si>
    <t>0.18*12.27=2,21 [A]</t>
  </si>
  <si>
    <t>podkl. bet pod základy: 2.85*0.10*(2.70+18.20+4.70)=7,30 [A] 
podkl. bet pod drenáží: 0.45*0.25*2.50+0.80*0.25*18.0+0.75*0.25*4.5=4,73 [B] 
Celkem: A+B=12,03 [C]</t>
  </si>
  <si>
    <t>podkladní beton dlažeb tl. 150mm</t>
  </si>
  <si>
    <t>svah. kužel OP1 vlevo: 4.90*1.4*0.15=1,03 [A] 
přídlažba za zdí vlevo: 1.50*1.1*0.15=0,25 [B] 
přídlažba za zdí vpravo začátek: 2.00*(0.50+0.60*1.4)*0.15=0,40 [C] 
přídlažba za zdí vpravo konec: 2.00*(0.50+0.70*1.4)*0.15=0,44 [D] 
dlažba kolem zdi vpravo: (20.00+6.00)*0.50*0.15=1,95 [E] 
Celkem: A+B+C+D+E=4,07 [F]</t>
  </si>
  <si>
    <t>45157</t>
  </si>
  <si>
    <t>PODKLADNÍ A VÝPLŇOVÉ VRSTVY Z KAMENIVA TĚŽENÉHO</t>
  </si>
  <si>
    <t>ochrana těsnící HDPE fólie (vrstva 300mm nad fólií + 300mm pod fólií)</t>
  </si>
  <si>
    <t>2.90*2.50*0.60=4,35 [A] 
2.70*(18.00+4.50)*0.60=36,45 [B] 
Celkem: A+B=40,80 [C]</t>
  </si>
  <si>
    <t>zásyp za rubem opěrné zdi (nad těsnící vrstvou), včetně natěžení a dovozu</t>
  </si>
  <si>
    <t>vlevo: 1.00*2.50=2,50 [A] 
vpravo: 0.85*(18.00+4.50)=19,13 [B] 
Celkem: A+B=21,63 [C]</t>
  </si>
  <si>
    <t>kámen tl. 200 mm - úprava koryta pod mostem, včetně spárování cementovou 
maltou, podklad dlažby viz pol. 451314</t>
  </si>
  <si>
    <t>svah. kužel OP1 vlevo: 4.90*1.4*0.20=1,37 [A] 
přídlažba za zdí vlevo: 1.50*1.1*0.20=0,33 [B] 
přídlažba za zdí vpravo začátek: 2.00*(0.50+0.60*1.4)*0.2=0,54 [C] 
přídlažba za zdí vpravo konec: 2.00*(0.50+0.70*1.4)*0.2=0,59 [D] 
dlažba kolem zdi vpravo: (20.00+6.00)*0.50*0.20=2,60 [E] 
Celkem: A+B+C+D+E=5,43 [F]</t>
  </si>
  <si>
    <t>levá římsa: 0.72*2.50=1,80 [A] 
pravá římsa: 1.68*(18.00+4.50)=37,80 [B] 
Celkem: A+B=39,60 [C]</t>
  </si>
  <si>
    <t>ochrana nátěrů proti zemní vlhkosti geotextilií gramáže min. 600 g/m2</t>
  </si>
  <si>
    <t>vlevo: 5.00*2.50=12,50 [A] 
vpravo: 4.50*(18.00+4.50)=101,25 [B] 
ukončení zdí: 1.90+2*2.20=6,30 [C] 
Celkem: A+B+C=120,05 [D]</t>
  </si>
  <si>
    <t>767101.R</t>
  </si>
  <si>
    <t>SMYKOVÉ DILATAČNÍ TRNY PROFIL 20mm</t>
  </si>
  <si>
    <t>smykové dilatační trny osazené mezi dříky opěrných zdí, resp. dříky zdí a mostními křídly 
provedení NEREZ nebo povlakované</t>
  </si>
  <si>
    <t>11ks=11,00 [A]</t>
  </si>
  <si>
    <t>(0.15+0.15)*(2.50+18.00+4.50)=7,50 [A]</t>
  </si>
  <si>
    <t>2-násobný nátěr 
vnější povrch opěrných zdí</t>
  </si>
  <si>
    <t>2*1.50*(18.00+4.50)=67,50 [A]</t>
  </si>
  <si>
    <t>průchod stávajícího propustku opěrnou zdí vpravo před mostem</t>
  </si>
  <si>
    <t>rezervní chráničky DN 75/63 - čerpání položky dle skutečného provedení</t>
  </si>
  <si>
    <t>levá římsa: 2*4.50=9,00 [A] 
pravá římsa: 2*(18.00+4.50)=45,00 [B] 
Celkem: A+B=54,00 [C]</t>
  </si>
  <si>
    <t>2.50+18.00+4.50=25,00 [A]</t>
  </si>
  <si>
    <t>911EB1</t>
  </si>
  <si>
    <t>SVODIDLO BETON, ÚROVEŇ ZADRŽ H1 VÝŠ 1,1M - DODÁVKA A MONTÁŽ</t>
  </si>
  <si>
    <t>ukončení zábradlí na římsách vpravo</t>
  </si>
  <si>
    <t>2*2.00=4,00 [A]</t>
  </si>
  <si>
    <t>Položka zahrnuje:  
- kompletní dodávku všech dílů betonového svodidla včetně spojovacích prvků  
- osazení svodidla  
- přechod na jiný typ svodidla nebo přes mostní závěr  
Položka nezahrnuje:  
- odrazky nebo retroreflexní fólie  
- podkladní vrstvu  
Způsob měření:  
- vykazuje se délka svodidla v předepsané výšce, délka náběhů se nezapočítává</t>
  </si>
  <si>
    <t>5*2=10,00 [A]</t>
  </si>
  <si>
    <t>9.00+23.00+10.00=42,00 [A]</t>
  </si>
  <si>
    <t>1.50+2*2.00=5,50 [A]</t>
  </si>
  <si>
    <t>935222</t>
  </si>
  <si>
    <t>PŘÍKOPOVÉ ŽLABY Z BETON TVÁRNIC ŠÍŘ DO 900MM DO BETONU TL 100MM</t>
  </si>
  <si>
    <t>skluz vpravo před a za zdí</t>
  </si>
  <si>
    <t>2*1.80*1.4=5,04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</si>
  <si>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</si>
  <si>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96616</t>
  </si>
  <si>
    <t>BOURÁNÍ KONSTRUKCÍ ZE ŽELEZOBETONU</t>
  </si>
  <si>
    <t>výústní zeď propustku vpravo před mostem 
jedná se o malé množství bouraného materiálu, náklad na odvoz na recyklační skládku proto soutěžící ZAHRNE DO JEDNOTKOVÉ CENY POLOŽKY BOURÁNÍ</t>
  </si>
  <si>
    <t>výústní zeď propustku vpravo před mostem: 1.50*0.30*2.00=0,90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</si>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</sst>
</file>

<file path=xl/styles.xml><?xml version="1.0" encoding="utf-8"?>
<styleSheet xmlns="http://schemas.openxmlformats.org/spreadsheetml/2006/main">
  <numFmts count="1">
    <numFmt numFmtId="177" formatCode="#,##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pageSetUpPr fitToPage="1"/>
  </sheetPr>
  <dimension ref="A1:E13"/>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SUM(C10:C13)</f>
      </c>
      <c s="1"/>
      <c s="1"/>
    </row>
    <row r="7" spans="1:5" ht="12.75" customHeight="1">
      <c r="A7" s="1"/>
      <c s="4" t="s">
        <v>4</v>
      </c>
      <c s="7">
        <f>SUM(E10:E13)</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'000'!I3</f>
      </c>
      <c s="21">
        <f>'000'!O2</f>
      </c>
      <c s="21">
        <f>C10+D10</f>
      </c>
    </row>
    <row r="11" spans="1:5" ht="12.75" customHeight="1">
      <c r="A11" s="20" t="s">
        <v>180</v>
      </c>
      <c s="20" t="s">
        <v>181</v>
      </c>
      <c s="21">
        <f>'101'!I3</f>
      </c>
      <c s="21">
        <f>'101'!O2</f>
      </c>
      <c s="21">
        <f>C11+D11</f>
      </c>
    </row>
    <row r="12" spans="1:5" ht="12.75" customHeight="1">
      <c r="A12" s="20" t="s">
        <v>282</v>
      </c>
      <c s="20" t="s">
        <v>283</v>
      </c>
      <c s="21">
        <f>'201'!I3</f>
      </c>
      <c s="21">
        <f>'201'!O2</f>
      </c>
      <c s="21">
        <f>C12+D12</f>
      </c>
    </row>
    <row r="13" spans="1:5" ht="12.75" customHeight="1">
      <c r="A13" s="20" t="s">
        <v>751</v>
      </c>
      <c s="20" t="s">
        <v>752</v>
      </c>
      <c s="21">
        <f>'251'!I3</f>
      </c>
      <c s="21">
        <f>'251'!O2</f>
      </c>
      <c s="21">
        <f>C13+D13</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1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0+O8+O61+O70+O91</f>
      </c>
      <c t="s">
        <v>22</v>
      </c>
    </row>
    <row r="3" spans="1:16" ht="15" customHeight="1">
      <c r="A3" t="s">
        <v>11</v>
      </c>
      <c s="12" t="s">
        <v>13</v>
      </c>
      <c s="13" t="s">
        <v>14</v>
      </c>
      <c s="1"/>
      <c s="14" t="s">
        <v>15</v>
      </c>
      <c s="1"/>
      <c s="9"/>
      <c s="8" t="s">
        <v>23</v>
      </c>
      <c s="41">
        <f>0+I8+I61+I70+I91</f>
      </c>
      <c s="10"/>
      <c r="O3" t="s">
        <v>18</v>
      </c>
      <c t="s">
        <v>21</v>
      </c>
    </row>
    <row r="4" spans="1:16" ht="15" customHeight="1">
      <c r="A4" t="s">
        <v>16</v>
      </c>
      <c s="16" t="s">
        <v>17</v>
      </c>
      <c s="17" t="s">
        <v>23</v>
      </c>
      <c s="6"/>
      <c s="18" t="s">
        <v>24</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0+I9+I13+I17+I21+I25+I29+I33+I37+I41+I45+I49+I53+I57</f>
      </c>
      <c>
        <f>0+O9+O13+O17+O21+O25+O29+O33+O37+O41+O45+O49+O53+O57</f>
      </c>
    </row>
    <row r="9" spans="1:16" ht="12.75">
      <c r="A9" s="25" t="s">
        <v>46</v>
      </c>
      <c s="29" t="s">
        <v>28</v>
      </c>
      <c s="29" t="s">
        <v>47</v>
      </c>
      <c s="25" t="s">
        <v>48</v>
      </c>
      <c s="30" t="s">
        <v>49</v>
      </c>
      <c s="31" t="s">
        <v>50</v>
      </c>
      <c s="32">
        <v>253</v>
      </c>
      <c s="33">
        <v>0</v>
      </c>
      <c s="32">
        <f>ROUND(ROUND(H9,2)*ROUND(G9,2),2)</f>
      </c>
      <c s="31" t="s">
        <v>51</v>
      </c>
      <c r="O9">
        <f>(I9*21)/100</f>
      </c>
      <c t="s">
        <v>21</v>
      </c>
    </row>
    <row r="10" spans="1:5" ht="25.5">
      <c r="A10" s="34" t="s">
        <v>52</v>
      </c>
      <c r="E10" s="35" t="s">
        <v>53</v>
      </c>
    </row>
    <row r="11" spans="1:5" ht="12.75">
      <c r="A11" s="36" t="s">
        <v>54</v>
      </c>
      <c r="E11" s="37" t="s">
        <v>55</v>
      </c>
    </row>
    <row r="12" spans="1:5" ht="51">
      <c r="A12" t="s">
        <v>56</v>
      </c>
      <c r="E12" s="35" t="s">
        <v>57</v>
      </c>
    </row>
    <row r="13" spans="1:16" ht="12.75">
      <c r="A13" s="25" t="s">
        <v>46</v>
      </c>
      <c s="29" t="s">
        <v>21</v>
      </c>
      <c s="29" t="s">
        <v>58</v>
      </c>
      <c s="25" t="s">
        <v>48</v>
      </c>
      <c s="30" t="s">
        <v>59</v>
      </c>
      <c s="31" t="s">
        <v>60</v>
      </c>
      <c s="32">
        <v>1</v>
      </c>
      <c s="33">
        <v>0</v>
      </c>
      <c s="32">
        <f>ROUND(ROUND(H13,2)*ROUND(G13,2),2)</f>
      </c>
      <c s="31" t="s">
        <v>51</v>
      </c>
      <c r="O13">
        <f>(I13*21)/100</f>
      </c>
      <c t="s">
        <v>21</v>
      </c>
    </row>
    <row r="14" spans="1:5" ht="12.75">
      <c r="A14" s="34" t="s">
        <v>52</v>
      </c>
      <c r="E14" s="35" t="s">
        <v>48</v>
      </c>
    </row>
    <row r="15" spans="1:5" ht="12.75">
      <c r="A15" s="36" t="s">
        <v>54</v>
      </c>
      <c r="E15" s="37" t="s">
        <v>48</v>
      </c>
    </row>
    <row r="16" spans="1:5" ht="51">
      <c r="A16" t="s">
        <v>56</v>
      </c>
      <c r="E16" s="35" t="s">
        <v>61</v>
      </c>
    </row>
    <row r="17" spans="1:16" ht="12.75">
      <c r="A17" s="25" t="s">
        <v>46</v>
      </c>
      <c s="29" t="s">
        <v>22</v>
      </c>
      <c s="29" t="s">
        <v>62</v>
      </c>
      <c s="25" t="s">
        <v>48</v>
      </c>
      <c s="30" t="s">
        <v>63</v>
      </c>
      <c s="31" t="s">
        <v>60</v>
      </c>
      <c s="32">
        <v>1</v>
      </c>
      <c s="33">
        <v>0</v>
      </c>
      <c s="32">
        <f>ROUND(ROUND(H17,2)*ROUND(G17,2),2)</f>
      </c>
      <c s="31" t="s">
        <v>51</v>
      </c>
      <c r="O17">
        <f>(I17*21)/100</f>
      </c>
      <c t="s">
        <v>21</v>
      </c>
    </row>
    <row r="18" spans="1:5" ht="12.75">
      <c r="A18" s="34" t="s">
        <v>52</v>
      </c>
      <c r="E18" s="35" t="s">
        <v>64</v>
      </c>
    </row>
    <row r="19" spans="1:5" ht="12.75">
      <c r="A19" s="36" t="s">
        <v>54</v>
      </c>
      <c r="E19" s="37" t="s">
        <v>48</v>
      </c>
    </row>
    <row r="20" spans="1:5" ht="51">
      <c r="A20" t="s">
        <v>56</v>
      </c>
      <c r="E20" s="35" t="s">
        <v>65</v>
      </c>
    </row>
    <row r="21" spans="1:16" ht="12.75">
      <c r="A21" s="25" t="s">
        <v>46</v>
      </c>
      <c s="29" t="s">
        <v>32</v>
      </c>
      <c s="29" t="s">
        <v>66</v>
      </c>
      <c s="25" t="s">
        <v>48</v>
      </c>
      <c s="30" t="s">
        <v>67</v>
      </c>
      <c s="31" t="s">
        <v>68</v>
      </c>
      <c s="32">
        <v>50</v>
      </c>
      <c s="33">
        <v>0</v>
      </c>
      <c s="32">
        <f>ROUND(ROUND(H21,2)*ROUND(G21,2),2)</f>
      </c>
      <c s="31" t="s">
        <v>51</v>
      </c>
      <c r="O21">
        <f>(I21*21)/100</f>
      </c>
      <c t="s">
        <v>21</v>
      </c>
    </row>
    <row r="22" spans="1:5" ht="165.75">
      <c r="A22" s="34" t="s">
        <v>52</v>
      </c>
      <c r="E22" s="35" t="s">
        <v>69</v>
      </c>
    </row>
    <row r="23" spans="1:5" ht="12.75">
      <c r="A23" s="36" t="s">
        <v>54</v>
      </c>
      <c r="E23" s="37" t="s">
        <v>48</v>
      </c>
    </row>
    <row r="24" spans="1:5" ht="51">
      <c r="A24" t="s">
        <v>56</v>
      </c>
      <c r="E24" s="35" t="s">
        <v>70</v>
      </c>
    </row>
    <row r="25" spans="1:16" ht="12.75">
      <c r="A25" s="25" t="s">
        <v>46</v>
      </c>
      <c s="29" t="s">
        <v>34</v>
      </c>
      <c s="29" t="s">
        <v>71</v>
      </c>
      <c s="25" t="s">
        <v>48</v>
      </c>
      <c s="30" t="s">
        <v>72</v>
      </c>
      <c s="31" t="s">
        <v>73</v>
      </c>
      <c s="32">
        <v>1</v>
      </c>
      <c s="33">
        <v>0</v>
      </c>
      <c s="32">
        <f>ROUND(ROUND(H25,2)*ROUND(G25,2),2)</f>
      </c>
      <c s="31" t="s">
        <v>51</v>
      </c>
      <c r="O25">
        <f>(I25*21)/100</f>
      </c>
      <c t="s">
        <v>21</v>
      </c>
    </row>
    <row r="26" spans="1:5" ht="25.5">
      <c r="A26" s="34" t="s">
        <v>52</v>
      </c>
      <c r="E26" s="35" t="s">
        <v>74</v>
      </c>
    </row>
    <row r="27" spans="1:5" ht="12.75">
      <c r="A27" s="36" t="s">
        <v>54</v>
      </c>
      <c r="E27" s="37" t="s">
        <v>48</v>
      </c>
    </row>
    <row r="28" spans="1:5" ht="51">
      <c r="A28" t="s">
        <v>56</v>
      </c>
      <c r="E28" s="35" t="s">
        <v>70</v>
      </c>
    </row>
    <row r="29" spans="1:16" ht="12.75">
      <c r="A29" s="25" t="s">
        <v>46</v>
      </c>
      <c s="29" t="s">
        <v>36</v>
      </c>
      <c s="29" t="s">
        <v>75</v>
      </c>
      <c s="25" t="s">
        <v>48</v>
      </c>
      <c s="30" t="s">
        <v>76</v>
      </c>
      <c s="31" t="s">
        <v>60</v>
      </c>
      <c s="32">
        <v>1</v>
      </c>
      <c s="33">
        <v>0</v>
      </c>
      <c s="32">
        <f>ROUND(ROUND(H29,2)*ROUND(G29,2),2)</f>
      </c>
      <c s="31" t="s">
        <v>51</v>
      </c>
      <c r="O29">
        <f>(I29*21)/100</f>
      </c>
      <c t="s">
        <v>21</v>
      </c>
    </row>
    <row r="30" spans="1:5" ht="12.75">
      <c r="A30" s="34" t="s">
        <v>52</v>
      </c>
      <c r="E30" s="35" t="s">
        <v>77</v>
      </c>
    </row>
    <row r="31" spans="1:5" ht="12.75">
      <c r="A31" s="36" t="s">
        <v>54</v>
      </c>
      <c r="E31" s="37" t="s">
        <v>48</v>
      </c>
    </row>
    <row r="32" spans="1:5" ht="51">
      <c r="A32" t="s">
        <v>56</v>
      </c>
      <c r="E32" s="35" t="s">
        <v>70</v>
      </c>
    </row>
    <row r="33" spans="1:16" ht="12.75">
      <c r="A33" s="25" t="s">
        <v>46</v>
      </c>
      <c s="29" t="s">
        <v>78</v>
      </c>
      <c s="29" t="s">
        <v>79</v>
      </c>
      <c s="25" t="s">
        <v>48</v>
      </c>
      <c s="30" t="s">
        <v>80</v>
      </c>
      <c s="31" t="s">
        <v>60</v>
      </c>
      <c s="32">
        <v>1</v>
      </c>
      <c s="33">
        <v>0</v>
      </c>
      <c s="32">
        <f>ROUND(ROUND(H33,2)*ROUND(G33,2),2)</f>
      </c>
      <c s="31" t="s">
        <v>51</v>
      </c>
      <c r="O33">
        <f>(I33*21)/100</f>
      </c>
      <c t="s">
        <v>21</v>
      </c>
    </row>
    <row r="34" spans="1:5" ht="12.75">
      <c r="A34" s="34" t="s">
        <v>52</v>
      </c>
      <c r="E34" s="35" t="s">
        <v>77</v>
      </c>
    </row>
    <row r="35" spans="1:5" ht="12.75">
      <c r="A35" s="36" t="s">
        <v>54</v>
      </c>
      <c r="E35" s="37" t="s">
        <v>48</v>
      </c>
    </row>
    <row r="36" spans="1:5" ht="51">
      <c r="A36" t="s">
        <v>56</v>
      </c>
      <c r="E36" s="35" t="s">
        <v>70</v>
      </c>
    </row>
    <row r="37" spans="1:16" ht="12.75">
      <c r="A37" s="25" t="s">
        <v>46</v>
      </c>
      <c s="29" t="s">
        <v>81</v>
      </c>
      <c s="29" t="s">
        <v>82</v>
      </c>
      <c s="25" t="s">
        <v>83</v>
      </c>
      <c s="30" t="s">
        <v>84</v>
      </c>
      <c s="31" t="s">
        <v>60</v>
      </c>
      <c s="32">
        <v>1</v>
      </c>
      <c s="33">
        <v>0</v>
      </c>
      <c s="32">
        <f>ROUND(ROUND(H37,2)*ROUND(G37,2),2)</f>
      </c>
      <c s="31"/>
      <c r="O37">
        <f>(I37*21)/100</f>
      </c>
      <c t="s">
        <v>21</v>
      </c>
    </row>
    <row r="38" spans="1:5" ht="89.25">
      <c r="A38" s="34" t="s">
        <v>52</v>
      </c>
      <c r="E38" s="35" t="s">
        <v>85</v>
      </c>
    </row>
    <row r="39" spans="1:5" ht="12.75">
      <c r="A39" s="36" t="s">
        <v>54</v>
      </c>
      <c r="E39" s="37" t="s">
        <v>48</v>
      </c>
    </row>
    <row r="40" spans="1:5" ht="12.75">
      <c r="A40" t="s">
        <v>56</v>
      </c>
      <c r="E40" s="35" t="s">
        <v>48</v>
      </c>
    </row>
    <row r="41" spans="1:16" ht="12.75">
      <c r="A41" s="25" t="s">
        <v>46</v>
      </c>
      <c s="29" t="s">
        <v>39</v>
      </c>
      <c s="29" t="s">
        <v>86</v>
      </c>
      <c s="25" t="s">
        <v>48</v>
      </c>
      <c s="30" t="s">
        <v>87</v>
      </c>
      <c s="31" t="s">
        <v>60</v>
      </c>
      <c s="32">
        <v>1</v>
      </c>
      <c s="33">
        <v>0</v>
      </c>
      <c s="32">
        <f>ROUND(ROUND(H41,2)*ROUND(G41,2),2)</f>
      </c>
      <c s="31"/>
      <c r="O41">
        <f>(I41*21)/100</f>
      </c>
      <c t="s">
        <v>21</v>
      </c>
    </row>
    <row r="42" spans="1:5" ht="38.25">
      <c r="A42" s="34" t="s">
        <v>52</v>
      </c>
      <c r="E42" s="35" t="s">
        <v>88</v>
      </c>
    </row>
    <row r="43" spans="1:5" ht="12.75">
      <c r="A43" s="36" t="s">
        <v>54</v>
      </c>
      <c r="E43" s="37" t="s">
        <v>48</v>
      </c>
    </row>
    <row r="44" spans="1:5" ht="25.5">
      <c r="A44" t="s">
        <v>56</v>
      </c>
      <c r="E44" s="35" t="s">
        <v>89</v>
      </c>
    </row>
    <row r="45" spans="1:16" ht="12.75">
      <c r="A45" s="25" t="s">
        <v>46</v>
      </c>
      <c s="29" t="s">
        <v>41</v>
      </c>
      <c s="29" t="s">
        <v>90</v>
      </c>
      <c s="25" t="s">
        <v>48</v>
      </c>
      <c s="30" t="s">
        <v>91</v>
      </c>
      <c s="31" t="s">
        <v>73</v>
      </c>
      <c s="32">
        <v>1</v>
      </c>
      <c s="33">
        <v>0</v>
      </c>
      <c s="32">
        <f>ROUND(ROUND(H45,2)*ROUND(G45,2),2)</f>
      </c>
      <c s="31" t="s">
        <v>51</v>
      </c>
      <c r="O45">
        <f>(I45*21)/100</f>
      </c>
      <c t="s">
        <v>21</v>
      </c>
    </row>
    <row r="46" spans="1:5" ht="25.5">
      <c r="A46" s="34" t="s">
        <v>52</v>
      </c>
      <c r="E46" s="35" t="s">
        <v>92</v>
      </c>
    </row>
    <row r="47" spans="1:5" ht="12.75">
      <c r="A47" s="36" t="s">
        <v>54</v>
      </c>
      <c r="E47" s="37" t="s">
        <v>48</v>
      </c>
    </row>
    <row r="48" spans="1:5" ht="76.5">
      <c r="A48" t="s">
        <v>56</v>
      </c>
      <c r="E48" s="35" t="s">
        <v>93</v>
      </c>
    </row>
    <row r="49" spans="1:16" ht="12.75">
      <c r="A49" s="25" t="s">
        <v>46</v>
      </c>
      <c s="29" t="s">
        <v>43</v>
      </c>
      <c s="29" t="s">
        <v>94</v>
      </c>
      <c s="25" t="s">
        <v>48</v>
      </c>
      <c s="30" t="s">
        <v>95</v>
      </c>
      <c s="31" t="s">
        <v>60</v>
      </c>
      <c s="32">
        <v>1</v>
      </c>
      <c s="33">
        <v>0</v>
      </c>
      <c s="32">
        <f>ROUND(ROUND(H49,2)*ROUND(G49,2),2)</f>
      </c>
      <c s="31"/>
      <c r="O49">
        <f>(I49*21)/100</f>
      </c>
      <c t="s">
        <v>21</v>
      </c>
    </row>
    <row r="50" spans="1:5" ht="38.25">
      <c r="A50" s="34" t="s">
        <v>52</v>
      </c>
      <c r="E50" s="35" t="s">
        <v>96</v>
      </c>
    </row>
    <row r="51" spans="1:5" ht="12.75">
      <c r="A51" s="36" t="s">
        <v>54</v>
      </c>
      <c r="E51" s="37" t="s">
        <v>48</v>
      </c>
    </row>
    <row r="52" spans="1:5" ht="25.5">
      <c r="A52" t="s">
        <v>56</v>
      </c>
      <c r="E52" s="35" t="s">
        <v>97</v>
      </c>
    </row>
    <row r="53" spans="1:16" ht="12.75">
      <c r="A53" s="25" t="s">
        <v>46</v>
      </c>
      <c s="29" t="s">
        <v>98</v>
      </c>
      <c s="29" t="s">
        <v>99</v>
      </c>
      <c s="25" t="s">
        <v>48</v>
      </c>
      <c s="30" t="s">
        <v>100</v>
      </c>
      <c s="31" t="s">
        <v>73</v>
      </c>
      <c s="32">
        <v>3</v>
      </c>
      <c s="33">
        <v>0</v>
      </c>
      <c s="32">
        <f>ROUND(ROUND(H53,2)*ROUND(G53,2),2)</f>
      </c>
      <c s="31" t="s">
        <v>51</v>
      </c>
      <c r="O53">
        <f>(I53*21)/100</f>
      </c>
      <c t="s">
        <v>21</v>
      </c>
    </row>
    <row r="54" spans="1:5" ht="38.25">
      <c r="A54" s="34" t="s">
        <v>52</v>
      </c>
      <c r="E54" s="35" t="s">
        <v>101</v>
      </c>
    </row>
    <row r="55" spans="1:5" ht="12.75">
      <c r="A55" s="36" t="s">
        <v>54</v>
      </c>
      <c r="E55" s="37" t="s">
        <v>48</v>
      </c>
    </row>
    <row r="56" spans="1:5" ht="114.75">
      <c r="A56" t="s">
        <v>56</v>
      </c>
      <c r="E56" s="35" t="s">
        <v>102</v>
      </c>
    </row>
    <row r="57" spans="1:16" ht="12.75">
      <c r="A57" s="25" t="s">
        <v>46</v>
      </c>
      <c s="29" t="s">
        <v>103</v>
      </c>
      <c s="29" t="s">
        <v>104</v>
      </c>
      <c s="25" t="s">
        <v>48</v>
      </c>
      <c s="30" t="s">
        <v>105</v>
      </c>
      <c s="31" t="s">
        <v>60</v>
      </c>
      <c s="32">
        <v>1</v>
      </c>
      <c s="33">
        <v>0</v>
      </c>
      <c s="32">
        <f>ROUND(ROUND(H57,2)*ROUND(G57,2),2)</f>
      </c>
      <c s="31" t="s">
        <v>51</v>
      </c>
      <c r="O57">
        <f>(I57*21)/100</f>
      </c>
      <c t="s">
        <v>21</v>
      </c>
    </row>
    <row r="58" spans="1:5" ht="25.5">
      <c r="A58" s="34" t="s">
        <v>52</v>
      </c>
      <c r="E58" s="35" t="s">
        <v>106</v>
      </c>
    </row>
    <row r="59" spans="1:5" ht="12.75">
      <c r="A59" s="36" t="s">
        <v>54</v>
      </c>
      <c r="E59" s="37" t="s">
        <v>48</v>
      </c>
    </row>
    <row r="60" spans="1:5" ht="63.75">
      <c r="A60" t="s">
        <v>56</v>
      </c>
      <c r="E60" s="35" t="s">
        <v>107</v>
      </c>
    </row>
    <row r="61" spans="1:18" ht="12.75" customHeight="1">
      <c r="A61" s="6" t="s">
        <v>44</v>
      </c>
      <c s="6"/>
      <c s="39" t="s">
        <v>28</v>
      </c>
      <c s="6"/>
      <c s="27" t="s">
        <v>108</v>
      </c>
      <c s="6"/>
      <c s="6"/>
      <c s="6"/>
      <c s="40">
        <f>0+Q61</f>
      </c>
      <c s="6"/>
      <c r="O61">
        <f>0+R61</f>
      </c>
      <c r="Q61">
        <f>0+I62+I66</f>
      </c>
      <c>
        <f>0+O62+O66</f>
      </c>
    </row>
    <row r="62" spans="1:16" ht="25.5">
      <c r="A62" s="25" t="s">
        <v>46</v>
      </c>
      <c s="29" t="s">
        <v>109</v>
      </c>
      <c s="29" t="s">
        <v>110</v>
      </c>
      <c s="25" t="s">
        <v>48</v>
      </c>
      <c s="30" t="s">
        <v>111</v>
      </c>
      <c s="31" t="s">
        <v>50</v>
      </c>
      <c s="32">
        <v>253</v>
      </c>
      <c s="33">
        <v>0</v>
      </c>
      <c s="32">
        <f>ROUND(ROUND(H62,2)*ROUND(G62,2),2)</f>
      </c>
      <c s="31"/>
      <c r="O62">
        <f>(I62*21)/100</f>
      </c>
      <c t="s">
        <v>21</v>
      </c>
    </row>
    <row r="63" spans="1:5" ht="38.25">
      <c r="A63" s="34" t="s">
        <v>52</v>
      </c>
      <c r="E63" s="35" t="s">
        <v>112</v>
      </c>
    </row>
    <row r="64" spans="1:5" ht="12.75">
      <c r="A64" s="36" t="s">
        <v>54</v>
      </c>
      <c r="E64" s="37" t="s">
        <v>55</v>
      </c>
    </row>
    <row r="65" spans="1:5" ht="12.75">
      <c r="A65" t="s">
        <v>56</v>
      </c>
      <c r="E65" s="35" t="s">
        <v>113</v>
      </c>
    </row>
    <row r="66" spans="1:16" ht="12.75">
      <c r="A66" s="25" t="s">
        <v>46</v>
      </c>
      <c s="29" t="s">
        <v>114</v>
      </c>
      <c s="29" t="s">
        <v>115</v>
      </c>
      <c s="25" t="s">
        <v>48</v>
      </c>
      <c s="30" t="s">
        <v>116</v>
      </c>
      <c s="31" t="s">
        <v>117</v>
      </c>
      <c s="32">
        <v>110</v>
      </c>
      <c s="33">
        <v>0</v>
      </c>
      <c s="32">
        <f>ROUND(ROUND(H66,2)*ROUND(G66,2),2)</f>
      </c>
      <c s="31" t="s">
        <v>51</v>
      </c>
      <c r="O66">
        <f>(I66*21)/100</f>
      </c>
      <c t="s">
        <v>21</v>
      </c>
    </row>
    <row r="67" spans="1:5" ht="25.5">
      <c r="A67" s="34" t="s">
        <v>52</v>
      </c>
      <c r="E67" s="35" t="s">
        <v>118</v>
      </c>
    </row>
    <row r="68" spans="1:5" ht="12.75">
      <c r="A68" s="36" t="s">
        <v>54</v>
      </c>
      <c r="E68" s="37" t="s">
        <v>119</v>
      </c>
    </row>
    <row r="69" spans="1:5" ht="102">
      <c r="A69" t="s">
        <v>56</v>
      </c>
      <c r="E69" s="35" t="s">
        <v>120</v>
      </c>
    </row>
    <row r="70" spans="1:18" ht="12.75" customHeight="1">
      <c r="A70" s="6" t="s">
        <v>44</v>
      </c>
      <c s="6"/>
      <c s="39" t="s">
        <v>34</v>
      </c>
      <c s="6"/>
      <c s="27" t="s">
        <v>121</v>
      </c>
      <c s="6"/>
      <c s="6"/>
      <c s="6"/>
      <c s="40">
        <f>0+Q70</f>
      </c>
      <c s="6"/>
      <c r="O70">
        <f>0+R70</f>
      </c>
      <c r="Q70">
        <f>0+I71+I75+I79+I83+I87</f>
      </c>
      <c>
        <f>0+O71+O75+O79+O83+O87</f>
      </c>
    </row>
    <row r="71" spans="1:16" ht="12.75">
      <c r="A71" s="25" t="s">
        <v>46</v>
      </c>
      <c s="29" t="s">
        <v>122</v>
      </c>
      <c s="29" t="s">
        <v>123</v>
      </c>
      <c s="25" t="s">
        <v>48</v>
      </c>
      <c s="30" t="s">
        <v>124</v>
      </c>
      <c s="31" t="s">
        <v>125</v>
      </c>
      <c s="32">
        <v>500</v>
      </c>
      <c s="33">
        <v>0</v>
      </c>
      <c s="32">
        <f>ROUND(ROUND(H71,2)*ROUND(G71,2),2)</f>
      </c>
      <c s="31" t="s">
        <v>51</v>
      </c>
      <c r="O71">
        <f>(I71*21)/100</f>
      </c>
      <c t="s">
        <v>21</v>
      </c>
    </row>
    <row r="72" spans="1:5" ht="12.75">
      <c r="A72" s="34" t="s">
        <v>52</v>
      </c>
      <c r="E72" s="35" t="s">
        <v>126</v>
      </c>
    </row>
    <row r="73" spans="1:5" ht="12.75">
      <c r="A73" s="36" t="s">
        <v>54</v>
      </c>
      <c r="E73" s="37" t="s">
        <v>127</v>
      </c>
    </row>
    <row r="74" spans="1:5" ht="102">
      <c r="A74" t="s">
        <v>56</v>
      </c>
      <c r="E74" s="35" t="s">
        <v>128</v>
      </c>
    </row>
    <row r="75" spans="1:16" ht="12.75">
      <c r="A75" s="25" t="s">
        <v>46</v>
      </c>
      <c s="29" t="s">
        <v>129</v>
      </c>
      <c s="29" t="s">
        <v>130</v>
      </c>
      <c s="25" t="s">
        <v>48</v>
      </c>
      <c s="30" t="s">
        <v>131</v>
      </c>
      <c s="31" t="s">
        <v>125</v>
      </c>
      <c s="32">
        <v>2750</v>
      </c>
      <c s="33">
        <v>0</v>
      </c>
      <c s="32">
        <f>ROUND(ROUND(H75,2)*ROUND(G75,2),2)</f>
      </c>
      <c s="31" t="s">
        <v>51</v>
      </c>
      <c r="O75">
        <f>(I75*21)/100</f>
      </c>
      <c t="s">
        <v>21</v>
      </c>
    </row>
    <row r="76" spans="1:5" ht="12.75">
      <c r="A76" s="34" t="s">
        <v>52</v>
      </c>
      <c r="E76" s="35" t="s">
        <v>132</v>
      </c>
    </row>
    <row r="77" spans="1:5" ht="12.75">
      <c r="A77" s="36" t="s">
        <v>54</v>
      </c>
      <c r="E77" s="37" t="s">
        <v>133</v>
      </c>
    </row>
    <row r="78" spans="1:5" ht="89.25">
      <c r="A78" t="s">
        <v>56</v>
      </c>
      <c r="E78" s="35" t="s">
        <v>134</v>
      </c>
    </row>
    <row r="79" spans="1:16" ht="12.75">
      <c r="A79" s="25" t="s">
        <v>46</v>
      </c>
      <c s="29" t="s">
        <v>135</v>
      </c>
      <c s="29" t="s">
        <v>136</v>
      </c>
      <c s="25" t="s">
        <v>48</v>
      </c>
      <c s="30" t="s">
        <v>137</v>
      </c>
      <c s="31" t="s">
        <v>125</v>
      </c>
      <c s="32">
        <v>2750</v>
      </c>
      <c s="33">
        <v>0</v>
      </c>
      <c s="32">
        <f>ROUND(ROUND(H79,2)*ROUND(G79,2),2)</f>
      </c>
      <c s="31" t="s">
        <v>51</v>
      </c>
      <c r="O79">
        <f>(I79*21)/100</f>
      </c>
      <c t="s">
        <v>21</v>
      </c>
    </row>
    <row r="80" spans="1:5" ht="38.25">
      <c r="A80" s="34" t="s">
        <v>52</v>
      </c>
      <c r="E80" s="35" t="s">
        <v>138</v>
      </c>
    </row>
    <row r="81" spans="1:5" ht="12.75">
      <c r="A81" s="36" t="s">
        <v>54</v>
      </c>
      <c r="E81" s="37" t="s">
        <v>133</v>
      </c>
    </row>
    <row r="82" spans="1:5" ht="165.75">
      <c r="A82" t="s">
        <v>56</v>
      </c>
      <c r="E82" s="35" t="s">
        <v>139</v>
      </c>
    </row>
    <row r="83" spans="1:16" ht="12.75">
      <c r="A83" s="25" t="s">
        <v>46</v>
      </c>
      <c s="29" t="s">
        <v>140</v>
      </c>
      <c s="29" t="s">
        <v>141</v>
      </c>
      <c s="25" t="s">
        <v>48</v>
      </c>
      <c s="30" t="s">
        <v>142</v>
      </c>
      <c s="31" t="s">
        <v>117</v>
      </c>
      <c s="32">
        <v>4</v>
      </c>
      <c s="33">
        <v>0</v>
      </c>
      <c s="32">
        <f>ROUND(ROUND(H83,2)*ROUND(G83,2),2)</f>
      </c>
      <c s="31" t="s">
        <v>51</v>
      </c>
      <c r="O83">
        <f>(I83*21)/100</f>
      </c>
      <c t="s">
        <v>21</v>
      </c>
    </row>
    <row r="84" spans="1:5" ht="12.75">
      <c r="A84" s="34" t="s">
        <v>52</v>
      </c>
      <c r="E84" s="35" t="s">
        <v>143</v>
      </c>
    </row>
    <row r="85" spans="1:5" ht="12.75">
      <c r="A85" s="36" t="s">
        <v>54</v>
      </c>
      <c r="E85" s="37" t="s">
        <v>144</v>
      </c>
    </row>
    <row r="86" spans="1:5" ht="114.75">
      <c r="A86" t="s">
        <v>56</v>
      </c>
      <c r="E86" s="35" t="s">
        <v>145</v>
      </c>
    </row>
    <row r="87" spans="1:16" ht="12.75">
      <c r="A87" s="25" t="s">
        <v>46</v>
      </c>
      <c s="29" t="s">
        <v>146</v>
      </c>
      <c s="29" t="s">
        <v>147</v>
      </c>
      <c s="25" t="s">
        <v>48</v>
      </c>
      <c s="30" t="s">
        <v>148</v>
      </c>
      <c s="31" t="s">
        <v>149</v>
      </c>
      <c s="32">
        <v>100</v>
      </c>
      <c s="33">
        <v>0</v>
      </c>
      <c s="32">
        <f>ROUND(ROUND(H87,2)*ROUND(G87,2),2)</f>
      </c>
      <c s="31" t="s">
        <v>51</v>
      </c>
      <c r="O87">
        <f>(I87*21)/100</f>
      </c>
      <c t="s">
        <v>21</v>
      </c>
    </row>
    <row r="88" spans="1:5" ht="12.75">
      <c r="A88" s="34" t="s">
        <v>52</v>
      </c>
      <c r="E88" s="35" t="s">
        <v>143</v>
      </c>
    </row>
    <row r="89" spans="1:5" ht="12.75">
      <c r="A89" s="36" t="s">
        <v>54</v>
      </c>
      <c r="E89" s="37" t="s">
        <v>150</v>
      </c>
    </row>
    <row r="90" spans="1:5" ht="89.25">
      <c r="A90" t="s">
        <v>56</v>
      </c>
      <c r="E90" s="35" t="s">
        <v>151</v>
      </c>
    </row>
    <row r="91" spans="1:18" ht="12.75" customHeight="1">
      <c r="A91" s="6" t="s">
        <v>44</v>
      </c>
      <c s="6"/>
      <c s="39" t="s">
        <v>39</v>
      </c>
      <c s="6"/>
      <c s="27" t="s">
        <v>152</v>
      </c>
      <c s="6"/>
      <c s="6"/>
      <c s="6"/>
      <c s="40">
        <f>0+Q91</f>
      </c>
      <c s="6"/>
      <c r="O91">
        <f>0+R91</f>
      </c>
      <c r="Q91">
        <f>0+I92+I96+I100+I104+I108+I112+I116</f>
      </c>
      <c>
        <f>0+O92+O96+O100+O104+O108+O112+O116</f>
      </c>
    </row>
    <row r="92" spans="1:16" ht="25.5">
      <c r="A92" s="25" t="s">
        <v>46</v>
      </c>
      <c s="29" t="s">
        <v>153</v>
      </c>
      <c s="29" t="s">
        <v>154</v>
      </c>
      <c s="25" t="s">
        <v>48</v>
      </c>
      <c s="30" t="s">
        <v>155</v>
      </c>
      <c s="31" t="s">
        <v>73</v>
      </c>
      <c s="32">
        <v>40</v>
      </c>
      <c s="33">
        <v>0</v>
      </c>
      <c s="32">
        <f>ROUND(ROUND(H92,2)*ROUND(G92,2),2)</f>
      </c>
      <c s="31" t="s">
        <v>51</v>
      </c>
      <c r="O92">
        <f>(I92*21)/100</f>
      </c>
      <c t="s">
        <v>21</v>
      </c>
    </row>
    <row r="93" spans="1:5" ht="12.75">
      <c r="A93" s="34" t="s">
        <v>52</v>
      </c>
      <c r="E93" s="35" t="s">
        <v>156</v>
      </c>
    </row>
    <row r="94" spans="1:5" ht="12.75">
      <c r="A94" s="36" t="s">
        <v>54</v>
      </c>
      <c r="E94" s="37" t="s">
        <v>48</v>
      </c>
    </row>
    <row r="95" spans="1:5" ht="51">
      <c r="A95" t="s">
        <v>56</v>
      </c>
      <c r="E95" s="35" t="s">
        <v>157</v>
      </c>
    </row>
    <row r="96" spans="1:16" ht="12.75">
      <c r="A96" s="25" t="s">
        <v>46</v>
      </c>
      <c s="29" t="s">
        <v>158</v>
      </c>
      <c s="29" t="s">
        <v>159</v>
      </c>
      <c s="25" t="s">
        <v>48</v>
      </c>
      <c s="30" t="s">
        <v>160</v>
      </c>
      <c s="31" t="s">
        <v>73</v>
      </c>
      <c s="32">
        <v>40</v>
      </c>
      <c s="33">
        <v>0</v>
      </c>
      <c s="32">
        <f>ROUND(ROUND(H96,2)*ROUND(G96,2),2)</f>
      </c>
      <c s="31" t="s">
        <v>51</v>
      </c>
      <c r="O96">
        <f>(I96*21)/100</f>
      </c>
      <c t="s">
        <v>21</v>
      </c>
    </row>
    <row r="97" spans="1:5" ht="12.75">
      <c r="A97" s="34" t="s">
        <v>52</v>
      </c>
      <c r="E97" s="35" t="s">
        <v>156</v>
      </c>
    </row>
    <row r="98" spans="1:5" ht="12.75">
      <c r="A98" s="36" t="s">
        <v>54</v>
      </c>
      <c r="E98" s="37" t="s">
        <v>48</v>
      </c>
    </row>
    <row r="99" spans="1:5" ht="51">
      <c r="A99" t="s">
        <v>56</v>
      </c>
      <c r="E99" s="35" t="s">
        <v>161</v>
      </c>
    </row>
    <row r="100" spans="1:16" ht="12.75">
      <c r="A100" s="25" t="s">
        <v>46</v>
      </c>
      <c s="29" t="s">
        <v>162</v>
      </c>
      <c s="29" t="s">
        <v>163</v>
      </c>
      <c s="25" t="s">
        <v>48</v>
      </c>
      <c s="30" t="s">
        <v>164</v>
      </c>
      <c s="31" t="s">
        <v>73</v>
      </c>
      <c s="32">
        <v>10</v>
      </c>
      <c s="33">
        <v>0</v>
      </c>
      <c s="32">
        <f>ROUND(ROUND(H100,2)*ROUND(G100,2),2)</f>
      </c>
      <c s="31" t="s">
        <v>51</v>
      </c>
      <c r="O100">
        <f>(I100*21)/100</f>
      </c>
      <c t="s">
        <v>21</v>
      </c>
    </row>
    <row r="101" spans="1:5" ht="12.75">
      <c r="A101" s="34" t="s">
        <v>52</v>
      </c>
      <c r="E101" s="35" t="s">
        <v>156</v>
      </c>
    </row>
    <row r="102" spans="1:5" ht="12.75">
      <c r="A102" s="36" t="s">
        <v>54</v>
      </c>
      <c r="E102" s="37" t="s">
        <v>48</v>
      </c>
    </row>
    <row r="103" spans="1:5" ht="51">
      <c r="A103" t="s">
        <v>56</v>
      </c>
      <c r="E103" s="35" t="s">
        <v>157</v>
      </c>
    </row>
    <row r="104" spans="1:16" ht="12.75">
      <c r="A104" s="25" t="s">
        <v>46</v>
      </c>
      <c s="29" t="s">
        <v>165</v>
      </c>
      <c s="29" t="s">
        <v>166</v>
      </c>
      <c s="25" t="s">
        <v>48</v>
      </c>
      <c s="30" t="s">
        <v>167</v>
      </c>
      <c s="31" t="s">
        <v>73</v>
      </c>
      <c s="32">
        <v>10</v>
      </c>
      <c s="33">
        <v>0</v>
      </c>
      <c s="32">
        <f>ROUND(ROUND(H104,2)*ROUND(G104,2),2)</f>
      </c>
      <c s="31" t="s">
        <v>51</v>
      </c>
      <c r="O104">
        <f>(I104*21)/100</f>
      </c>
      <c t="s">
        <v>21</v>
      </c>
    </row>
    <row r="105" spans="1:5" ht="12.75">
      <c r="A105" s="34" t="s">
        <v>52</v>
      </c>
      <c r="E105" s="35" t="s">
        <v>156</v>
      </c>
    </row>
    <row r="106" spans="1:5" ht="12.75">
      <c r="A106" s="36" t="s">
        <v>54</v>
      </c>
      <c r="E106" s="37" t="s">
        <v>48</v>
      </c>
    </row>
    <row r="107" spans="1:5" ht="51">
      <c r="A107" t="s">
        <v>56</v>
      </c>
      <c r="E107" s="35" t="s">
        <v>161</v>
      </c>
    </row>
    <row r="108" spans="1:16" ht="12.75">
      <c r="A108" s="25" t="s">
        <v>46</v>
      </c>
      <c s="29" t="s">
        <v>168</v>
      </c>
      <c s="29" t="s">
        <v>169</v>
      </c>
      <c s="25" t="s">
        <v>48</v>
      </c>
      <c s="30" t="s">
        <v>170</v>
      </c>
      <c s="31" t="s">
        <v>73</v>
      </c>
      <c s="32">
        <v>15</v>
      </c>
      <c s="33">
        <v>0</v>
      </c>
      <c s="32">
        <f>ROUND(ROUND(H108,2)*ROUND(G108,2),2)</f>
      </c>
      <c s="31" t="s">
        <v>51</v>
      </c>
      <c r="O108">
        <f>(I108*21)/100</f>
      </c>
      <c t="s">
        <v>21</v>
      </c>
    </row>
    <row r="109" spans="1:5" ht="12.75">
      <c r="A109" s="34" t="s">
        <v>52</v>
      </c>
      <c r="E109" s="35" t="s">
        <v>156</v>
      </c>
    </row>
    <row r="110" spans="1:5" ht="12.75">
      <c r="A110" s="36" t="s">
        <v>54</v>
      </c>
      <c r="E110" s="37" t="s">
        <v>48</v>
      </c>
    </row>
    <row r="111" spans="1:5" ht="51">
      <c r="A111" t="s">
        <v>56</v>
      </c>
      <c r="E111" s="35" t="s">
        <v>157</v>
      </c>
    </row>
    <row r="112" spans="1:16" ht="12.75">
      <c r="A112" s="25" t="s">
        <v>46</v>
      </c>
      <c s="29" t="s">
        <v>171</v>
      </c>
      <c s="29" t="s">
        <v>172</v>
      </c>
      <c s="25" t="s">
        <v>48</v>
      </c>
      <c s="30" t="s">
        <v>173</v>
      </c>
      <c s="31" t="s">
        <v>73</v>
      </c>
      <c s="32">
        <v>15</v>
      </c>
      <c s="33">
        <v>0</v>
      </c>
      <c s="32">
        <f>ROUND(ROUND(H112,2)*ROUND(G112,2),2)</f>
      </c>
      <c s="31" t="s">
        <v>51</v>
      </c>
      <c r="O112">
        <f>(I112*21)/100</f>
      </c>
      <c t="s">
        <v>21</v>
      </c>
    </row>
    <row r="113" spans="1:5" ht="12.75">
      <c r="A113" s="34" t="s">
        <v>52</v>
      </c>
      <c r="E113" s="35" t="s">
        <v>156</v>
      </c>
    </row>
    <row r="114" spans="1:5" ht="12.75">
      <c r="A114" s="36" t="s">
        <v>54</v>
      </c>
      <c r="E114" s="37" t="s">
        <v>48</v>
      </c>
    </row>
    <row r="115" spans="1:5" ht="51">
      <c r="A115" t="s">
        <v>56</v>
      </c>
      <c r="E115" s="35" t="s">
        <v>161</v>
      </c>
    </row>
    <row r="116" spans="1:16" ht="12.75">
      <c r="A116" s="25" t="s">
        <v>46</v>
      </c>
      <c s="29" t="s">
        <v>174</v>
      </c>
      <c s="29" t="s">
        <v>175</v>
      </c>
      <c s="25" t="s">
        <v>48</v>
      </c>
      <c s="30" t="s">
        <v>176</v>
      </c>
      <c s="31" t="s">
        <v>73</v>
      </c>
      <c s="32">
        <v>65</v>
      </c>
      <c s="33">
        <v>0</v>
      </c>
      <c s="32">
        <f>ROUND(ROUND(H116,2)*ROUND(G116,2),2)</f>
      </c>
      <c s="31" t="s">
        <v>51</v>
      </c>
      <c r="O116">
        <f>(I116*21)/100</f>
      </c>
      <c t="s">
        <v>21</v>
      </c>
    </row>
    <row r="117" spans="1:5" ht="12.75">
      <c r="A117" s="34" t="s">
        <v>52</v>
      </c>
      <c r="E117" s="35" t="s">
        <v>177</v>
      </c>
    </row>
    <row r="118" spans="1:5" ht="12.75">
      <c r="A118" s="36" t="s">
        <v>54</v>
      </c>
      <c r="E118" s="37" t="s">
        <v>178</v>
      </c>
    </row>
    <row r="119" spans="1:5" ht="89.25">
      <c r="A119" t="s">
        <v>56</v>
      </c>
      <c r="E119" s="35" t="s">
        <v>179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0+O8+O13+O46+O51+O88</f>
      </c>
      <c t="s">
        <v>22</v>
      </c>
    </row>
    <row r="3" spans="1:16" ht="15" customHeight="1">
      <c r="A3" t="s">
        <v>11</v>
      </c>
      <c s="12" t="s">
        <v>13</v>
      </c>
      <c s="13" t="s">
        <v>14</v>
      </c>
      <c s="1"/>
      <c s="14" t="s">
        <v>15</v>
      </c>
      <c s="1"/>
      <c s="9"/>
      <c s="8" t="s">
        <v>180</v>
      </c>
      <c s="41">
        <f>0+I8+I13+I46+I51+I88</f>
      </c>
      <c s="10"/>
      <c r="O3" t="s">
        <v>18</v>
      </c>
      <c t="s">
        <v>21</v>
      </c>
    </row>
    <row r="4" spans="1:16" ht="15" customHeight="1">
      <c r="A4" t="s">
        <v>16</v>
      </c>
      <c s="16" t="s">
        <v>17</v>
      </c>
      <c s="17" t="s">
        <v>180</v>
      </c>
      <c s="6"/>
      <c s="18" t="s">
        <v>181</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f>
      </c>
      <c>
        <f>0+O9</f>
      </c>
    </row>
    <row r="9" spans="1:16" ht="12.75">
      <c r="A9" s="25" t="s">
        <v>46</v>
      </c>
      <c s="29" t="s">
        <v>28</v>
      </c>
      <c s="29" t="s">
        <v>47</v>
      </c>
      <c s="25" t="s">
        <v>48</v>
      </c>
      <c s="30" t="s">
        <v>49</v>
      </c>
      <c s="31" t="s">
        <v>50</v>
      </c>
      <c s="32">
        <v>296.52</v>
      </c>
      <c s="33">
        <v>0</v>
      </c>
      <c s="32">
        <f>ROUND(ROUND(H9,2)*ROUND(G9,2),2)</f>
      </c>
      <c s="31" t="s">
        <v>51</v>
      </c>
      <c r="O9">
        <f>(I9*21)/100</f>
      </c>
      <c t="s">
        <v>21</v>
      </c>
    </row>
    <row r="10" spans="1:5" ht="25.5">
      <c r="A10" s="34" t="s">
        <v>52</v>
      </c>
      <c r="E10" s="35" t="s">
        <v>182</v>
      </c>
    </row>
    <row r="11" spans="1:5" ht="51">
      <c r="A11" s="36" t="s">
        <v>54</v>
      </c>
      <c r="E11" s="37" t="s">
        <v>183</v>
      </c>
    </row>
    <row r="12" spans="1:5" ht="51">
      <c r="A12" t="s">
        <v>56</v>
      </c>
      <c r="E12" s="35" t="s">
        <v>57</v>
      </c>
    </row>
    <row r="13" spans="1:18" ht="12.75" customHeight="1">
      <c r="A13" s="6" t="s">
        <v>44</v>
      </c>
      <c s="6"/>
      <c s="39" t="s">
        <v>28</v>
      </c>
      <c s="6"/>
      <c s="27" t="s">
        <v>108</v>
      </c>
      <c s="6"/>
      <c s="6"/>
      <c s="6"/>
      <c s="40">
        <f>0+Q13</f>
      </c>
      <c s="6"/>
      <c r="O13">
        <f>0+R13</f>
      </c>
      <c r="Q13">
        <f>0+I14+I18+I22+I26+I30+I34+I38+I42</f>
      </c>
      <c>
        <f>0+O14+O18+O22+O26+O30+O34+O38+O42</f>
      </c>
    </row>
    <row r="14" spans="1:16" ht="25.5">
      <c r="A14" s="25" t="s">
        <v>46</v>
      </c>
      <c s="29" t="s">
        <v>21</v>
      </c>
      <c s="29" t="s">
        <v>184</v>
      </c>
      <c s="25" t="s">
        <v>48</v>
      </c>
      <c s="30" t="s">
        <v>185</v>
      </c>
      <c s="31" t="s">
        <v>117</v>
      </c>
      <c s="32">
        <v>102.79</v>
      </c>
      <c s="33">
        <v>0</v>
      </c>
      <c s="32">
        <f>ROUND(ROUND(H14,2)*ROUND(G14,2),2)</f>
      </c>
      <c s="31" t="s">
        <v>51</v>
      </c>
      <c r="O14">
        <f>(I14*21)/100</f>
      </c>
      <c t="s">
        <v>21</v>
      </c>
    </row>
    <row r="15" spans="1:5" ht="25.5">
      <c r="A15" s="34" t="s">
        <v>52</v>
      </c>
      <c r="E15" s="35" t="s">
        <v>186</v>
      </c>
    </row>
    <row r="16" spans="1:5" ht="51">
      <c r="A16" s="36" t="s">
        <v>54</v>
      </c>
      <c r="E16" s="37" t="s">
        <v>187</v>
      </c>
    </row>
    <row r="17" spans="1:5" ht="102">
      <c r="A17" t="s">
        <v>56</v>
      </c>
      <c r="E17" s="35" t="s">
        <v>120</v>
      </c>
    </row>
    <row r="18" spans="1:16" ht="25.5">
      <c r="A18" s="25" t="s">
        <v>46</v>
      </c>
      <c s="29" t="s">
        <v>22</v>
      </c>
      <c s="29" t="s">
        <v>188</v>
      </c>
      <c s="25" t="s">
        <v>48</v>
      </c>
      <c s="30" t="s">
        <v>189</v>
      </c>
      <c s="31" t="s">
        <v>117</v>
      </c>
      <c s="32">
        <v>26.13</v>
      </c>
      <c s="33">
        <v>0</v>
      </c>
      <c s="32">
        <f>ROUND(ROUND(H18,2)*ROUND(G18,2),2)</f>
      </c>
      <c s="31" t="s">
        <v>51</v>
      </c>
      <c r="O18">
        <f>(I18*21)/100</f>
      </c>
      <c t="s">
        <v>21</v>
      </c>
    </row>
    <row r="19" spans="1:5" ht="25.5">
      <c r="A19" s="34" t="s">
        <v>52</v>
      </c>
      <c r="E19" s="35" t="s">
        <v>190</v>
      </c>
    </row>
    <row r="20" spans="1:5" ht="51">
      <c r="A20" s="36" t="s">
        <v>54</v>
      </c>
      <c r="E20" s="37" t="s">
        <v>191</v>
      </c>
    </row>
    <row r="21" spans="1:5" ht="102">
      <c r="A21" t="s">
        <v>56</v>
      </c>
      <c r="E21" s="35" t="s">
        <v>120</v>
      </c>
    </row>
    <row r="22" spans="1:16" ht="25.5">
      <c r="A22" s="25" t="s">
        <v>46</v>
      </c>
      <c s="29" t="s">
        <v>32</v>
      </c>
      <c s="29" t="s">
        <v>110</v>
      </c>
      <c s="25" t="s">
        <v>48</v>
      </c>
      <c s="30" t="s">
        <v>111</v>
      </c>
      <c s="31" t="s">
        <v>50</v>
      </c>
      <c s="32">
        <v>296.52</v>
      </c>
      <c s="33">
        <v>0</v>
      </c>
      <c s="32">
        <f>ROUND(ROUND(H22,2)*ROUND(G22,2),2)</f>
      </c>
      <c s="31"/>
      <c r="O22">
        <f>(I22*21)/100</f>
      </c>
      <c t="s">
        <v>21</v>
      </c>
    </row>
    <row r="23" spans="1:5" ht="12.75">
      <c r="A23" s="34" t="s">
        <v>52</v>
      </c>
      <c r="E23" s="35" t="s">
        <v>113</v>
      </c>
    </row>
    <row r="24" spans="1:5" ht="51">
      <c r="A24" s="36" t="s">
        <v>54</v>
      </c>
      <c r="E24" s="37" t="s">
        <v>192</v>
      </c>
    </row>
    <row r="25" spans="1:5" ht="12.75">
      <c r="A25" t="s">
        <v>56</v>
      </c>
      <c r="E25" s="35" t="s">
        <v>113</v>
      </c>
    </row>
    <row r="26" spans="1:16" ht="12.75">
      <c r="A26" s="25" t="s">
        <v>46</v>
      </c>
      <c s="29" t="s">
        <v>34</v>
      </c>
      <c s="29" t="s">
        <v>115</v>
      </c>
      <c s="25" t="s">
        <v>48</v>
      </c>
      <c s="30" t="s">
        <v>116</v>
      </c>
      <c s="31" t="s">
        <v>117</v>
      </c>
      <c s="32">
        <v>24.23</v>
      </c>
      <c s="33">
        <v>0</v>
      </c>
      <c s="32">
        <f>ROUND(ROUND(H26,2)*ROUND(G26,2),2)</f>
      </c>
      <c s="31" t="s">
        <v>51</v>
      </c>
      <c r="O26">
        <f>(I26*21)/100</f>
      </c>
      <c t="s">
        <v>21</v>
      </c>
    </row>
    <row r="27" spans="1:5" ht="38.25">
      <c r="A27" s="34" t="s">
        <v>52</v>
      </c>
      <c r="E27" s="35" t="s">
        <v>193</v>
      </c>
    </row>
    <row r="28" spans="1:5" ht="51">
      <c r="A28" s="36" t="s">
        <v>54</v>
      </c>
      <c r="E28" s="37" t="s">
        <v>194</v>
      </c>
    </row>
    <row r="29" spans="1:5" ht="102">
      <c r="A29" t="s">
        <v>56</v>
      </c>
      <c r="E29" s="35" t="s">
        <v>120</v>
      </c>
    </row>
    <row r="30" spans="1:16" ht="12.75">
      <c r="A30" s="25" t="s">
        <v>46</v>
      </c>
      <c s="29" t="s">
        <v>36</v>
      </c>
      <c s="29" t="s">
        <v>195</v>
      </c>
      <c s="25" t="s">
        <v>48</v>
      </c>
      <c s="30" t="s">
        <v>196</v>
      </c>
      <c s="31" t="s">
        <v>117</v>
      </c>
      <c s="32">
        <v>9.25</v>
      </c>
      <c s="33">
        <v>0</v>
      </c>
      <c s="32">
        <f>ROUND(ROUND(H30,2)*ROUND(G30,2),2)</f>
      </c>
      <c s="31" t="s">
        <v>51</v>
      </c>
      <c r="O30">
        <f>(I30*21)/100</f>
      </c>
      <c t="s">
        <v>21</v>
      </c>
    </row>
    <row r="31" spans="1:5" ht="38.25">
      <c r="A31" s="34" t="s">
        <v>52</v>
      </c>
      <c r="E31" s="35" t="s">
        <v>197</v>
      </c>
    </row>
    <row r="32" spans="1:5" ht="12.75">
      <c r="A32" s="36" t="s">
        <v>54</v>
      </c>
      <c r="E32" s="37" t="s">
        <v>198</v>
      </c>
    </row>
    <row r="33" spans="1:5" ht="63.75">
      <c r="A33" t="s">
        <v>56</v>
      </c>
      <c r="E33" s="35" t="s">
        <v>199</v>
      </c>
    </row>
    <row r="34" spans="1:16" ht="12.75">
      <c r="A34" s="25" t="s">
        <v>46</v>
      </c>
      <c s="29" t="s">
        <v>78</v>
      </c>
      <c s="29" t="s">
        <v>200</v>
      </c>
      <c s="25" t="s">
        <v>48</v>
      </c>
      <c s="30" t="s">
        <v>201</v>
      </c>
      <c s="31" t="s">
        <v>125</v>
      </c>
      <c s="32">
        <v>92.5</v>
      </c>
      <c s="33">
        <v>0</v>
      </c>
      <c s="32">
        <f>ROUND(ROUND(H34,2)*ROUND(G34,2),2)</f>
      </c>
      <c s="31" t="s">
        <v>51</v>
      </c>
      <c r="O34">
        <f>(I34*21)/100</f>
      </c>
      <c t="s">
        <v>21</v>
      </c>
    </row>
    <row r="35" spans="1:5" ht="12.75">
      <c r="A35" s="34" t="s">
        <v>52</v>
      </c>
      <c r="E35" s="35" t="s">
        <v>48</v>
      </c>
    </row>
    <row r="36" spans="1:5" ht="12.75">
      <c r="A36" s="36" t="s">
        <v>54</v>
      </c>
      <c r="E36" s="37" t="s">
        <v>202</v>
      </c>
    </row>
    <row r="37" spans="1:5" ht="63.75">
      <c r="A37" t="s">
        <v>56</v>
      </c>
      <c r="E37" s="35" t="s">
        <v>203</v>
      </c>
    </row>
    <row r="38" spans="1:16" ht="12.75">
      <c r="A38" s="25" t="s">
        <v>46</v>
      </c>
      <c s="29" t="s">
        <v>81</v>
      </c>
      <c s="29" t="s">
        <v>204</v>
      </c>
      <c s="25" t="s">
        <v>48</v>
      </c>
      <c s="30" t="s">
        <v>205</v>
      </c>
      <c s="31" t="s">
        <v>125</v>
      </c>
      <c s="32">
        <v>92.5</v>
      </c>
      <c s="33">
        <v>0</v>
      </c>
      <c s="32">
        <f>ROUND(ROUND(H38,2)*ROUND(G38,2),2)</f>
      </c>
      <c s="31" t="s">
        <v>51</v>
      </c>
      <c r="O38">
        <f>(I38*21)/100</f>
      </c>
      <c t="s">
        <v>21</v>
      </c>
    </row>
    <row r="39" spans="1:5" ht="12.75">
      <c r="A39" s="34" t="s">
        <v>52</v>
      </c>
      <c r="E39" s="35" t="s">
        <v>48</v>
      </c>
    </row>
    <row r="40" spans="1:5" ht="12.75">
      <c r="A40" s="36" t="s">
        <v>54</v>
      </c>
      <c r="E40" s="37" t="s">
        <v>202</v>
      </c>
    </row>
    <row r="41" spans="1:5" ht="63.75">
      <c r="A41" t="s">
        <v>56</v>
      </c>
      <c r="E41" s="35" t="s">
        <v>206</v>
      </c>
    </row>
    <row r="42" spans="1:16" ht="12.75">
      <c r="A42" s="25" t="s">
        <v>46</v>
      </c>
      <c s="29" t="s">
        <v>39</v>
      </c>
      <c s="29" t="s">
        <v>207</v>
      </c>
      <c s="25" t="s">
        <v>48</v>
      </c>
      <c s="30" t="s">
        <v>208</v>
      </c>
      <c s="31" t="s">
        <v>125</v>
      </c>
      <c s="32">
        <v>92.5</v>
      </c>
      <c s="33">
        <v>0</v>
      </c>
      <c s="32">
        <f>ROUND(ROUND(H42,2)*ROUND(G42,2),2)</f>
      </c>
      <c s="31" t="s">
        <v>51</v>
      </c>
      <c r="O42">
        <f>(I42*21)/100</f>
      </c>
      <c t="s">
        <v>21</v>
      </c>
    </row>
    <row r="43" spans="1:5" ht="12.75">
      <c r="A43" s="34" t="s">
        <v>52</v>
      </c>
      <c r="E43" s="35" t="s">
        <v>209</v>
      </c>
    </row>
    <row r="44" spans="1:5" ht="12.75">
      <c r="A44" s="36" t="s">
        <v>54</v>
      </c>
      <c r="E44" s="37" t="s">
        <v>202</v>
      </c>
    </row>
    <row r="45" spans="1:5" ht="76.5">
      <c r="A45" t="s">
        <v>56</v>
      </c>
      <c r="E45" s="35" t="s">
        <v>210</v>
      </c>
    </row>
    <row r="46" spans="1:18" ht="12.75" customHeight="1">
      <c r="A46" s="6" t="s">
        <v>44</v>
      </c>
      <c s="6"/>
      <c s="39" t="s">
        <v>32</v>
      </c>
      <c s="6"/>
      <c s="27" t="s">
        <v>211</v>
      </c>
      <c s="6"/>
      <c s="6"/>
      <c s="6"/>
      <c s="40">
        <f>0+Q46</f>
      </c>
      <c s="6"/>
      <c r="O46">
        <f>0+R46</f>
      </c>
      <c r="Q46">
        <f>0+I47</f>
      </c>
      <c>
        <f>0+O47</f>
      </c>
    </row>
    <row r="47" spans="1:16" ht="12.75">
      <c r="A47" s="25" t="s">
        <v>46</v>
      </c>
      <c s="29" t="s">
        <v>41</v>
      </c>
      <c s="29" t="s">
        <v>212</v>
      </c>
      <c s="25" t="s">
        <v>48</v>
      </c>
      <c s="30" t="s">
        <v>213</v>
      </c>
      <c s="31" t="s">
        <v>117</v>
      </c>
      <c s="32">
        <v>82.75</v>
      </c>
      <c s="33">
        <v>0</v>
      </c>
      <c s="32">
        <f>ROUND(ROUND(H47,2)*ROUND(G47,2),2)</f>
      </c>
      <c s="31" t="s">
        <v>51</v>
      </c>
      <c r="O47">
        <f>(I47*21)/100</f>
      </c>
      <c t="s">
        <v>21</v>
      </c>
    </row>
    <row r="48" spans="1:5" ht="63.75">
      <c r="A48" s="34" t="s">
        <v>52</v>
      </c>
      <c r="E48" s="35" t="s">
        <v>214</v>
      </c>
    </row>
    <row r="49" spans="1:5" ht="51">
      <c r="A49" s="36" t="s">
        <v>54</v>
      </c>
      <c r="E49" s="37" t="s">
        <v>215</v>
      </c>
    </row>
    <row r="50" spans="1:5" ht="63.75">
      <c r="A50" t="s">
        <v>56</v>
      </c>
      <c r="E50" s="35" t="s">
        <v>216</v>
      </c>
    </row>
    <row r="51" spans="1:18" ht="12.75" customHeight="1">
      <c r="A51" s="6" t="s">
        <v>44</v>
      </c>
      <c s="6"/>
      <c s="39" t="s">
        <v>34</v>
      </c>
      <c s="6"/>
      <c s="27" t="s">
        <v>121</v>
      </c>
      <c s="6"/>
      <c s="6"/>
      <c s="6"/>
      <c s="40">
        <f>0+Q51</f>
      </c>
      <c s="6"/>
      <c r="O51">
        <f>0+R51</f>
      </c>
      <c r="Q51">
        <f>0+I52+I56+I60+I64+I68+I72+I76+I80+I84</f>
      </c>
      <c>
        <f>0+O52+O56+O60+O64+O68+O72+O76+O80+O84</f>
      </c>
    </row>
    <row r="52" spans="1:16" ht="12.75">
      <c r="A52" s="25" t="s">
        <v>46</v>
      </c>
      <c s="29" t="s">
        <v>43</v>
      </c>
      <c s="29" t="s">
        <v>217</v>
      </c>
      <c s="25" t="s">
        <v>48</v>
      </c>
      <c s="30" t="s">
        <v>218</v>
      </c>
      <c s="31" t="s">
        <v>125</v>
      </c>
      <c s="32">
        <v>249.85</v>
      </c>
      <c s="33">
        <v>0</v>
      </c>
      <c s="32">
        <f>ROUND(ROUND(H52,2)*ROUND(G52,2),2)</f>
      </c>
      <c s="31" t="s">
        <v>51</v>
      </c>
      <c r="O52">
        <f>(I52*21)/100</f>
      </c>
      <c t="s">
        <v>21</v>
      </c>
    </row>
    <row r="53" spans="1:5" ht="12.75">
      <c r="A53" s="34" t="s">
        <v>52</v>
      </c>
      <c r="E53" s="35" t="s">
        <v>219</v>
      </c>
    </row>
    <row r="54" spans="1:5" ht="51">
      <c r="A54" s="36" t="s">
        <v>54</v>
      </c>
      <c r="E54" s="37" t="s">
        <v>220</v>
      </c>
    </row>
    <row r="55" spans="1:5" ht="140.25">
      <c r="A55" t="s">
        <v>56</v>
      </c>
      <c r="E55" s="35" t="s">
        <v>221</v>
      </c>
    </row>
    <row r="56" spans="1:16" ht="12.75">
      <c r="A56" s="25" t="s">
        <v>46</v>
      </c>
      <c s="29" t="s">
        <v>98</v>
      </c>
      <c s="29" t="s">
        <v>222</v>
      </c>
      <c s="25" t="s">
        <v>48</v>
      </c>
      <c s="30" t="s">
        <v>223</v>
      </c>
      <c s="31" t="s">
        <v>125</v>
      </c>
      <c s="32">
        <v>314.25</v>
      </c>
      <c s="33">
        <v>0</v>
      </c>
      <c s="32">
        <f>ROUND(ROUND(H56,2)*ROUND(G56,2),2)</f>
      </c>
      <c s="31" t="s">
        <v>51</v>
      </c>
      <c r="O56">
        <f>(I56*21)/100</f>
      </c>
      <c t="s">
        <v>21</v>
      </c>
    </row>
    <row r="57" spans="1:5" ht="12.75">
      <c r="A57" s="34" t="s">
        <v>52</v>
      </c>
      <c r="E57" s="35" t="s">
        <v>224</v>
      </c>
    </row>
    <row r="58" spans="1:5" ht="51">
      <c r="A58" s="36" t="s">
        <v>54</v>
      </c>
      <c r="E58" s="37" t="s">
        <v>225</v>
      </c>
    </row>
    <row r="59" spans="1:5" ht="76.5">
      <c r="A59" t="s">
        <v>56</v>
      </c>
      <c r="E59" s="35" t="s">
        <v>226</v>
      </c>
    </row>
    <row r="60" spans="1:16" ht="12.75">
      <c r="A60" s="25" t="s">
        <v>46</v>
      </c>
      <c s="29" t="s">
        <v>103</v>
      </c>
      <c s="29" t="s">
        <v>227</v>
      </c>
      <c s="25" t="s">
        <v>48</v>
      </c>
      <c s="30" t="s">
        <v>228</v>
      </c>
      <c s="31" t="s">
        <v>125</v>
      </c>
      <c s="32">
        <v>21.75</v>
      </c>
      <c s="33">
        <v>0</v>
      </c>
      <c s="32">
        <f>ROUND(ROUND(H60,2)*ROUND(G60,2),2)</f>
      </c>
      <c s="31" t="s">
        <v>51</v>
      </c>
      <c r="O60">
        <f>(I60*21)/100</f>
      </c>
      <c t="s">
        <v>21</v>
      </c>
    </row>
    <row r="61" spans="1:5" ht="12.75">
      <c r="A61" s="34" t="s">
        <v>52</v>
      </c>
      <c r="E61" s="35" t="s">
        <v>229</v>
      </c>
    </row>
    <row r="62" spans="1:5" ht="51">
      <c r="A62" s="36" t="s">
        <v>54</v>
      </c>
      <c r="E62" s="37" t="s">
        <v>230</v>
      </c>
    </row>
    <row r="63" spans="1:5" ht="102">
      <c r="A63" t="s">
        <v>56</v>
      </c>
      <c r="E63" s="35" t="s">
        <v>231</v>
      </c>
    </row>
    <row r="64" spans="1:16" ht="12.75">
      <c r="A64" s="25" t="s">
        <v>46</v>
      </c>
      <c s="29" t="s">
        <v>109</v>
      </c>
      <c s="29" t="s">
        <v>232</v>
      </c>
      <c s="25" t="s">
        <v>48</v>
      </c>
      <c s="30" t="s">
        <v>233</v>
      </c>
      <c s="31" t="s">
        <v>125</v>
      </c>
      <c s="32">
        <v>21.75</v>
      </c>
      <c s="33">
        <v>0</v>
      </c>
      <c s="32">
        <f>ROUND(ROUND(H64,2)*ROUND(G64,2),2)</f>
      </c>
      <c s="31" t="s">
        <v>51</v>
      </c>
      <c r="O64">
        <f>(I64*21)/100</f>
      </c>
      <c t="s">
        <v>21</v>
      </c>
    </row>
    <row r="65" spans="1:5" ht="25.5">
      <c r="A65" s="34" t="s">
        <v>52</v>
      </c>
      <c r="E65" s="35" t="s">
        <v>234</v>
      </c>
    </row>
    <row r="66" spans="1:5" ht="51">
      <c r="A66" s="36" t="s">
        <v>54</v>
      </c>
      <c r="E66" s="37" t="s">
        <v>235</v>
      </c>
    </row>
    <row r="67" spans="1:5" ht="102">
      <c r="A67" t="s">
        <v>56</v>
      </c>
      <c r="E67" s="35" t="s">
        <v>231</v>
      </c>
    </row>
    <row r="68" spans="1:16" ht="12.75">
      <c r="A68" s="25" t="s">
        <v>46</v>
      </c>
      <c s="29" t="s">
        <v>114</v>
      </c>
      <c s="29" t="s">
        <v>236</v>
      </c>
      <c s="25" t="s">
        <v>48</v>
      </c>
      <c s="30" t="s">
        <v>237</v>
      </c>
      <c s="31" t="s">
        <v>125</v>
      </c>
      <c s="32">
        <v>471.35</v>
      </c>
      <c s="33">
        <v>0</v>
      </c>
      <c s="32">
        <f>ROUND(ROUND(H68,2)*ROUND(G68,2),2)</f>
      </c>
      <c s="31" t="s">
        <v>51</v>
      </c>
      <c r="O68">
        <f>(I68*21)/100</f>
      </c>
      <c t="s">
        <v>21</v>
      </c>
    </row>
    <row r="69" spans="1:5" ht="25.5">
      <c r="A69" s="34" t="s">
        <v>52</v>
      </c>
      <c r="E69" s="35" t="s">
        <v>238</v>
      </c>
    </row>
    <row r="70" spans="1:5" ht="51">
      <c r="A70" s="36" t="s">
        <v>54</v>
      </c>
      <c r="E70" s="37" t="s">
        <v>239</v>
      </c>
    </row>
    <row r="71" spans="1:5" ht="89.25">
      <c r="A71" t="s">
        <v>56</v>
      </c>
      <c r="E71" s="35" t="s">
        <v>134</v>
      </c>
    </row>
    <row r="72" spans="1:16" ht="12.75">
      <c r="A72" s="25" t="s">
        <v>46</v>
      </c>
      <c s="29" t="s">
        <v>122</v>
      </c>
      <c s="29" t="s">
        <v>240</v>
      </c>
      <c s="25" t="s">
        <v>48</v>
      </c>
      <c s="30" t="s">
        <v>241</v>
      </c>
      <c s="31" t="s">
        <v>125</v>
      </c>
      <c s="32">
        <v>101</v>
      </c>
      <c s="33">
        <v>0</v>
      </c>
      <c s="32">
        <f>ROUND(ROUND(H72,2)*ROUND(G72,2),2)</f>
      </c>
      <c s="31" t="s">
        <v>51</v>
      </c>
      <c r="O72">
        <f>(I72*21)/100</f>
      </c>
      <c t="s">
        <v>21</v>
      </c>
    </row>
    <row r="73" spans="1:5" ht="51">
      <c r="A73" s="34" t="s">
        <v>52</v>
      </c>
      <c r="E73" s="35" t="s">
        <v>242</v>
      </c>
    </row>
    <row r="74" spans="1:5" ht="51">
      <c r="A74" s="36" t="s">
        <v>54</v>
      </c>
      <c r="E74" s="37" t="s">
        <v>243</v>
      </c>
    </row>
    <row r="75" spans="1:5" ht="89.25">
      <c r="A75" t="s">
        <v>56</v>
      </c>
      <c r="E75" s="35" t="s">
        <v>244</v>
      </c>
    </row>
    <row r="76" spans="1:16" ht="12.75">
      <c r="A76" s="25" t="s">
        <v>46</v>
      </c>
      <c s="29" t="s">
        <v>129</v>
      </c>
      <c s="29" t="s">
        <v>136</v>
      </c>
      <c s="25" t="s">
        <v>48</v>
      </c>
      <c s="30" t="s">
        <v>137</v>
      </c>
      <c s="31" t="s">
        <v>125</v>
      </c>
      <c s="32">
        <v>229.6</v>
      </c>
      <c s="33">
        <v>0</v>
      </c>
      <c s="32">
        <f>ROUND(ROUND(H76,2)*ROUND(G76,2),2)</f>
      </c>
      <c s="31" t="s">
        <v>51</v>
      </c>
      <c r="O76">
        <f>(I76*21)/100</f>
      </c>
      <c t="s">
        <v>21</v>
      </c>
    </row>
    <row r="77" spans="1:5" ht="38.25">
      <c r="A77" s="34" t="s">
        <v>52</v>
      </c>
      <c r="E77" s="35" t="s">
        <v>245</v>
      </c>
    </row>
    <row r="78" spans="1:5" ht="51">
      <c r="A78" s="36" t="s">
        <v>54</v>
      </c>
      <c r="E78" s="37" t="s">
        <v>246</v>
      </c>
    </row>
    <row r="79" spans="1:5" ht="165.75">
      <c r="A79" t="s">
        <v>56</v>
      </c>
      <c r="E79" s="35" t="s">
        <v>139</v>
      </c>
    </row>
    <row r="80" spans="1:16" ht="12.75">
      <c r="A80" s="25" t="s">
        <v>46</v>
      </c>
      <c s="29" t="s">
        <v>135</v>
      </c>
      <c s="29" t="s">
        <v>247</v>
      </c>
      <c s="25" t="s">
        <v>48</v>
      </c>
      <c s="30" t="s">
        <v>248</v>
      </c>
      <c s="31" t="s">
        <v>125</v>
      </c>
      <c s="32">
        <v>235.68</v>
      </c>
      <c s="33">
        <v>0</v>
      </c>
      <c s="32">
        <f>ROUND(ROUND(H80,2)*ROUND(G80,2),2)</f>
      </c>
      <c s="31" t="s">
        <v>51</v>
      </c>
      <c r="O80">
        <f>(I80*21)/100</f>
      </c>
      <c t="s">
        <v>21</v>
      </c>
    </row>
    <row r="81" spans="1:5" ht="38.25">
      <c r="A81" s="34" t="s">
        <v>52</v>
      </c>
      <c r="E81" s="35" t="s">
        <v>249</v>
      </c>
    </row>
    <row r="82" spans="1:5" ht="51">
      <c r="A82" s="36" t="s">
        <v>54</v>
      </c>
      <c r="E82" s="37" t="s">
        <v>250</v>
      </c>
    </row>
    <row r="83" spans="1:5" ht="165.75">
      <c r="A83" t="s">
        <v>56</v>
      </c>
      <c r="E83" s="35" t="s">
        <v>139</v>
      </c>
    </row>
    <row r="84" spans="1:16" ht="12.75">
      <c r="A84" s="25" t="s">
        <v>46</v>
      </c>
      <c s="29" t="s">
        <v>140</v>
      </c>
      <c s="29" t="s">
        <v>251</v>
      </c>
      <c s="25" t="s">
        <v>48</v>
      </c>
      <c s="30" t="s">
        <v>252</v>
      </c>
      <c s="31" t="s">
        <v>125</v>
      </c>
      <c s="32">
        <v>245.8</v>
      </c>
      <c s="33">
        <v>0</v>
      </c>
      <c s="32">
        <f>ROUND(ROUND(H84,2)*ROUND(G84,2),2)</f>
      </c>
      <c s="31" t="s">
        <v>51</v>
      </c>
      <c r="O84">
        <f>(I84*21)/100</f>
      </c>
      <c t="s">
        <v>21</v>
      </c>
    </row>
    <row r="85" spans="1:5" ht="25.5">
      <c r="A85" s="34" t="s">
        <v>52</v>
      </c>
      <c r="E85" s="35" t="s">
        <v>253</v>
      </c>
    </row>
    <row r="86" spans="1:5" ht="51">
      <c r="A86" s="36" t="s">
        <v>54</v>
      </c>
      <c r="E86" s="37" t="s">
        <v>254</v>
      </c>
    </row>
    <row r="87" spans="1:5" ht="165.75">
      <c r="A87" t="s">
        <v>56</v>
      </c>
      <c r="E87" s="35" t="s">
        <v>139</v>
      </c>
    </row>
    <row r="88" spans="1:18" ht="12.75" customHeight="1">
      <c r="A88" s="6" t="s">
        <v>44</v>
      </c>
      <c s="6"/>
      <c s="39" t="s">
        <v>39</v>
      </c>
      <c s="6"/>
      <c s="27" t="s">
        <v>152</v>
      </c>
      <c s="6"/>
      <c s="6"/>
      <c s="6"/>
      <c s="40">
        <f>0+Q88</f>
      </c>
      <c s="6"/>
      <c r="O88">
        <f>0+R88</f>
      </c>
      <c r="Q88">
        <f>0+I89+I93+I97+I101+I105+I109+I113+I117</f>
      </c>
      <c>
        <f>0+O89+O93+O97+O101+O105+O109+O113+O117</f>
      </c>
    </row>
    <row r="89" spans="1:16" ht="25.5">
      <c r="A89" s="25" t="s">
        <v>46</v>
      </c>
      <c s="29" t="s">
        <v>146</v>
      </c>
      <c s="29" t="s">
        <v>255</v>
      </c>
      <c s="25" t="s">
        <v>48</v>
      </c>
      <c s="30" t="s">
        <v>256</v>
      </c>
      <c s="31" t="s">
        <v>149</v>
      </c>
      <c s="32">
        <v>12</v>
      </c>
      <c s="33">
        <v>0</v>
      </c>
      <c s="32">
        <f>ROUND(ROUND(H89,2)*ROUND(G89,2),2)</f>
      </c>
      <c s="31" t="s">
        <v>51</v>
      </c>
      <c r="O89">
        <f>(I89*21)/100</f>
      </c>
      <c t="s">
        <v>21</v>
      </c>
    </row>
    <row r="90" spans="1:5" ht="12.75">
      <c r="A90" s="34" t="s">
        <v>52</v>
      </c>
      <c r="E90" s="35" t="s">
        <v>257</v>
      </c>
    </row>
    <row r="91" spans="1:5" ht="12.75">
      <c r="A91" s="36" t="s">
        <v>54</v>
      </c>
      <c r="E91" s="37" t="s">
        <v>48</v>
      </c>
    </row>
    <row r="92" spans="1:5" ht="114.75">
      <c r="A92" t="s">
        <v>56</v>
      </c>
      <c r="E92" s="35" t="s">
        <v>258</v>
      </c>
    </row>
    <row r="93" spans="1:16" ht="25.5">
      <c r="A93" s="25" t="s">
        <v>46</v>
      </c>
      <c s="29" t="s">
        <v>153</v>
      </c>
      <c s="29" t="s">
        <v>259</v>
      </c>
      <c s="25" t="s">
        <v>48</v>
      </c>
      <c s="30" t="s">
        <v>260</v>
      </c>
      <c s="31" t="s">
        <v>149</v>
      </c>
      <c s="32">
        <v>48</v>
      </c>
      <c s="33">
        <v>0</v>
      </c>
      <c s="32">
        <f>ROUND(ROUND(H93,2)*ROUND(G93,2),2)</f>
      </c>
      <c s="31" t="s">
        <v>51</v>
      </c>
      <c r="O93">
        <f>(I93*21)/100</f>
      </c>
      <c t="s">
        <v>21</v>
      </c>
    </row>
    <row r="94" spans="1:5" ht="25.5">
      <c r="A94" s="34" t="s">
        <v>52</v>
      </c>
      <c r="E94" s="35" t="s">
        <v>261</v>
      </c>
    </row>
    <row r="95" spans="1:5" ht="12.75">
      <c r="A95" s="36" t="s">
        <v>54</v>
      </c>
      <c r="E95" s="37" t="s">
        <v>48</v>
      </c>
    </row>
    <row r="96" spans="1:5" ht="89.25">
      <c r="A96" t="s">
        <v>56</v>
      </c>
      <c r="E96" s="35" t="s">
        <v>262</v>
      </c>
    </row>
    <row r="97" spans="1:16" ht="12.75">
      <c r="A97" s="25" t="s">
        <v>46</v>
      </c>
      <c s="29" t="s">
        <v>158</v>
      </c>
      <c s="29" t="s">
        <v>263</v>
      </c>
      <c s="25" t="s">
        <v>48</v>
      </c>
      <c s="30" t="s">
        <v>264</v>
      </c>
      <c s="31" t="s">
        <v>73</v>
      </c>
      <c s="32">
        <v>3</v>
      </c>
      <c s="33">
        <v>0</v>
      </c>
      <c s="32">
        <f>ROUND(ROUND(H97,2)*ROUND(G97,2),2)</f>
      </c>
      <c s="31" t="s">
        <v>51</v>
      </c>
      <c r="O97">
        <f>(I97*21)/100</f>
      </c>
      <c t="s">
        <v>21</v>
      </c>
    </row>
    <row r="98" spans="1:5" ht="12.75">
      <c r="A98" s="34" t="s">
        <v>52</v>
      </c>
      <c r="E98" s="35" t="s">
        <v>48</v>
      </c>
    </row>
    <row r="99" spans="1:5" ht="12.75">
      <c r="A99" s="36" t="s">
        <v>54</v>
      </c>
      <c r="E99" s="37" t="s">
        <v>48</v>
      </c>
    </row>
    <row r="100" spans="1:5" ht="76.5">
      <c r="A100" t="s">
        <v>56</v>
      </c>
      <c r="E100" s="35" t="s">
        <v>265</v>
      </c>
    </row>
    <row r="101" spans="1:16" ht="25.5">
      <c r="A101" s="25" t="s">
        <v>46</v>
      </c>
      <c s="29" t="s">
        <v>162</v>
      </c>
      <c s="29" t="s">
        <v>266</v>
      </c>
      <c s="25" t="s">
        <v>48</v>
      </c>
      <c s="30" t="s">
        <v>267</v>
      </c>
      <c s="31" t="s">
        <v>73</v>
      </c>
      <c s="32">
        <v>3</v>
      </c>
      <c s="33">
        <v>0</v>
      </c>
      <c s="32">
        <f>ROUND(ROUND(H101,2)*ROUND(G101,2),2)</f>
      </c>
      <c s="31" t="s">
        <v>51</v>
      </c>
      <c r="O101">
        <f>(I101*21)/100</f>
      </c>
      <c t="s">
        <v>21</v>
      </c>
    </row>
    <row r="102" spans="1:5" ht="12.75">
      <c r="A102" s="34" t="s">
        <v>52</v>
      </c>
      <c r="E102" s="35" t="s">
        <v>48</v>
      </c>
    </row>
    <row r="103" spans="1:5" ht="12.75">
      <c r="A103" s="36" t="s">
        <v>54</v>
      </c>
      <c r="E103" s="37" t="s">
        <v>48</v>
      </c>
    </row>
    <row r="104" spans="1:5" ht="76.5">
      <c r="A104" t="s">
        <v>56</v>
      </c>
      <c r="E104" s="35" t="s">
        <v>265</v>
      </c>
    </row>
    <row r="105" spans="1:16" ht="25.5">
      <c r="A105" s="25" t="s">
        <v>46</v>
      </c>
      <c s="29" t="s">
        <v>165</v>
      </c>
      <c s="29" t="s">
        <v>154</v>
      </c>
      <c s="25" t="s">
        <v>48</v>
      </c>
      <c s="30" t="s">
        <v>155</v>
      </c>
      <c s="31" t="s">
        <v>73</v>
      </c>
      <c s="32">
        <v>2</v>
      </c>
      <c s="33">
        <v>0</v>
      </c>
      <c s="32">
        <f>ROUND(ROUND(H105,2)*ROUND(G105,2),2)</f>
      </c>
      <c s="31" t="s">
        <v>51</v>
      </c>
      <c r="O105">
        <f>(I105*21)/100</f>
      </c>
      <c t="s">
        <v>21</v>
      </c>
    </row>
    <row r="106" spans="1:5" ht="12.75">
      <c r="A106" s="34" t="s">
        <v>52</v>
      </c>
      <c r="E106" s="35" t="s">
        <v>268</v>
      </c>
    </row>
    <row r="107" spans="1:5" ht="12.75">
      <c r="A107" s="36" t="s">
        <v>54</v>
      </c>
      <c r="E107" s="37" t="s">
        <v>48</v>
      </c>
    </row>
    <row r="108" spans="1:5" ht="51">
      <c r="A108" t="s">
        <v>56</v>
      </c>
      <c r="E108" s="35" t="s">
        <v>157</v>
      </c>
    </row>
    <row r="109" spans="1:16" ht="25.5">
      <c r="A109" s="25" t="s">
        <v>46</v>
      </c>
      <c s="29" t="s">
        <v>168</v>
      </c>
      <c s="29" t="s">
        <v>269</v>
      </c>
      <c s="25" t="s">
        <v>48</v>
      </c>
      <c s="30" t="s">
        <v>270</v>
      </c>
      <c s="31" t="s">
        <v>125</v>
      </c>
      <c s="32">
        <v>11.75</v>
      </c>
      <c s="33">
        <v>0</v>
      </c>
      <c s="32">
        <f>ROUND(ROUND(H109,2)*ROUND(G109,2),2)</f>
      </c>
      <c s="31" t="s">
        <v>51</v>
      </c>
      <c r="O109">
        <f>(I109*21)/100</f>
      </c>
      <c t="s">
        <v>21</v>
      </c>
    </row>
    <row r="110" spans="1:5" ht="12.75">
      <c r="A110" s="34" t="s">
        <v>52</v>
      </c>
      <c r="E110" s="35" t="s">
        <v>271</v>
      </c>
    </row>
    <row r="111" spans="1:5" ht="12.75">
      <c r="A111" s="36" t="s">
        <v>54</v>
      </c>
      <c r="E111" s="37" t="s">
        <v>272</v>
      </c>
    </row>
    <row r="112" spans="1:5" ht="89.25">
      <c r="A112" t="s">
        <v>56</v>
      </c>
      <c r="E112" s="35" t="s">
        <v>273</v>
      </c>
    </row>
    <row r="113" spans="1:16" ht="12.75">
      <c r="A113" s="25" t="s">
        <v>46</v>
      </c>
      <c s="29" t="s">
        <v>171</v>
      </c>
      <c s="29" t="s">
        <v>274</v>
      </c>
      <c s="25" t="s">
        <v>48</v>
      </c>
      <c s="30" t="s">
        <v>275</v>
      </c>
      <c s="31" t="s">
        <v>149</v>
      </c>
      <c s="32">
        <v>11.7</v>
      </c>
      <c s="33">
        <v>0</v>
      </c>
      <c s="32">
        <f>ROUND(ROUND(H113,2)*ROUND(G113,2),2)</f>
      </c>
      <c s="31" t="s">
        <v>51</v>
      </c>
      <c r="O113">
        <f>(I113*21)/100</f>
      </c>
      <c t="s">
        <v>21</v>
      </c>
    </row>
    <row r="114" spans="1:5" ht="12.75">
      <c r="A114" s="34" t="s">
        <v>52</v>
      </c>
      <c r="E114" s="35" t="s">
        <v>276</v>
      </c>
    </row>
    <row r="115" spans="1:5" ht="12.75">
      <c r="A115" s="36" t="s">
        <v>54</v>
      </c>
      <c r="E115" s="37" t="s">
        <v>277</v>
      </c>
    </row>
    <row r="116" spans="1:5" ht="63.75">
      <c r="A116" t="s">
        <v>56</v>
      </c>
      <c r="E116" s="35" t="s">
        <v>278</v>
      </c>
    </row>
    <row r="117" spans="1:16" ht="12.75">
      <c r="A117" s="25" t="s">
        <v>46</v>
      </c>
      <c s="29" t="s">
        <v>174</v>
      </c>
      <c s="29" t="s">
        <v>279</v>
      </c>
      <c s="25" t="s">
        <v>48</v>
      </c>
      <c s="30" t="s">
        <v>280</v>
      </c>
      <c s="31" t="s">
        <v>149</v>
      </c>
      <c s="32">
        <v>11.7</v>
      </c>
      <c s="33">
        <v>0</v>
      </c>
      <c s="32">
        <f>ROUND(ROUND(H117,2)*ROUND(G117,2),2)</f>
      </c>
      <c s="31" t="s">
        <v>51</v>
      </c>
      <c r="O117">
        <f>(I117*21)/100</f>
      </c>
      <c t="s">
        <v>21</v>
      </c>
    </row>
    <row r="118" spans="1:5" ht="12.75">
      <c r="A118" s="34" t="s">
        <v>52</v>
      </c>
      <c r="E118" s="35" t="s">
        <v>48</v>
      </c>
    </row>
    <row r="119" spans="1:5" ht="12.75">
      <c r="A119" s="36" t="s">
        <v>54</v>
      </c>
      <c r="E119" s="37" t="s">
        <v>277</v>
      </c>
    </row>
    <row r="120" spans="1:5" ht="76.5">
      <c r="A120" t="s">
        <v>56</v>
      </c>
      <c r="E120" s="35" t="s">
        <v>281</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4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0+O8+O17+O74+O111+O144+O181+O202+O239+O284+O297</f>
      </c>
      <c t="s">
        <v>22</v>
      </c>
    </row>
    <row r="3" spans="1:16" ht="15" customHeight="1">
      <c r="A3" t="s">
        <v>11</v>
      </c>
      <c s="12" t="s">
        <v>13</v>
      </c>
      <c s="13" t="s">
        <v>14</v>
      </c>
      <c s="1"/>
      <c s="14" t="s">
        <v>15</v>
      </c>
      <c s="1"/>
      <c s="9"/>
      <c s="8" t="s">
        <v>282</v>
      </c>
      <c s="41">
        <f>0+I8+I17+I74+I111+I144+I181+I202+I239+I284+I297</f>
      </c>
      <c s="10"/>
      <c r="O3" t="s">
        <v>18</v>
      </c>
      <c t="s">
        <v>21</v>
      </c>
    </row>
    <row r="4" spans="1:16" ht="15" customHeight="1">
      <c r="A4" t="s">
        <v>16</v>
      </c>
      <c s="16" t="s">
        <v>17</v>
      </c>
      <c s="17" t="s">
        <v>282</v>
      </c>
      <c s="6"/>
      <c s="18" t="s">
        <v>283</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f>
      </c>
      <c>
        <f>0+O9+O13</f>
      </c>
    </row>
    <row r="9" spans="1:16" ht="25.5">
      <c r="A9" s="25" t="s">
        <v>46</v>
      </c>
      <c s="29" t="s">
        <v>28</v>
      </c>
      <c s="29" t="s">
        <v>284</v>
      </c>
      <c s="25" t="s">
        <v>48</v>
      </c>
      <c s="30" t="s">
        <v>285</v>
      </c>
      <c s="31" t="s">
        <v>50</v>
      </c>
      <c s="32">
        <v>65.34</v>
      </c>
      <c s="33">
        <v>0</v>
      </c>
      <c s="32">
        <f>ROUND(ROUND(H9,2)*ROUND(G9,2),2)</f>
      </c>
      <c s="31"/>
      <c r="O9">
        <f>(I9*21)/100</f>
      </c>
      <c t="s">
        <v>21</v>
      </c>
    </row>
    <row r="10" spans="1:5" ht="63.75">
      <c r="A10" s="34" t="s">
        <v>52</v>
      </c>
      <c r="E10" s="35" t="s">
        <v>286</v>
      </c>
    </row>
    <row r="11" spans="1:5" ht="76.5">
      <c r="A11" s="36" t="s">
        <v>54</v>
      </c>
      <c r="E11" s="37" t="s">
        <v>287</v>
      </c>
    </row>
    <row r="12" spans="1:5" ht="76.5">
      <c r="A12" t="s">
        <v>56</v>
      </c>
      <c r="E12" s="35" t="s">
        <v>288</v>
      </c>
    </row>
    <row r="13" spans="1:16" ht="25.5">
      <c r="A13" s="25" t="s">
        <v>46</v>
      </c>
      <c s="29" t="s">
        <v>21</v>
      </c>
      <c s="29" t="s">
        <v>289</v>
      </c>
      <c s="25" t="s">
        <v>48</v>
      </c>
      <c s="30" t="s">
        <v>285</v>
      </c>
      <c s="31" t="s">
        <v>50</v>
      </c>
      <c s="32">
        <v>141.79</v>
      </c>
      <c s="33">
        <v>0</v>
      </c>
      <c s="32">
        <f>ROUND(ROUND(H13,2)*ROUND(G13,2),2)</f>
      </c>
      <c s="31"/>
      <c r="O13">
        <f>(I13*21)/100</f>
      </c>
      <c t="s">
        <v>21</v>
      </c>
    </row>
    <row r="14" spans="1:5" ht="12.75">
      <c r="A14" s="34" t="s">
        <v>52</v>
      </c>
      <c r="E14" s="35" t="s">
        <v>290</v>
      </c>
    </row>
    <row r="15" spans="1:5" ht="51">
      <c r="A15" s="36" t="s">
        <v>54</v>
      </c>
      <c r="E15" s="37" t="s">
        <v>291</v>
      </c>
    </row>
    <row r="16" spans="1:5" ht="76.5">
      <c r="A16" t="s">
        <v>56</v>
      </c>
      <c r="E16" s="35" t="s">
        <v>288</v>
      </c>
    </row>
    <row r="17" spans="1:18" ht="12.75" customHeight="1">
      <c r="A17" s="6" t="s">
        <v>44</v>
      </c>
      <c s="6"/>
      <c s="39" t="s">
        <v>28</v>
      </c>
      <c s="6"/>
      <c s="27" t="s">
        <v>108</v>
      </c>
      <c s="6"/>
      <c s="6"/>
      <c s="6"/>
      <c s="40">
        <f>0+Q17</f>
      </c>
      <c s="6"/>
      <c r="O17">
        <f>0+R17</f>
      </c>
      <c r="Q17">
        <f>0+I18+I22+I26+I30+I34+I38+I42+I46+I50+I54+I58+I62+I66+I70</f>
      </c>
      <c>
        <f>0+O18+O22+O26+O30+O34+O38+O42+O46+O50+O54+O58+O62+O66+O70</f>
      </c>
    </row>
    <row r="18" spans="1:16" ht="12.75">
      <c r="A18" s="25" t="s">
        <v>46</v>
      </c>
      <c s="29" t="s">
        <v>22</v>
      </c>
      <c s="29" t="s">
        <v>292</v>
      </c>
      <c s="25" t="s">
        <v>48</v>
      </c>
      <c s="30" t="s">
        <v>293</v>
      </c>
      <c s="31" t="s">
        <v>125</v>
      </c>
      <c s="32">
        <v>15</v>
      </c>
      <c s="33">
        <v>0</v>
      </c>
      <c s="32">
        <f>ROUND(ROUND(H18,2)*ROUND(G18,2),2)</f>
      </c>
      <c s="31" t="s">
        <v>51</v>
      </c>
      <c r="O18">
        <f>(I18*21)/100</f>
      </c>
      <c t="s">
        <v>21</v>
      </c>
    </row>
    <row r="19" spans="1:5" ht="25.5">
      <c r="A19" s="34" t="s">
        <v>52</v>
      </c>
      <c r="E19" s="35" t="s">
        <v>294</v>
      </c>
    </row>
    <row r="20" spans="1:5" ht="12.75">
      <c r="A20" s="36" t="s">
        <v>54</v>
      </c>
      <c r="E20" s="37" t="s">
        <v>295</v>
      </c>
    </row>
    <row r="21" spans="1:5" ht="76.5">
      <c r="A21" t="s">
        <v>56</v>
      </c>
      <c r="E21" s="35" t="s">
        <v>296</v>
      </c>
    </row>
    <row r="22" spans="1:16" ht="12.75">
      <c r="A22" s="25" t="s">
        <v>46</v>
      </c>
      <c s="29" t="s">
        <v>32</v>
      </c>
      <c s="29" t="s">
        <v>297</v>
      </c>
      <c s="25" t="s">
        <v>48</v>
      </c>
      <c s="30" t="s">
        <v>298</v>
      </c>
      <c s="31" t="s">
        <v>73</v>
      </c>
      <c s="32">
        <v>1</v>
      </c>
      <c s="33">
        <v>0</v>
      </c>
      <c s="32">
        <f>ROUND(ROUND(H22,2)*ROUND(G22,2),2)</f>
      </c>
      <c s="31" t="s">
        <v>51</v>
      </c>
      <c r="O22">
        <f>(I22*21)/100</f>
      </c>
      <c t="s">
        <v>21</v>
      </c>
    </row>
    <row r="23" spans="1:5" ht="12.75">
      <c r="A23" s="34" t="s">
        <v>52</v>
      </c>
      <c r="E23" s="35" t="s">
        <v>299</v>
      </c>
    </row>
    <row r="24" spans="1:5" ht="12.75">
      <c r="A24" s="36" t="s">
        <v>54</v>
      </c>
      <c r="E24" s="37" t="s">
        <v>300</v>
      </c>
    </row>
    <row r="25" spans="1:5" ht="191.25">
      <c r="A25" t="s">
        <v>56</v>
      </c>
      <c r="E25" s="35" t="s">
        <v>301</v>
      </c>
    </row>
    <row r="26" spans="1:16" ht="12.75">
      <c r="A26" s="25" t="s">
        <v>46</v>
      </c>
      <c s="29" t="s">
        <v>34</v>
      </c>
      <c s="29" t="s">
        <v>115</v>
      </c>
      <c s="25" t="s">
        <v>48</v>
      </c>
      <c s="30" t="s">
        <v>116</v>
      </c>
      <c s="31" t="s">
        <v>117</v>
      </c>
      <c s="32">
        <v>8.82</v>
      </c>
      <c s="33">
        <v>0</v>
      </c>
      <c s="32">
        <f>ROUND(ROUND(H26,2)*ROUND(G26,2),2)</f>
      </c>
      <c s="31" t="s">
        <v>51</v>
      </c>
      <c r="O26">
        <f>(I26*21)/100</f>
      </c>
      <c t="s">
        <v>21</v>
      </c>
    </row>
    <row r="27" spans="1:5" ht="38.25">
      <c r="A27" s="34" t="s">
        <v>52</v>
      </c>
      <c r="E27" s="35" t="s">
        <v>302</v>
      </c>
    </row>
    <row r="28" spans="1:5" ht="12.75">
      <c r="A28" s="36" t="s">
        <v>54</v>
      </c>
      <c r="E28" s="37" t="s">
        <v>303</v>
      </c>
    </row>
    <row r="29" spans="1:5" ht="102">
      <c r="A29" t="s">
        <v>56</v>
      </c>
      <c r="E29" s="35" t="s">
        <v>120</v>
      </c>
    </row>
    <row r="30" spans="1:16" ht="12.75">
      <c r="A30" s="25" t="s">
        <v>46</v>
      </c>
      <c s="29" t="s">
        <v>36</v>
      </c>
      <c s="29" t="s">
        <v>304</v>
      </c>
      <c s="25" t="s">
        <v>48</v>
      </c>
      <c s="30" t="s">
        <v>305</v>
      </c>
      <c s="31" t="s">
        <v>306</v>
      </c>
      <c s="32">
        <v>150</v>
      </c>
      <c s="33">
        <v>0</v>
      </c>
      <c s="32">
        <f>ROUND(ROUND(H30,2)*ROUND(G30,2),2)</f>
      </c>
      <c s="31" t="s">
        <v>51</v>
      </c>
      <c r="O30">
        <f>(I30*21)/100</f>
      </c>
      <c t="s">
        <v>21</v>
      </c>
    </row>
    <row r="31" spans="1:5" ht="12.75">
      <c r="A31" s="34" t="s">
        <v>52</v>
      </c>
      <c r="E31" s="35" t="s">
        <v>48</v>
      </c>
    </row>
    <row r="32" spans="1:5" ht="12.75">
      <c r="A32" s="36" t="s">
        <v>54</v>
      </c>
      <c r="E32" s="37" t="s">
        <v>307</v>
      </c>
    </row>
    <row r="33" spans="1:5" ht="102">
      <c r="A33" t="s">
        <v>56</v>
      </c>
      <c r="E33" s="35" t="s">
        <v>308</v>
      </c>
    </row>
    <row r="34" spans="1:16" ht="12.75">
      <c r="A34" s="25" t="s">
        <v>46</v>
      </c>
      <c s="29" t="s">
        <v>78</v>
      </c>
      <c s="29" t="s">
        <v>309</v>
      </c>
      <c s="25" t="s">
        <v>48</v>
      </c>
      <c s="30" t="s">
        <v>310</v>
      </c>
      <c s="31" t="s">
        <v>117</v>
      </c>
      <c s="32">
        <v>3.6</v>
      </c>
      <c s="33">
        <v>0</v>
      </c>
      <c s="32">
        <f>ROUND(ROUND(H34,2)*ROUND(G34,2),2)</f>
      </c>
      <c s="31" t="s">
        <v>51</v>
      </c>
      <c r="O34">
        <f>(I34*21)/100</f>
      </c>
      <c t="s">
        <v>21</v>
      </c>
    </row>
    <row r="35" spans="1:5" ht="12.75">
      <c r="A35" s="34" t="s">
        <v>52</v>
      </c>
      <c r="E35" s="35" t="s">
        <v>311</v>
      </c>
    </row>
    <row r="36" spans="1:5" ht="12.75">
      <c r="A36" s="36" t="s">
        <v>54</v>
      </c>
      <c r="E36" s="37" t="s">
        <v>312</v>
      </c>
    </row>
    <row r="37" spans="1:5" ht="408">
      <c r="A37" t="s">
        <v>56</v>
      </c>
      <c r="E37" s="35" t="s">
        <v>313</v>
      </c>
    </row>
    <row r="38" spans="1:16" ht="12.75">
      <c r="A38" s="25" t="s">
        <v>46</v>
      </c>
      <c s="29" t="s">
        <v>81</v>
      </c>
      <c s="29" t="s">
        <v>314</v>
      </c>
      <c s="25" t="s">
        <v>48</v>
      </c>
      <c s="30" t="s">
        <v>315</v>
      </c>
      <c s="31" t="s">
        <v>117</v>
      </c>
      <c s="32">
        <v>11.25</v>
      </c>
      <c s="33">
        <v>0</v>
      </c>
      <c s="32">
        <f>ROUND(ROUND(H38,2)*ROUND(G38,2),2)</f>
      </c>
      <c s="31" t="s">
        <v>51</v>
      </c>
      <c r="O38">
        <f>(I38*21)/100</f>
      </c>
      <c t="s">
        <v>21</v>
      </c>
    </row>
    <row r="39" spans="1:5" ht="12.75">
      <c r="A39" s="34" t="s">
        <v>52</v>
      </c>
      <c r="E39" s="35" t="s">
        <v>48</v>
      </c>
    </row>
    <row r="40" spans="1:5" ht="51">
      <c r="A40" s="36" t="s">
        <v>54</v>
      </c>
      <c r="E40" s="37" t="s">
        <v>316</v>
      </c>
    </row>
    <row r="41" spans="1:5" ht="408">
      <c r="A41" t="s">
        <v>56</v>
      </c>
      <c r="E41" s="35" t="s">
        <v>313</v>
      </c>
    </row>
    <row r="42" spans="1:16" ht="12.75">
      <c r="A42" s="25" t="s">
        <v>46</v>
      </c>
      <c s="29" t="s">
        <v>39</v>
      </c>
      <c s="29" t="s">
        <v>317</v>
      </c>
      <c s="25" t="s">
        <v>48</v>
      </c>
      <c s="30" t="s">
        <v>318</v>
      </c>
      <c s="31" t="s">
        <v>117</v>
      </c>
      <c s="32">
        <v>4.28</v>
      </c>
      <c s="33">
        <v>0</v>
      </c>
      <c s="32">
        <f>ROUND(ROUND(H42,2)*ROUND(G42,2),2)</f>
      </c>
      <c s="31" t="s">
        <v>51</v>
      </c>
      <c r="O42">
        <f>(I42*21)/100</f>
      </c>
      <c t="s">
        <v>21</v>
      </c>
    </row>
    <row r="43" spans="1:5" ht="12.75">
      <c r="A43" s="34" t="s">
        <v>52</v>
      </c>
      <c r="E43" s="35" t="s">
        <v>319</v>
      </c>
    </row>
    <row r="44" spans="1:5" ht="12.75">
      <c r="A44" s="36" t="s">
        <v>54</v>
      </c>
      <c r="E44" s="37" t="s">
        <v>320</v>
      </c>
    </row>
    <row r="45" spans="1:5" ht="89.25">
      <c r="A45" t="s">
        <v>56</v>
      </c>
      <c r="E45" s="35" t="s">
        <v>321</v>
      </c>
    </row>
    <row r="46" spans="1:16" ht="12.75">
      <c r="A46" s="25" t="s">
        <v>46</v>
      </c>
      <c s="29" t="s">
        <v>41</v>
      </c>
      <c s="29" t="s">
        <v>322</v>
      </c>
      <c s="25" t="s">
        <v>48</v>
      </c>
      <c s="30" t="s">
        <v>323</v>
      </c>
      <c s="31" t="s">
        <v>117</v>
      </c>
      <c s="32">
        <v>73.53</v>
      </c>
      <c s="33">
        <v>0</v>
      </c>
      <c s="32">
        <f>ROUND(ROUND(H46,2)*ROUND(G46,2),2)</f>
      </c>
      <c s="31" t="s">
        <v>51</v>
      </c>
      <c r="O46">
        <f>(I46*21)/100</f>
      </c>
      <c t="s">
        <v>21</v>
      </c>
    </row>
    <row r="47" spans="1:5" ht="25.5">
      <c r="A47" s="34" t="s">
        <v>52</v>
      </c>
      <c r="E47" s="35" t="s">
        <v>324</v>
      </c>
    </row>
    <row r="48" spans="1:5" ht="51">
      <c r="A48" s="36" t="s">
        <v>54</v>
      </c>
      <c r="E48" s="37" t="s">
        <v>325</v>
      </c>
    </row>
    <row r="49" spans="1:5" ht="344.25">
      <c r="A49" t="s">
        <v>56</v>
      </c>
      <c r="E49" s="35" t="s">
        <v>326</v>
      </c>
    </row>
    <row r="50" spans="1:16" ht="12.75">
      <c r="A50" s="25" t="s">
        <v>46</v>
      </c>
      <c s="29" t="s">
        <v>43</v>
      </c>
      <c s="29" t="s">
        <v>327</v>
      </c>
      <c s="25" t="s">
        <v>48</v>
      </c>
      <c s="30" t="s">
        <v>328</v>
      </c>
      <c s="31" t="s">
        <v>117</v>
      </c>
      <c s="32">
        <v>2.4</v>
      </c>
      <c s="33">
        <v>0</v>
      </c>
      <c s="32">
        <f>ROUND(ROUND(H50,2)*ROUND(G50,2),2)</f>
      </c>
      <c s="31" t="s">
        <v>51</v>
      </c>
      <c r="O50">
        <f>(I50*21)/100</f>
      </c>
      <c t="s">
        <v>21</v>
      </c>
    </row>
    <row r="51" spans="1:5" ht="12.75">
      <c r="A51" s="34" t="s">
        <v>52</v>
      </c>
      <c r="E51" s="35" t="s">
        <v>48</v>
      </c>
    </row>
    <row r="52" spans="1:5" ht="12.75">
      <c r="A52" s="36" t="s">
        <v>54</v>
      </c>
      <c r="E52" s="37" t="s">
        <v>329</v>
      </c>
    </row>
    <row r="53" spans="1:5" ht="344.25">
      <c r="A53" t="s">
        <v>56</v>
      </c>
      <c r="E53" s="35" t="s">
        <v>326</v>
      </c>
    </row>
    <row r="54" spans="1:16" ht="12.75">
      <c r="A54" s="25" t="s">
        <v>46</v>
      </c>
      <c s="29" t="s">
        <v>98</v>
      </c>
      <c s="29" t="s">
        <v>330</v>
      </c>
      <c s="25" t="s">
        <v>48</v>
      </c>
      <c s="30" t="s">
        <v>331</v>
      </c>
      <c s="31" t="s">
        <v>117</v>
      </c>
      <c s="32">
        <v>54.88</v>
      </c>
      <c s="33">
        <v>0</v>
      </c>
      <c s="32">
        <f>ROUND(ROUND(H54,2)*ROUND(G54,2),2)</f>
      </c>
      <c s="31"/>
      <c r="O54">
        <f>(I54*21)/100</f>
      </c>
      <c t="s">
        <v>21</v>
      </c>
    </row>
    <row r="55" spans="1:5" ht="12.75">
      <c r="A55" s="34" t="s">
        <v>52</v>
      </c>
      <c r="E55" s="35" t="s">
        <v>332</v>
      </c>
    </row>
    <row r="56" spans="1:5" ht="127.5">
      <c r="A56" s="36" t="s">
        <v>54</v>
      </c>
      <c r="E56" s="37" t="s">
        <v>333</v>
      </c>
    </row>
    <row r="57" spans="1:5" ht="12.75">
      <c r="A57" t="s">
        <v>56</v>
      </c>
      <c r="E57" s="35" t="s">
        <v>332</v>
      </c>
    </row>
    <row r="58" spans="1:16" ht="12.75">
      <c r="A58" s="25" t="s">
        <v>46</v>
      </c>
      <c s="29" t="s">
        <v>103</v>
      </c>
      <c s="29" t="s">
        <v>334</v>
      </c>
      <c s="25" t="s">
        <v>48</v>
      </c>
      <c s="30" t="s">
        <v>335</v>
      </c>
      <c s="31" t="s">
        <v>117</v>
      </c>
      <c s="32">
        <v>106.19</v>
      </c>
      <c s="33">
        <v>0</v>
      </c>
      <c s="32">
        <f>ROUND(ROUND(H58,2)*ROUND(G58,2),2)</f>
      </c>
      <c s="31" t="s">
        <v>51</v>
      </c>
      <c r="O58">
        <f>(I58*21)/100</f>
      </c>
      <c t="s">
        <v>21</v>
      </c>
    </row>
    <row r="59" spans="1:5" ht="12.75">
      <c r="A59" s="34" t="s">
        <v>52</v>
      </c>
      <c r="E59" s="35" t="s">
        <v>336</v>
      </c>
    </row>
    <row r="60" spans="1:5" ht="89.25">
      <c r="A60" s="36" t="s">
        <v>54</v>
      </c>
      <c r="E60" s="37" t="s">
        <v>337</v>
      </c>
    </row>
    <row r="61" spans="1:5" ht="216.75">
      <c r="A61" t="s">
        <v>56</v>
      </c>
      <c r="E61" s="35" t="s">
        <v>338</v>
      </c>
    </row>
    <row r="62" spans="1:16" ht="12.75">
      <c r="A62" s="25" t="s">
        <v>46</v>
      </c>
      <c s="29" t="s">
        <v>109</v>
      </c>
      <c s="29" t="s">
        <v>339</v>
      </c>
      <c s="25" t="s">
        <v>48</v>
      </c>
      <c s="30" t="s">
        <v>340</v>
      </c>
      <c s="31" t="s">
        <v>117</v>
      </c>
      <c s="32">
        <v>19.01</v>
      </c>
      <c s="33">
        <v>0</v>
      </c>
      <c s="32">
        <f>ROUND(ROUND(H62,2)*ROUND(G62,2),2)</f>
      </c>
      <c s="31" t="s">
        <v>51</v>
      </c>
      <c r="O62">
        <f>(I62*21)/100</f>
      </c>
      <c t="s">
        <v>21</v>
      </c>
    </row>
    <row r="63" spans="1:5" ht="12.75">
      <c r="A63" s="34" t="s">
        <v>52</v>
      </c>
      <c r="E63" s="35" t="s">
        <v>341</v>
      </c>
    </row>
    <row r="64" spans="1:5" ht="51">
      <c r="A64" s="36" t="s">
        <v>54</v>
      </c>
      <c r="E64" s="37" t="s">
        <v>342</v>
      </c>
    </row>
    <row r="65" spans="1:5" ht="255">
      <c r="A65" t="s">
        <v>56</v>
      </c>
      <c r="E65" s="35" t="s">
        <v>343</v>
      </c>
    </row>
    <row r="66" spans="1:16" ht="12.75">
      <c r="A66" s="25" t="s">
        <v>46</v>
      </c>
      <c s="29" t="s">
        <v>114</v>
      </c>
      <c s="29" t="s">
        <v>344</v>
      </c>
      <c s="25" t="s">
        <v>48</v>
      </c>
      <c s="30" t="s">
        <v>345</v>
      </c>
      <c s="31" t="s">
        <v>117</v>
      </c>
      <c s="32">
        <v>28.7</v>
      </c>
      <c s="33">
        <v>0</v>
      </c>
      <c s="32">
        <f>ROUND(ROUND(H66,2)*ROUND(G66,2),2)</f>
      </c>
      <c s="31" t="s">
        <v>51</v>
      </c>
      <c r="O66">
        <f>(I66*21)/100</f>
      </c>
      <c t="s">
        <v>21</v>
      </c>
    </row>
    <row r="67" spans="1:5" ht="12.75">
      <c r="A67" s="34" t="s">
        <v>52</v>
      </c>
      <c r="E67" s="35" t="s">
        <v>346</v>
      </c>
    </row>
    <row r="68" spans="1:5" ht="51">
      <c r="A68" s="36" t="s">
        <v>54</v>
      </c>
      <c r="E68" s="37" t="s">
        <v>347</v>
      </c>
    </row>
    <row r="69" spans="1:5" ht="306">
      <c r="A69" t="s">
        <v>56</v>
      </c>
      <c r="E69" s="35" t="s">
        <v>348</v>
      </c>
    </row>
    <row r="70" spans="1:16" ht="12.75">
      <c r="A70" s="25" t="s">
        <v>46</v>
      </c>
      <c s="29" t="s">
        <v>122</v>
      </c>
      <c s="29" t="s">
        <v>349</v>
      </c>
      <c s="25" t="s">
        <v>48</v>
      </c>
      <c s="30" t="s">
        <v>350</v>
      </c>
      <c s="31" t="s">
        <v>117</v>
      </c>
      <c s="32">
        <v>3.6</v>
      </c>
      <c s="33">
        <v>0</v>
      </c>
      <c s="32">
        <f>ROUND(ROUND(H70,2)*ROUND(G70,2),2)</f>
      </c>
      <c s="31" t="s">
        <v>51</v>
      </c>
      <c r="O70">
        <f>(I70*21)/100</f>
      </c>
      <c t="s">
        <v>21</v>
      </c>
    </row>
    <row r="71" spans="1:5" ht="12.75">
      <c r="A71" s="34" t="s">
        <v>52</v>
      </c>
      <c r="E71" s="35" t="s">
        <v>351</v>
      </c>
    </row>
    <row r="72" spans="1:5" ht="12.75">
      <c r="A72" s="36" t="s">
        <v>54</v>
      </c>
      <c r="E72" s="37" t="s">
        <v>312</v>
      </c>
    </row>
    <row r="73" spans="1:5" ht="293.25">
      <c r="A73" t="s">
        <v>56</v>
      </c>
      <c r="E73" s="35" t="s">
        <v>352</v>
      </c>
    </row>
    <row r="74" spans="1:18" ht="12.75" customHeight="1">
      <c r="A74" s="6" t="s">
        <v>44</v>
      </c>
      <c s="6"/>
      <c s="39" t="s">
        <v>21</v>
      </c>
      <c s="6"/>
      <c s="27" t="s">
        <v>353</v>
      </c>
      <c s="6"/>
      <c s="6"/>
      <c s="6"/>
      <c s="40">
        <f>0+Q74</f>
      </c>
      <c s="6"/>
      <c r="O74">
        <f>0+R74</f>
      </c>
      <c r="Q74">
        <f>0+I75+I79+I83+I87+I91+I95+I99+I103+I107</f>
      </c>
      <c>
        <f>0+O75+O79+O83+O87+O91+O95+O99+O103+O107</f>
      </c>
    </row>
    <row r="75" spans="1:16" ht="12.75">
      <c r="A75" s="25" t="s">
        <v>46</v>
      </c>
      <c s="29" t="s">
        <v>129</v>
      </c>
      <c s="29" t="s">
        <v>354</v>
      </c>
      <c s="25" t="s">
        <v>48</v>
      </c>
      <c s="30" t="s">
        <v>355</v>
      </c>
      <c s="31" t="s">
        <v>149</v>
      </c>
      <c s="32">
        <v>20</v>
      </c>
      <c s="33">
        <v>0</v>
      </c>
      <c s="32">
        <f>ROUND(ROUND(H75,2)*ROUND(G75,2),2)</f>
      </c>
      <c s="31" t="s">
        <v>51</v>
      </c>
      <c r="O75">
        <f>(I75*21)/100</f>
      </c>
      <c t="s">
        <v>21</v>
      </c>
    </row>
    <row r="76" spans="1:5" ht="12.75">
      <c r="A76" s="34" t="s">
        <v>52</v>
      </c>
      <c r="E76" s="35" t="s">
        <v>356</v>
      </c>
    </row>
    <row r="77" spans="1:5" ht="51">
      <c r="A77" s="36" t="s">
        <v>54</v>
      </c>
      <c r="E77" s="37" t="s">
        <v>357</v>
      </c>
    </row>
    <row r="78" spans="1:5" ht="191.25">
      <c r="A78" t="s">
        <v>56</v>
      </c>
      <c r="E78" s="35" t="s">
        <v>358</v>
      </c>
    </row>
    <row r="79" spans="1:16" ht="12.75">
      <c r="A79" s="25" t="s">
        <v>46</v>
      </c>
      <c s="29" t="s">
        <v>135</v>
      </c>
      <c s="29" t="s">
        <v>359</v>
      </c>
      <c s="25" t="s">
        <v>48</v>
      </c>
      <c s="30" t="s">
        <v>360</v>
      </c>
      <c s="31" t="s">
        <v>117</v>
      </c>
      <c s="32">
        <v>0.84</v>
      </c>
      <c s="33">
        <v>0</v>
      </c>
      <c s="32">
        <f>ROUND(ROUND(H79,2)*ROUND(G79,2),2)</f>
      </c>
      <c s="31" t="s">
        <v>51</v>
      </c>
      <c r="O79">
        <f>(I79*21)/100</f>
      </c>
      <c t="s">
        <v>21</v>
      </c>
    </row>
    <row r="80" spans="1:5" ht="12.75">
      <c r="A80" s="34" t="s">
        <v>52</v>
      </c>
      <c r="E80" s="35" t="s">
        <v>361</v>
      </c>
    </row>
    <row r="81" spans="1:5" ht="12.75">
      <c r="A81" s="36" t="s">
        <v>54</v>
      </c>
      <c r="E81" s="37" t="s">
        <v>362</v>
      </c>
    </row>
    <row r="82" spans="1:5" ht="76.5">
      <c r="A82" t="s">
        <v>56</v>
      </c>
      <c r="E82" s="35" t="s">
        <v>363</v>
      </c>
    </row>
    <row r="83" spans="1:16" ht="12.75">
      <c r="A83" s="25" t="s">
        <v>46</v>
      </c>
      <c s="29" t="s">
        <v>140</v>
      </c>
      <c s="29" t="s">
        <v>364</v>
      </c>
      <c s="25" t="s">
        <v>48</v>
      </c>
      <c s="30" t="s">
        <v>365</v>
      </c>
      <c s="31" t="s">
        <v>117</v>
      </c>
      <c s="32">
        <v>0.04</v>
      </c>
      <c s="33">
        <v>0</v>
      </c>
      <c s="32">
        <f>ROUND(ROUND(H83,2)*ROUND(G83,2),2)</f>
      </c>
      <c s="31" t="s">
        <v>51</v>
      </c>
      <c r="O83">
        <f>(I83*21)/100</f>
      </c>
      <c t="s">
        <v>21</v>
      </c>
    </row>
    <row r="84" spans="1:5" ht="12.75">
      <c r="A84" s="34" t="s">
        <v>52</v>
      </c>
      <c r="E84" s="35" t="s">
        <v>366</v>
      </c>
    </row>
    <row r="85" spans="1:5" ht="12.75">
      <c r="A85" s="36" t="s">
        <v>54</v>
      </c>
      <c r="E85" s="37" t="s">
        <v>367</v>
      </c>
    </row>
    <row r="86" spans="1:5" ht="76.5">
      <c r="A86" t="s">
        <v>56</v>
      </c>
      <c r="E86" s="35" t="s">
        <v>363</v>
      </c>
    </row>
    <row r="87" spans="1:16" ht="12.75">
      <c r="A87" s="25" t="s">
        <v>46</v>
      </c>
      <c s="29" t="s">
        <v>146</v>
      </c>
      <c s="29" t="s">
        <v>368</v>
      </c>
      <c s="25" t="s">
        <v>48</v>
      </c>
      <c s="30" t="s">
        <v>369</v>
      </c>
      <c s="31" t="s">
        <v>149</v>
      </c>
      <c s="32">
        <v>261</v>
      </c>
      <c s="33">
        <v>0</v>
      </c>
      <c s="32">
        <f>ROUND(ROUND(H87,2)*ROUND(G87,2),2)</f>
      </c>
      <c s="31" t="s">
        <v>51</v>
      </c>
      <c r="O87">
        <f>(I87*21)/100</f>
      </c>
      <c t="s">
        <v>21</v>
      </c>
    </row>
    <row r="88" spans="1:5" ht="25.5">
      <c r="A88" s="34" t="s">
        <v>52</v>
      </c>
      <c r="E88" s="35" t="s">
        <v>370</v>
      </c>
    </row>
    <row r="89" spans="1:5" ht="12.75">
      <c r="A89" s="36" t="s">
        <v>54</v>
      </c>
      <c r="E89" s="37" t="s">
        <v>371</v>
      </c>
    </row>
    <row r="90" spans="1:5" ht="102">
      <c r="A90" t="s">
        <v>56</v>
      </c>
      <c r="E90" s="35" t="s">
        <v>372</v>
      </c>
    </row>
    <row r="91" spans="1:16" ht="25.5">
      <c r="A91" s="25" t="s">
        <v>46</v>
      </c>
      <c s="29" t="s">
        <v>153</v>
      </c>
      <c s="29" t="s">
        <v>373</v>
      </c>
      <c s="25" t="s">
        <v>48</v>
      </c>
      <c s="30" t="s">
        <v>374</v>
      </c>
      <c s="31" t="s">
        <v>149</v>
      </c>
      <c s="32">
        <v>54</v>
      </c>
      <c s="33">
        <v>0</v>
      </c>
      <c s="32">
        <f>ROUND(ROUND(H91,2)*ROUND(G91,2),2)</f>
      </c>
      <c s="31" t="s">
        <v>51</v>
      </c>
      <c r="O91">
        <f>(I91*21)/100</f>
      </c>
      <c t="s">
        <v>21</v>
      </c>
    </row>
    <row r="92" spans="1:5" ht="25.5">
      <c r="A92" s="34" t="s">
        <v>52</v>
      </c>
      <c r="E92" s="35" t="s">
        <v>375</v>
      </c>
    </row>
    <row r="93" spans="1:5" ht="12.75">
      <c r="A93" s="36" t="s">
        <v>54</v>
      </c>
      <c r="E93" s="37" t="s">
        <v>376</v>
      </c>
    </row>
    <row r="94" spans="1:5" ht="89.25">
      <c r="A94" t="s">
        <v>56</v>
      </c>
      <c r="E94" s="35" t="s">
        <v>377</v>
      </c>
    </row>
    <row r="95" spans="1:16" ht="12.75">
      <c r="A95" s="25" t="s">
        <v>46</v>
      </c>
      <c s="29" t="s">
        <v>158</v>
      </c>
      <c s="29" t="s">
        <v>378</v>
      </c>
      <c s="25" t="s">
        <v>48</v>
      </c>
      <c s="30" t="s">
        <v>379</v>
      </c>
      <c s="31" t="s">
        <v>149</v>
      </c>
      <c s="32">
        <v>198</v>
      </c>
      <c s="33">
        <v>0</v>
      </c>
      <c s="32">
        <f>ROUND(ROUND(H95,2)*ROUND(G95,2),2)</f>
      </c>
      <c s="31" t="s">
        <v>51</v>
      </c>
      <c r="O95">
        <f>(I95*21)/100</f>
      </c>
      <c t="s">
        <v>21</v>
      </c>
    </row>
    <row r="96" spans="1:5" ht="12.75">
      <c r="A96" s="34" t="s">
        <v>52</v>
      </c>
      <c r="E96" s="35" t="s">
        <v>380</v>
      </c>
    </row>
    <row r="97" spans="1:5" ht="12.75">
      <c r="A97" s="36" t="s">
        <v>54</v>
      </c>
      <c r="E97" s="37" t="s">
        <v>381</v>
      </c>
    </row>
    <row r="98" spans="1:5" ht="89.25">
      <c r="A98" t="s">
        <v>56</v>
      </c>
      <c r="E98" s="35" t="s">
        <v>377</v>
      </c>
    </row>
    <row r="99" spans="1:16" ht="12.75">
      <c r="A99" s="25" t="s">
        <v>46</v>
      </c>
      <c s="29" t="s">
        <v>162</v>
      </c>
      <c s="29" t="s">
        <v>382</v>
      </c>
      <c s="25" t="s">
        <v>48</v>
      </c>
      <c s="30" t="s">
        <v>383</v>
      </c>
      <c s="31" t="s">
        <v>117</v>
      </c>
      <c s="32">
        <v>0.75</v>
      </c>
      <c s="33">
        <v>0</v>
      </c>
      <c s="32">
        <f>ROUND(ROUND(H99,2)*ROUND(G99,2),2)</f>
      </c>
      <c s="31" t="s">
        <v>51</v>
      </c>
      <c r="O99">
        <f>(I99*21)/100</f>
      </c>
      <c t="s">
        <v>21</v>
      </c>
    </row>
    <row r="100" spans="1:5" ht="12.75">
      <c r="A100" s="34" t="s">
        <v>52</v>
      </c>
      <c r="E100" s="35" t="s">
        <v>48</v>
      </c>
    </row>
    <row r="101" spans="1:5" ht="51">
      <c r="A101" s="36" t="s">
        <v>54</v>
      </c>
      <c r="E101" s="37" t="s">
        <v>384</v>
      </c>
    </row>
    <row r="102" spans="1:5" ht="395.25">
      <c r="A102" t="s">
        <v>56</v>
      </c>
      <c r="E102" s="35" t="s">
        <v>385</v>
      </c>
    </row>
    <row r="103" spans="1:16" ht="25.5">
      <c r="A103" s="25" t="s">
        <v>46</v>
      </c>
      <c s="29" t="s">
        <v>165</v>
      </c>
      <c s="29" t="s">
        <v>386</v>
      </c>
      <c s="25" t="s">
        <v>48</v>
      </c>
      <c s="30" t="s">
        <v>387</v>
      </c>
      <c s="31" t="s">
        <v>73</v>
      </c>
      <c s="32">
        <v>21</v>
      </c>
      <c s="33">
        <v>0</v>
      </c>
      <c s="32">
        <f>ROUND(ROUND(H103,2)*ROUND(G103,2),2)</f>
      </c>
      <c s="31" t="s">
        <v>51</v>
      </c>
      <c r="O103">
        <f>(I103*21)/100</f>
      </c>
      <c t="s">
        <v>21</v>
      </c>
    </row>
    <row r="104" spans="1:5" ht="38.25">
      <c r="A104" s="34" t="s">
        <v>52</v>
      </c>
      <c r="E104" s="35" t="s">
        <v>388</v>
      </c>
    </row>
    <row r="105" spans="1:5" ht="12.75">
      <c r="A105" s="36" t="s">
        <v>54</v>
      </c>
      <c r="E105" s="37" t="s">
        <v>389</v>
      </c>
    </row>
    <row r="106" spans="1:5" ht="89.25">
      <c r="A106" t="s">
        <v>56</v>
      </c>
      <c r="E106" s="35" t="s">
        <v>390</v>
      </c>
    </row>
    <row r="107" spans="1:16" ht="12.75">
      <c r="A107" s="25" t="s">
        <v>46</v>
      </c>
      <c s="29" t="s">
        <v>168</v>
      </c>
      <c s="29" t="s">
        <v>391</v>
      </c>
      <c s="25" t="s">
        <v>48</v>
      </c>
      <c s="30" t="s">
        <v>392</v>
      </c>
      <c s="31" t="s">
        <v>125</v>
      </c>
      <c s="32">
        <v>27.5</v>
      </c>
      <c s="33">
        <v>0</v>
      </c>
      <c s="32">
        <f>ROUND(ROUND(H107,2)*ROUND(G107,2),2)</f>
      </c>
      <c s="31" t="s">
        <v>51</v>
      </c>
      <c r="O107">
        <f>(I107*21)/100</f>
      </c>
      <c t="s">
        <v>21</v>
      </c>
    </row>
    <row r="108" spans="1:5" ht="12.75">
      <c r="A108" s="34" t="s">
        <v>52</v>
      </c>
      <c r="E108" s="35" t="s">
        <v>393</v>
      </c>
    </row>
    <row r="109" spans="1:5" ht="12.75">
      <c r="A109" s="36" t="s">
        <v>54</v>
      </c>
      <c r="E109" s="37" t="s">
        <v>394</v>
      </c>
    </row>
    <row r="110" spans="1:5" ht="153">
      <c r="A110" t="s">
        <v>56</v>
      </c>
      <c r="E110" s="35" t="s">
        <v>395</v>
      </c>
    </row>
    <row r="111" spans="1:18" ht="12.75" customHeight="1">
      <c r="A111" s="6" t="s">
        <v>44</v>
      </c>
      <c s="6"/>
      <c s="39" t="s">
        <v>22</v>
      </c>
      <c s="6"/>
      <c s="27" t="s">
        <v>396</v>
      </c>
      <c s="6"/>
      <c s="6"/>
      <c s="6"/>
      <c s="40">
        <f>0+Q111</f>
      </c>
      <c s="6"/>
      <c r="O111">
        <f>0+R111</f>
      </c>
      <c r="Q111">
        <f>0+I112+I116+I120+I124+I128+I132+I136+I140</f>
      </c>
      <c>
        <f>0+O112+O116+O120+O124+O128+O132+O136+O140</f>
      </c>
    </row>
    <row r="112" spans="1:16" ht="12.75">
      <c r="A112" s="25" t="s">
        <v>46</v>
      </c>
      <c s="29" t="s">
        <v>171</v>
      </c>
      <c s="29" t="s">
        <v>397</v>
      </c>
      <c s="25" t="s">
        <v>48</v>
      </c>
      <c s="30" t="s">
        <v>398</v>
      </c>
      <c s="31" t="s">
        <v>399</v>
      </c>
      <c s="32">
        <v>136.5</v>
      </c>
      <c s="33">
        <v>0</v>
      </c>
      <c s="32">
        <f>ROUND(ROUND(H112,2)*ROUND(G112,2),2)</f>
      </c>
      <c s="31" t="s">
        <v>51</v>
      </c>
      <c r="O112">
        <f>(I112*21)/100</f>
      </c>
      <c t="s">
        <v>21</v>
      </c>
    </row>
    <row r="113" spans="1:5" ht="38.25">
      <c r="A113" s="34" t="s">
        <v>52</v>
      </c>
      <c r="E113" s="35" t="s">
        <v>400</v>
      </c>
    </row>
    <row r="114" spans="1:5" ht="76.5">
      <c r="A114" s="36" t="s">
        <v>54</v>
      </c>
      <c r="E114" s="37" t="s">
        <v>401</v>
      </c>
    </row>
    <row r="115" spans="1:5" ht="63.75">
      <c r="A115" t="s">
        <v>56</v>
      </c>
      <c r="E115" s="35" t="s">
        <v>402</v>
      </c>
    </row>
    <row r="116" spans="1:16" ht="12.75">
      <c r="A116" s="25" t="s">
        <v>46</v>
      </c>
      <c s="29" t="s">
        <v>174</v>
      </c>
      <c s="29" t="s">
        <v>403</v>
      </c>
      <c s="25" t="s">
        <v>48</v>
      </c>
      <c s="30" t="s">
        <v>404</v>
      </c>
      <c s="31" t="s">
        <v>117</v>
      </c>
      <c s="32">
        <v>6.9</v>
      </c>
      <c s="33">
        <v>0</v>
      </c>
      <c s="32">
        <f>ROUND(ROUND(H116,2)*ROUND(G116,2),2)</f>
      </c>
      <c s="31" t="s">
        <v>51</v>
      </c>
      <c r="O116">
        <f>(I116*21)/100</f>
      </c>
      <c t="s">
        <v>21</v>
      </c>
    </row>
    <row r="117" spans="1:5" ht="25.5">
      <c r="A117" s="34" t="s">
        <v>52</v>
      </c>
      <c r="E117" s="35" t="s">
        <v>405</v>
      </c>
    </row>
    <row r="118" spans="1:5" ht="51">
      <c r="A118" s="36" t="s">
        <v>54</v>
      </c>
      <c r="E118" s="37" t="s">
        <v>406</v>
      </c>
    </row>
    <row r="119" spans="1:5" ht="395.25">
      <c r="A119" t="s">
        <v>56</v>
      </c>
      <c r="E119" s="35" t="s">
        <v>407</v>
      </c>
    </row>
    <row r="120" spans="1:16" ht="12.75">
      <c r="A120" s="25" t="s">
        <v>46</v>
      </c>
      <c s="29" t="s">
        <v>408</v>
      </c>
      <c s="29" t="s">
        <v>409</v>
      </c>
      <c s="25" t="s">
        <v>48</v>
      </c>
      <c s="30" t="s">
        <v>410</v>
      </c>
      <c s="31" t="s">
        <v>50</v>
      </c>
      <c s="32">
        <v>1.24</v>
      </c>
      <c s="33">
        <v>0</v>
      </c>
      <c s="32">
        <f>ROUND(ROUND(H120,2)*ROUND(G120,2),2)</f>
      </c>
      <c s="31" t="s">
        <v>51</v>
      </c>
      <c r="O120">
        <f>(I120*21)/100</f>
      </c>
      <c t="s">
        <v>21</v>
      </c>
    </row>
    <row r="121" spans="1:5" ht="12.75">
      <c r="A121" s="34" t="s">
        <v>52</v>
      </c>
      <c r="E121" s="35" t="s">
        <v>411</v>
      </c>
    </row>
    <row r="122" spans="1:5" ht="12.75">
      <c r="A122" s="36" t="s">
        <v>54</v>
      </c>
      <c r="E122" s="37" t="s">
        <v>412</v>
      </c>
    </row>
    <row r="123" spans="1:5" ht="293.25">
      <c r="A123" t="s">
        <v>56</v>
      </c>
      <c r="E123" s="35" t="s">
        <v>413</v>
      </c>
    </row>
    <row r="124" spans="1:16" ht="12.75">
      <c r="A124" s="25" t="s">
        <v>46</v>
      </c>
      <c s="29" t="s">
        <v>414</v>
      </c>
      <c s="29" t="s">
        <v>415</v>
      </c>
      <c s="25" t="s">
        <v>48</v>
      </c>
      <c s="30" t="s">
        <v>416</v>
      </c>
      <c s="31" t="s">
        <v>117</v>
      </c>
      <c s="32">
        <v>2.22</v>
      </c>
      <c s="33">
        <v>0</v>
      </c>
      <c s="32">
        <f>ROUND(ROUND(H124,2)*ROUND(G124,2),2)</f>
      </c>
      <c s="31" t="s">
        <v>51</v>
      </c>
      <c r="O124">
        <f>(I124*21)/100</f>
      </c>
      <c t="s">
        <v>21</v>
      </c>
    </row>
    <row r="125" spans="1:5" ht="38.25">
      <c r="A125" s="34" t="s">
        <v>52</v>
      </c>
      <c r="E125" s="35" t="s">
        <v>417</v>
      </c>
    </row>
    <row r="126" spans="1:5" ht="89.25">
      <c r="A126" s="36" t="s">
        <v>54</v>
      </c>
      <c r="E126" s="37" t="s">
        <v>418</v>
      </c>
    </row>
    <row r="127" spans="1:5" ht="89.25">
      <c r="A127" t="s">
        <v>56</v>
      </c>
      <c r="E127" s="35" t="s">
        <v>419</v>
      </c>
    </row>
    <row r="128" spans="1:16" ht="12.75">
      <c r="A128" s="25" t="s">
        <v>46</v>
      </c>
      <c s="29" t="s">
        <v>420</v>
      </c>
      <c s="29" t="s">
        <v>421</v>
      </c>
      <c s="25" t="s">
        <v>48</v>
      </c>
      <c s="30" t="s">
        <v>422</v>
      </c>
      <c s="31" t="s">
        <v>117</v>
      </c>
      <c s="32">
        <v>21</v>
      </c>
      <c s="33">
        <v>0</v>
      </c>
      <c s="32">
        <f>ROUND(ROUND(H128,2)*ROUND(G128,2),2)</f>
      </c>
      <c s="31" t="s">
        <v>51</v>
      </c>
      <c r="O128">
        <f>(I128*21)/100</f>
      </c>
      <c t="s">
        <v>21</v>
      </c>
    </row>
    <row r="129" spans="1:5" ht="25.5">
      <c r="A129" s="34" t="s">
        <v>52</v>
      </c>
      <c r="E129" s="35" t="s">
        <v>423</v>
      </c>
    </row>
    <row r="130" spans="1:5" ht="89.25">
      <c r="A130" s="36" t="s">
        <v>54</v>
      </c>
      <c r="E130" s="37" t="s">
        <v>424</v>
      </c>
    </row>
    <row r="131" spans="1:5" ht="395.25">
      <c r="A131" t="s">
        <v>56</v>
      </c>
      <c r="E131" s="35" t="s">
        <v>407</v>
      </c>
    </row>
    <row r="132" spans="1:16" ht="12.75">
      <c r="A132" s="25" t="s">
        <v>46</v>
      </c>
      <c s="29" t="s">
        <v>425</v>
      </c>
      <c s="29" t="s">
        <v>426</v>
      </c>
      <c s="25" t="s">
        <v>48</v>
      </c>
      <c s="30" t="s">
        <v>427</v>
      </c>
      <c s="31" t="s">
        <v>50</v>
      </c>
      <c s="32">
        <v>4.41</v>
      </c>
      <c s="33">
        <v>0</v>
      </c>
      <c s="32">
        <f>ROUND(ROUND(H132,2)*ROUND(G132,2),2)</f>
      </c>
      <c s="31" t="s">
        <v>51</v>
      </c>
      <c r="O132">
        <f>(I132*21)/100</f>
      </c>
      <c t="s">
        <v>21</v>
      </c>
    </row>
    <row r="133" spans="1:5" ht="12.75">
      <c r="A133" s="34" t="s">
        <v>52</v>
      </c>
      <c r="E133" s="35" t="s">
        <v>428</v>
      </c>
    </row>
    <row r="134" spans="1:5" ht="12.75">
      <c r="A134" s="36" t="s">
        <v>54</v>
      </c>
      <c r="E134" s="37" t="s">
        <v>429</v>
      </c>
    </row>
    <row r="135" spans="1:5" ht="293.25">
      <c r="A135" t="s">
        <v>56</v>
      </c>
      <c r="E135" s="35" t="s">
        <v>413</v>
      </c>
    </row>
    <row r="136" spans="1:16" ht="12.75">
      <c r="A136" s="25" t="s">
        <v>46</v>
      </c>
      <c s="29" t="s">
        <v>430</v>
      </c>
      <c s="29" t="s">
        <v>431</v>
      </c>
      <c s="25" t="s">
        <v>48</v>
      </c>
      <c s="30" t="s">
        <v>432</v>
      </c>
      <c s="31" t="s">
        <v>117</v>
      </c>
      <c s="32">
        <v>0.28</v>
      </c>
      <c s="33">
        <v>0</v>
      </c>
      <c s="32">
        <f>ROUND(ROUND(H136,2)*ROUND(G136,2),2)</f>
      </c>
      <c s="31" t="s">
        <v>51</v>
      </c>
      <c r="O136">
        <f>(I136*21)/100</f>
      </c>
      <c t="s">
        <v>21</v>
      </c>
    </row>
    <row r="137" spans="1:5" ht="12.75">
      <c r="A137" s="34" t="s">
        <v>52</v>
      </c>
      <c r="E137" s="35" t="s">
        <v>48</v>
      </c>
    </row>
    <row r="138" spans="1:5" ht="12.75">
      <c r="A138" s="36" t="s">
        <v>54</v>
      </c>
      <c r="E138" s="37" t="s">
        <v>433</v>
      </c>
    </row>
    <row r="139" spans="1:5" ht="102">
      <c r="A139" t="s">
        <v>56</v>
      </c>
      <c r="E139" s="35" t="s">
        <v>434</v>
      </c>
    </row>
    <row r="140" spans="1:16" ht="25.5">
      <c r="A140" s="25" t="s">
        <v>46</v>
      </c>
      <c s="29" t="s">
        <v>435</v>
      </c>
      <c s="29" t="s">
        <v>436</v>
      </c>
      <c s="25" t="s">
        <v>48</v>
      </c>
      <c s="30" t="s">
        <v>437</v>
      </c>
      <c s="31" t="s">
        <v>50</v>
      </c>
      <c s="32">
        <v>0.03</v>
      </c>
      <c s="33">
        <v>0</v>
      </c>
      <c s="32">
        <f>ROUND(ROUND(H140,2)*ROUND(G140,2),2)</f>
      </c>
      <c s="31" t="s">
        <v>51</v>
      </c>
      <c r="O140">
        <f>(I140*21)/100</f>
      </c>
      <c t="s">
        <v>21</v>
      </c>
    </row>
    <row r="141" spans="1:5" ht="12.75">
      <c r="A141" s="34" t="s">
        <v>52</v>
      </c>
      <c r="E141" s="35" t="s">
        <v>48</v>
      </c>
    </row>
    <row r="142" spans="1:5" ht="12.75">
      <c r="A142" s="36" t="s">
        <v>54</v>
      </c>
      <c r="E142" s="37" t="s">
        <v>438</v>
      </c>
    </row>
    <row r="143" spans="1:5" ht="76.5">
      <c r="A143" t="s">
        <v>56</v>
      </c>
      <c r="E143" s="35" t="s">
        <v>439</v>
      </c>
    </row>
    <row r="144" spans="1:18" ht="12.75" customHeight="1">
      <c r="A144" s="6" t="s">
        <v>44</v>
      </c>
      <c s="6"/>
      <c s="39" t="s">
        <v>32</v>
      </c>
      <c s="6"/>
      <c s="27" t="s">
        <v>211</v>
      </c>
      <c s="6"/>
      <c s="6"/>
      <c s="6"/>
      <c s="40">
        <f>0+Q144</f>
      </c>
      <c s="6"/>
      <c r="O144">
        <f>0+R144</f>
      </c>
      <c r="Q144">
        <f>0+I145+I149+I153+I157+I161+I165+I169+I173+I177</f>
      </c>
      <c>
        <f>0+O145+O149+O153+O157+O161+O165+O169+O173+O177</f>
      </c>
    </row>
    <row r="145" spans="1:16" ht="12.75">
      <c r="A145" s="25" t="s">
        <v>46</v>
      </c>
      <c s="29" t="s">
        <v>440</v>
      </c>
      <c s="29" t="s">
        <v>441</v>
      </c>
      <c s="25" t="s">
        <v>48</v>
      </c>
      <c s="30" t="s">
        <v>442</v>
      </c>
      <c s="31" t="s">
        <v>117</v>
      </c>
      <c s="32">
        <v>11.42</v>
      </c>
      <c s="33">
        <v>0</v>
      </c>
      <c s="32">
        <f>ROUND(ROUND(H145,2)*ROUND(G145,2),2)</f>
      </c>
      <c s="31" t="s">
        <v>51</v>
      </c>
      <c r="O145">
        <f>(I145*21)/100</f>
      </c>
      <c t="s">
        <v>21</v>
      </c>
    </row>
    <row r="146" spans="1:5" ht="12.75">
      <c r="A146" s="34" t="s">
        <v>52</v>
      </c>
      <c r="E146" s="35" t="s">
        <v>443</v>
      </c>
    </row>
    <row r="147" spans="1:5" ht="51">
      <c r="A147" s="36" t="s">
        <v>54</v>
      </c>
      <c r="E147" s="37" t="s">
        <v>444</v>
      </c>
    </row>
    <row r="148" spans="1:5" ht="395.25">
      <c r="A148" t="s">
        <v>56</v>
      </c>
      <c r="E148" s="35" t="s">
        <v>407</v>
      </c>
    </row>
    <row r="149" spans="1:16" ht="12.75">
      <c r="A149" s="25" t="s">
        <v>46</v>
      </c>
      <c s="29" t="s">
        <v>445</v>
      </c>
      <c s="29" t="s">
        <v>446</v>
      </c>
      <c s="25" t="s">
        <v>48</v>
      </c>
      <c s="30" t="s">
        <v>447</v>
      </c>
      <c s="31" t="s">
        <v>50</v>
      </c>
      <c s="32">
        <v>3.2</v>
      </c>
      <c s="33">
        <v>0</v>
      </c>
      <c s="32">
        <f>ROUND(ROUND(H149,2)*ROUND(G149,2),2)</f>
      </c>
      <c s="31" t="s">
        <v>51</v>
      </c>
      <c r="O149">
        <f>(I149*21)/100</f>
      </c>
      <c t="s">
        <v>21</v>
      </c>
    </row>
    <row r="150" spans="1:5" ht="12.75">
      <c r="A150" s="34" t="s">
        <v>52</v>
      </c>
      <c r="E150" s="35" t="s">
        <v>448</v>
      </c>
    </row>
    <row r="151" spans="1:5" ht="12.75">
      <c r="A151" s="36" t="s">
        <v>54</v>
      </c>
      <c r="E151" s="37" t="s">
        <v>449</v>
      </c>
    </row>
    <row r="152" spans="1:5" ht="293.25">
      <c r="A152" t="s">
        <v>56</v>
      </c>
      <c r="E152" s="35" t="s">
        <v>413</v>
      </c>
    </row>
    <row r="153" spans="1:16" ht="12.75">
      <c r="A153" s="25" t="s">
        <v>46</v>
      </c>
      <c s="29" t="s">
        <v>450</v>
      </c>
      <c s="29" t="s">
        <v>451</v>
      </c>
      <c s="25" t="s">
        <v>48</v>
      </c>
      <c s="30" t="s">
        <v>452</v>
      </c>
      <c s="31" t="s">
        <v>149</v>
      </c>
      <c s="32">
        <v>13.2</v>
      </c>
      <c s="33">
        <v>0</v>
      </c>
      <c s="32">
        <f>ROUND(ROUND(H153,2)*ROUND(G153,2),2)</f>
      </c>
      <c s="31" t="s">
        <v>51</v>
      </c>
      <c r="O153">
        <f>(I153*21)/100</f>
      </c>
      <c t="s">
        <v>21</v>
      </c>
    </row>
    <row r="154" spans="1:5" ht="12.75">
      <c r="A154" s="34" t="s">
        <v>52</v>
      </c>
      <c r="E154" s="35" t="s">
        <v>453</v>
      </c>
    </row>
    <row r="155" spans="1:5" ht="12.75">
      <c r="A155" s="36" t="s">
        <v>54</v>
      </c>
      <c r="E155" s="37" t="s">
        <v>454</v>
      </c>
    </row>
    <row r="156" spans="1:5" ht="89.25">
      <c r="A156" t="s">
        <v>56</v>
      </c>
      <c r="E156" s="35" t="s">
        <v>455</v>
      </c>
    </row>
    <row r="157" spans="1:16" ht="12.75">
      <c r="A157" s="25" t="s">
        <v>46</v>
      </c>
      <c s="29" t="s">
        <v>456</v>
      </c>
      <c s="29" t="s">
        <v>457</v>
      </c>
      <c s="25" t="s">
        <v>48</v>
      </c>
      <c s="30" t="s">
        <v>458</v>
      </c>
      <c s="31" t="s">
        <v>117</v>
      </c>
      <c s="32">
        <v>5.49</v>
      </c>
      <c s="33">
        <v>0</v>
      </c>
      <c s="32">
        <f>ROUND(ROUND(H157,2)*ROUND(G157,2),2)</f>
      </c>
      <c s="31" t="s">
        <v>51</v>
      </c>
      <c r="O157">
        <f>(I157*21)/100</f>
      </c>
      <c t="s">
        <v>21</v>
      </c>
    </row>
    <row r="158" spans="1:5" ht="25.5">
      <c r="A158" s="34" t="s">
        <v>52</v>
      </c>
      <c r="E158" s="35" t="s">
        <v>459</v>
      </c>
    </row>
    <row r="159" spans="1:5" ht="63.75">
      <c r="A159" s="36" t="s">
        <v>54</v>
      </c>
      <c r="E159" s="37" t="s">
        <v>460</v>
      </c>
    </row>
    <row r="160" spans="1:5" ht="395.25">
      <c r="A160" t="s">
        <v>56</v>
      </c>
      <c r="E160" s="35" t="s">
        <v>385</v>
      </c>
    </row>
    <row r="161" spans="1:16" ht="12.75">
      <c r="A161" s="25" t="s">
        <v>46</v>
      </c>
      <c s="29" t="s">
        <v>461</v>
      </c>
      <c s="29" t="s">
        <v>462</v>
      </c>
      <c s="25" t="s">
        <v>48</v>
      </c>
      <c s="30" t="s">
        <v>463</v>
      </c>
      <c s="31" t="s">
        <v>117</v>
      </c>
      <c s="32">
        <v>14.59</v>
      </c>
      <c s="33">
        <v>0</v>
      </c>
      <c s="32">
        <f>ROUND(ROUND(H161,2)*ROUND(G161,2),2)</f>
      </c>
      <c s="31" t="s">
        <v>51</v>
      </c>
      <c r="O161">
        <f>(I161*21)/100</f>
      </c>
      <c t="s">
        <v>21</v>
      </c>
    </row>
    <row r="162" spans="1:5" ht="12.75">
      <c r="A162" s="34" t="s">
        <v>52</v>
      </c>
      <c r="E162" s="35" t="s">
        <v>464</v>
      </c>
    </row>
    <row r="163" spans="1:5" ht="216.75">
      <c r="A163" s="36" t="s">
        <v>54</v>
      </c>
      <c r="E163" s="37" t="s">
        <v>465</v>
      </c>
    </row>
    <row r="164" spans="1:5" ht="395.25">
      <c r="A164" t="s">
        <v>56</v>
      </c>
      <c r="E164" s="35" t="s">
        <v>385</v>
      </c>
    </row>
    <row r="165" spans="1:16" ht="25.5">
      <c r="A165" s="25" t="s">
        <v>46</v>
      </c>
      <c s="29" t="s">
        <v>466</v>
      </c>
      <c s="29" t="s">
        <v>467</v>
      </c>
      <c s="25" t="s">
        <v>48</v>
      </c>
      <c s="30" t="s">
        <v>468</v>
      </c>
      <c s="31" t="s">
        <v>117</v>
      </c>
      <c s="32">
        <v>11.07</v>
      </c>
      <c s="33">
        <v>0</v>
      </c>
      <c s="32">
        <f>ROUND(ROUND(H165,2)*ROUND(G165,2),2)</f>
      </c>
      <c s="31" t="s">
        <v>51</v>
      </c>
      <c r="O165">
        <f>(I165*21)/100</f>
      </c>
      <c t="s">
        <v>21</v>
      </c>
    </row>
    <row r="166" spans="1:5" ht="25.5">
      <c r="A166" s="34" t="s">
        <v>52</v>
      </c>
      <c r="E166" s="35" t="s">
        <v>469</v>
      </c>
    </row>
    <row r="167" spans="1:5" ht="51">
      <c r="A167" s="36" t="s">
        <v>54</v>
      </c>
      <c r="E167" s="37" t="s">
        <v>470</v>
      </c>
    </row>
    <row r="168" spans="1:5" ht="76.5">
      <c r="A168" t="s">
        <v>56</v>
      </c>
      <c r="E168" s="35" t="s">
        <v>471</v>
      </c>
    </row>
    <row r="169" spans="1:16" ht="12.75">
      <c r="A169" s="25" t="s">
        <v>46</v>
      </c>
      <c s="29" t="s">
        <v>472</v>
      </c>
      <c s="29" t="s">
        <v>473</v>
      </c>
      <c s="25" t="s">
        <v>48</v>
      </c>
      <c s="30" t="s">
        <v>474</v>
      </c>
      <c s="31" t="s">
        <v>117</v>
      </c>
      <c s="32">
        <v>7.15</v>
      </c>
      <c s="33">
        <v>0</v>
      </c>
      <c s="32">
        <f>ROUND(ROUND(H169,2)*ROUND(G169,2),2)</f>
      </c>
      <c s="31" t="s">
        <v>51</v>
      </c>
      <c r="O169">
        <f>(I169*21)/100</f>
      </c>
      <c t="s">
        <v>21</v>
      </c>
    </row>
    <row r="170" spans="1:5" ht="12.75">
      <c r="A170" s="34" t="s">
        <v>52</v>
      </c>
      <c r="E170" s="35" t="s">
        <v>475</v>
      </c>
    </row>
    <row r="171" spans="1:5" ht="12.75">
      <c r="A171" s="36" t="s">
        <v>54</v>
      </c>
      <c r="E171" s="37" t="s">
        <v>476</v>
      </c>
    </row>
    <row r="172" spans="1:5" ht="63.75">
      <c r="A172" t="s">
        <v>56</v>
      </c>
      <c r="E172" s="35" t="s">
        <v>477</v>
      </c>
    </row>
    <row r="173" spans="1:16" ht="12.75">
      <c r="A173" s="25" t="s">
        <v>46</v>
      </c>
      <c s="29" t="s">
        <v>478</v>
      </c>
      <c s="29" t="s">
        <v>479</v>
      </c>
      <c s="25" t="s">
        <v>48</v>
      </c>
      <c s="30" t="s">
        <v>480</v>
      </c>
      <c s="31" t="s">
        <v>117</v>
      </c>
      <c s="32">
        <v>5.01</v>
      </c>
      <c s="33">
        <v>0</v>
      </c>
      <c s="32">
        <f>ROUND(ROUND(H173,2)*ROUND(G173,2),2)</f>
      </c>
      <c s="31" t="s">
        <v>51</v>
      </c>
      <c r="O173">
        <f>(I173*21)/100</f>
      </c>
      <c t="s">
        <v>21</v>
      </c>
    </row>
    <row r="174" spans="1:5" ht="12.75">
      <c r="A174" s="34" t="s">
        <v>52</v>
      </c>
      <c r="E174" s="35" t="s">
        <v>48</v>
      </c>
    </row>
    <row r="175" spans="1:5" ht="127.5">
      <c r="A175" s="36" t="s">
        <v>54</v>
      </c>
      <c r="E175" s="37" t="s">
        <v>481</v>
      </c>
    </row>
    <row r="176" spans="1:5" ht="114.75">
      <c r="A176" t="s">
        <v>56</v>
      </c>
      <c r="E176" s="35" t="s">
        <v>482</v>
      </c>
    </row>
    <row r="177" spans="1:16" ht="12.75">
      <c r="A177" s="25" t="s">
        <v>46</v>
      </c>
      <c s="29" t="s">
        <v>483</v>
      </c>
      <c s="29" t="s">
        <v>484</v>
      </c>
      <c s="25" t="s">
        <v>48</v>
      </c>
      <c s="30" t="s">
        <v>485</v>
      </c>
      <c s="31" t="s">
        <v>117</v>
      </c>
      <c s="32">
        <v>1.66</v>
      </c>
      <c s="33">
        <v>0</v>
      </c>
      <c s="32">
        <f>ROUND(ROUND(H177,2)*ROUND(G177,2),2)</f>
      </c>
      <c s="31" t="s">
        <v>51</v>
      </c>
      <c r="O177">
        <f>(I177*21)/100</f>
      </c>
      <c t="s">
        <v>21</v>
      </c>
    </row>
    <row r="178" spans="1:5" ht="12.75">
      <c r="A178" s="34" t="s">
        <v>52</v>
      </c>
      <c r="E178" s="35" t="s">
        <v>486</v>
      </c>
    </row>
    <row r="179" spans="1:5" ht="12.75">
      <c r="A179" s="36" t="s">
        <v>54</v>
      </c>
      <c r="E179" s="37" t="s">
        <v>487</v>
      </c>
    </row>
    <row r="180" spans="1:5" ht="382.5">
      <c r="A180" t="s">
        <v>56</v>
      </c>
      <c r="E180" s="35" t="s">
        <v>488</v>
      </c>
    </row>
    <row r="181" spans="1:18" ht="12.75" customHeight="1">
      <c r="A181" s="6" t="s">
        <v>44</v>
      </c>
      <c s="6"/>
      <c s="39" t="s">
        <v>34</v>
      </c>
      <c s="6"/>
      <c s="27" t="s">
        <v>121</v>
      </c>
      <c s="6"/>
      <c s="6"/>
      <c s="6"/>
      <c s="40">
        <f>0+Q181</f>
      </c>
      <c s="6"/>
      <c r="O181">
        <f>0+R181</f>
      </c>
      <c r="Q181">
        <f>0+I182+I186+I190+I194+I198</f>
      </c>
      <c>
        <f>0+O182+O186+O190+O194+O198</f>
      </c>
    </row>
    <row r="182" spans="1:16" ht="12.75">
      <c r="A182" s="25" t="s">
        <v>46</v>
      </c>
      <c s="29" t="s">
        <v>489</v>
      </c>
      <c s="29" t="s">
        <v>236</v>
      </c>
      <c s="25" t="s">
        <v>48</v>
      </c>
      <c s="30" t="s">
        <v>237</v>
      </c>
      <c s="31" t="s">
        <v>125</v>
      </c>
      <c s="32">
        <v>61.6</v>
      </c>
      <c s="33">
        <v>0</v>
      </c>
      <c s="32">
        <f>ROUND(ROUND(H182,2)*ROUND(G182,2),2)</f>
      </c>
      <c s="31" t="s">
        <v>51</v>
      </c>
      <c r="O182">
        <f>(I182*21)/100</f>
      </c>
      <c t="s">
        <v>21</v>
      </c>
    </row>
    <row r="183" spans="1:5" ht="25.5">
      <c r="A183" s="34" t="s">
        <v>52</v>
      </c>
      <c r="E183" s="35" t="s">
        <v>490</v>
      </c>
    </row>
    <row r="184" spans="1:5" ht="12.75">
      <c r="A184" s="36" t="s">
        <v>54</v>
      </c>
      <c r="E184" s="37" t="s">
        <v>491</v>
      </c>
    </row>
    <row r="185" spans="1:5" ht="89.25">
      <c r="A185" t="s">
        <v>56</v>
      </c>
      <c r="E185" s="35" t="s">
        <v>134</v>
      </c>
    </row>
    <row r="186" spans="1:16" ht="12.75">
      <c r="A186" s="25" t="s">
        <v>46</v>
      </c>
      <c s="29" t="s">
        <v>492</v>
      </c>
      <c s="29" t="s">
        <v>136</v>
      </c>
      <c s="25" t="s">
        <v>48</v>
      </c>
      <c s="30" t="s">
        <v>137</v>
      </c>
      <c s="31" t="s">
        <v>125</v>
      </c>
      <c s="32">
        <v>30.8</v>
      </c>
      <c s="33">
        <v>0</v>
      </c>
      <c s="32">
        <f>ROUND(ROUND(H186,2)*ROUND(G186,2),2)</f>
      </c>
      <c s="31" t="s">
        <v>51</v>
      </c>
      <c r="O186">
        <f>(I186*21)/100</f>
      </c>
      <c t="s">
        <v>21</v>
      </c>
    </row>
    <row r="187" spans="1:5" ht="38.25">
      <c r="A187" s="34" t="s">
        <v>52</v>
      </c>
      <c r="E187" s="35" t="s">
        <v>493</v>
      </c>
    </row>
    <row r="188" spans="1:5" ht="12.75">
      <c r="A188" s="36" t="s">
        <v>54</v>
      </c>
      <c r="E188" s="37" t="s">
        <v>494</v>
      </c>
    </row>
    <row r="189" spans="1:5" ht="165.75">
      <c r="A189" t="s">
        <v>56</v>
      </c>
      <c r="E189" s="35" t="s">
        <v>139</v>
      </c>
    </row>
    <row r="190" spans="1:16" ht="12.75">
      <c r="A190" s="25" t="s">
        <v>46</v>
      </c>
      <c s="29" t="s">
        <v>495</v>
      </c>
      <c s="29" t="s">
        <v>496</v>
      </c>
      <c s="25" t="s">
        <v>48</v>
      </c>
      <c s="30" t="s">
        <v>497</v>
      </c>
      <c s="31" t="s">
        <v>125</v>
      </c>
      <c s="32">
        <v>30.8</v>
      </c>
      <c s="33">
        <v>0</v>
      </c>
      <c s="32">
        <f>ROUND(ROUND(H190,2)*ROUND(G190,2),2)</f>
      </c>
      <c s="31" t="s">
        <v>51</v>
      </c>
      <c r="O190">
        <f>(I190*21)/100</f>
      </c>
      <c t="s">
        <v>21</v>
      </c>
    </row>
    <row r="191" spans="1:5" ht="38.25">
      <c r="A191" s="34" t="s">
        <v>52</v>
      </c>
      <c r="E191" s="35" t="s">
        <v>493</v>
      </c>
    </row>
    <row r="192" spans="1:5" ht="12.75">
      <c r="A192" s="36" t="s">
        <v>54</v>
      </c>
      <c r="E192" s="37" t="s">
        <v>494</v>
      </c>
    </row>
    <row r="193" spans="1:5" ht="165.75">
      <c r="A193" t="s">
        <v>56</v>
      </c>
      <c r="E193" s="35" t="s">
        <v>139</v>
      </c>
    </row>
    <row r="194" spans="1:16" ht="12.75">
      <c r="A194" s="25" t="s">
        <v>46</v>
      </c>
      <c s="29" t="s">
        <v>498</v>
      </c>
      <c s="29" t="s">
        <v>499</v>
      </c>
      <c s="25" t="s">
        <v>48</v>
      </c>
      <c s="30" t="s">
        <v>500</v>
      </c>
      <c s="31" t="s">
        <v>125</v>
      </c>
      <c s="32">
        <v>30.8</v>
      </c>
      <c s="33">
        <v>0</v>
      </c>
      <c s="32">
        <f>ROUND(ROUND(H194,2)*ROUND(G194,2),2)</f>
      </c>
      <c s="31" t="s">
        <v>51</v>
      </c>
      <c r="O194">
        <f>(I194*21)/100</f>
      </c>
      <c t="s">
        <v>21</v>
      </c>
    </row>
    <row r="195" spans="1:5" ht="38.25">
      <c r="A195" s="34" t="s">
        <v>52</v>
      </c>
      <c r="E195" s="35" t="s">
        <v>493</v>
      </c>
    </row>
    <row r="196" spans="1:5" ht="12.75">
      <c r="A196" s="36" t="s">
        <v>54</v>
      </c>
      <c r="E196" s="37" t="s">
        <v>494</v>
      </c>
    </row>
    <row r="197" spans="1:5" ht="165.75">
      <c r="A197" t="s">
        <v>56</v>
      </c>
      <c r="E197" s="35" t="s">
        <v>139</v>
      </c>
    </row>
    <row r="198" spans="1:16" ht="12.75">
      <c r="A198" s="25" t="s">
        <v>46</v>
      </c>
      <c s="29" t="s">
        <v>501</v>
      </c>
      <c s="29" t="s">
        <v>502</v>
      </c>
      <c s="25" t="s">
        <v>48</v>
      </c>
      <c s="30" t="s">
        <v>503</v>
      </c>
      <c s="31" t="s">
        <v>125</v>
      </c>
      <c s="32">
        <v>30.8</v>
      </c>
      <c s="33">
        <v>0</v>
      </c>
      <c s="32">
        <f>ROUND(ROUND(H198,2)*ROUND(G198,2),2)</f>
      </c>
      <c s="31" t="s">
        <v>51</v>
      </c>
      <c r="O198">
        <f>(I198*21)/100</f>
      </c>
      <c t="s">
        <v>21</v>
      </c>
    </row>
    <row r="199" spans="1:5" ht="12.75">
      <c r="A199" s="34" t="s">
        <v>52</v>
      </c>
      <c r="E199" s="35" t="s">
        <v>504</v>
      </c>
    </row>
    <row r="200" spans="1:5" ht="12.75">
      <c r="A200" s="36" t="s">
        <v>54</v>
      </c>
      <c r="E200" s="37" t="s">
        <v>494</v>
      </c>
    </row>
    <row r="201" spans="1:5" ht="63.75">
      <c r="A201" t="s">
        <v>56</v>
      </c>
      <c r="E201" s="35" t="s">
        <v>505</v>
      </c>
    </row>
    <row r="202" spans="1:18" ht="12.75" customHeight="1">
      <c r="A202" s="6" t="s">
        <v>44</v>
      </c>
      <c s="6"/>
      <c s="39" t="s">
        <v>36</v>
      </c>
      <c s="6"/>
      <c s="27" t="s">
        <v>506</v>
      </c>
      <c s="6"/>
      <c s="6"/>
      <c s="6"/>
      <c s="40">
        <f>0+Q202</f>
      </c>
      <c s="6"/>
      <c r="O202">
        <f>0+R202</f>
      </c>
      <c r="Q202">
        <f>0+I203+I207+I211+I215+I219+I223+I227+I231+I235</f>
      </c>
      <c>
        <f>0+O203+O207+O211+O215+O219+O223+O227+O231+O235</f>
      </c>
    </row>
    <row r="203" spans="1:16" ht="12.75">
      <c r="A203" s="25" t="s">
        <v>46</v>
      </c>
      <c s="29" t="s">
        <v>507</v>
      </c>
      <c s="29" t="s">
        <v>508</v>
      </c>
      <c s="25" t="s">
        <v>48</v>
      </c>
      <c s="30" t="s">
        <v>509</v>
      </c>
      <c s="31" t="s">
        <v>125</v>
      </c>
      <c s="32">
        <v>20.43</v>
      </c>
      <c s="33">
        <v>0</v>
      </c>
      <c s="32">
        <f>ROUND(ROUND(H203,2)*ROUND(G203,2),2)</f>
      </c>
      <c s="31" t="s">
        <v>51</v>
      </c>
      <c r="O203">
        <f>(I203*21)/100</f>
      </c>
      <c t="s">
        <v>21</v>
      </c>
    </row>
    <row r="204" spans="1:5" ht="12.75">
      <c r="A204" s="34" t="s">
        <v>52</v>
      </c>
      <c r="E204" s="35" t="s">
        <v>510</v>
      </c>
    </row>
    <row r="205" spans="1:5" ht="51">
      <c r="A205" s="36" t="s">
        <v>54</v>
      </c>
      <c r="E205" s="37" t="s">
        <v>511</v>
      </c>
    </row>
    <row r="206" spans="1:5" ht="51">
      <c r="A206" t="s">
        <v>56</v>
      </c>
      <c r="E206" s="35" t="s">
        <v>512</v>
      </c>
    </row>
    <row r="207" spans="1:16" ht="25.5">
      <c r="A207" s="25" t="s">
        <v>46</v>
      </c>
      <c s="29" t="s">
        <v>513</v>
      </c>
      <c s="29" t="s">
        <v>514</v>
      </c>
      <c s="25" t="s">
        <v>48</v>
      </c>
      <c s="30" t="s">
        <v>515</v>
      </c>
      <c s="31" t="s">
        <v>125</v>
      </c>
      <c s="32">
        <v>14.4</v>
      </c>
      <c s="33">
        <v>0</v>
      </c>
      <c s="32">
        <f>ROUND(ROUND(H207,2)*ROUND(G207,2),2)</f>
      </c>
      <c s="31" t="s">
        <v>51</v>
      </c>
      <c r="O207">
        <f>(I207*21)/100</f>
      </c>
      <c t="s">
        <v>21</v>
      </c>
    </row>
    <row r="208" spans="1:5" ht="12.75">
      <c r="A208" s="34" t="s">
        <v>52</v>
      </c>
      <c r="E208" s="35" t="s">
        <v>516</v>
      </c>
    </row>
    <row r="209" spans="1:5" ht="12.75">
      <c r="A209" s="36" t="s">
        <v>54</v>
      </c>
      <c r="E209" s="37" t="s">
        <v>517</v>
      </c>
    </row>
    <row r="210" spans="1:5" ht="102">
      <c r="A210" t="s">
        <v>56</v>
      </c>
      <c r="E210" s="35" t="s">
        <v>518</v>
      </c>
    </row>
    <row r="211" spans="1:16" ht="25.5">
      <c r="A211" s="25" t="s">
        <v>46</v>
      </c>
      <c s="29" t="s">
        <v>519</v>
      </c>
      <c s="29" t="s">
        <v>520</v>
      </c>
      <c s="25" t="s">
        <v>48</v>
      </c>
      <c s="30" t="s">
        <v>521</v>
      </c>
      <c s="31" t="s">
        <v>125</v>
      </c>
      <c s="32">
        <v>12.7</v>
      </c>
      <c s="33">
        <v>0</v>
      </c>
      <c s="32">
        <f>ROUND(ROUND(H211,2)*ROUND(G211,2),2)</f>
      </c>
      <c s="31" t="s">
        <v>51</v>
      </c>
      <c r="O211">
        <f>(I211*21)/100</f>
      </c>
      <c t="s">
        <v>21</v>
      </c>
    </row>
    <row r="212" spans="1:5" ht="38.25">
      <c r="A212" s="34" t="s">
        <v>52</v>
      </c>
      <c r="E212" s="35" t="s">
        <v>522</v>
      </c>
    </row>
    <row r="213" spans="1:5" ht="76.5">
      <c r="A213" s="36" t="s">
        <v>54</v>
      </c>
      <c r="E213" s="37" t="s">
        <v>523</v>
      </c>
    </row>
    <row r="214" spans="1:5" ht="102">
      <c r="A214" t="s">
        <v>56</v>
      </c>
      <c r="E214" s="35" t="s">
        <v>518</v>
      </c>
    </row>
    <row r="215" spans="1:16" ht="12.75">
      <c r="A215" s="25" t="s">
        <v>46</v>
      </c>
      <c s="29" t="s">
        <v>524</v>
      </c>
      <c s="29" t="s">
        <v>525</v>
      </c>
      <c s="25" t="s">
        <v>48</v>
      </c>
      <c s="30" t="s">
        <v>526</v>
      </c>
      <c s="31" t="s">
        <v>125</v>
      </c>
      <c s="32">
        <v>5.03</v>
      </c>
      <c s="33">
        <v>0</v>
      </c>
      <c s="32">
        <f>ROUND(ROUND(H215,2)*ROUND(G215,2),2)</f>
      </c>
      <c s="31" t="s">
        <v>51</v>
      </c>
      <c r="O215">
        <f>(I215*21)/100</f>
      </c>
      <c t="s">
        <v>21</v>
      </c>
    </row>
    <row r="216" spans="1:5" ht="25.5">
      <c r="A216" s="34" t="s">
        <v>52</v>
      </c>
      <c r="E216" s="35" t="s">
        <v>527</v>
      </c>
    </row>
    <row r="217" spans="1:5" ht="51">
      <c r="A217" s="36" t="s">
        <v>54</v>
      </c>
      <c r="E217" s="37" t="s">
        <v>528</v>
      </c>
    </row>
    <row r="218" spans="1:5" ht="102">
      <c r="A218" t="s">
        <v>56</v>
      </c>
      <c r="E218" s="35" t="s">
        <v>518</v>
      </c>
    </row>
    <row r="219" spans="1:16" ht="12.75">
      <c r="A219" s="25" t="s">
        <v>46</v>
      </c>
      <c s="29" t="s">
        <v>529</v>
      </c>
      <c s="29" t="s">
        <v>530</v>
      </c>
      <c s="25" t="s">
        <v>48</v>
      </c>
      <c s="30" t="s">
        <v>531</v>
      </c>
      <c s="31" t="s">
        <v>125</v>
      </c>
      <c s="32">
        <v>34.37</v>
      </c>
      <c s="33">
        <v>0</v>
      </c>
      <c s="32">
        <f>ROUND(ROUND(H219,2)*ROUND(G219,2),2)</f>
      </c>
      <c s="31" t="s">
        <v>51</v>
      </c>
      <c r="O219">
        <f>(I219*21)/100</f>
      </c>
      <c t="s">
        <v>21</v>
      </c>
    </row>
    <row r="220" spans="1:5" ht="38.25">
      <c r="A220" s="34" t="s">
        <v>52</v>
      </c>
      <c r="E220" s="35" t="s">
        <v>532</v>
      </c>
    </row>
    <row r="221" spans="1:5" ht="76.5">
      <c r="A221" s="36" t="s">
        <v>54</v>
      </c>
      <c r="E221" s="37" t="s">
        <v>533</v>
      </c>
    </row>
    <row r="222" spans="1:5" ht="102">
      <c r="A222" t="s">
        <v>56</v>
      </c>
      <c r="E222" s="35" t="s">
        <v>518</v>
      </c>
    </row>
    <row r="223" spans="1:16" ht="12.75">
      <c r="A223" s="25" t="s">
        <v>46</v>
      </c>
      <c s="29" t="s">
        <v>534</v>
      </c>
      <c s="29" t="s">
        <v>535</v>
      </c>
      <c s="25" t="s">
        <v>48</v>
      </c>
      <c s="30" t="s">
        <v>536</v>
      </c>
      <c s="31" t="s">
        <v>125</v>
      </c>
      <c s="32">
        <v>32.13</v>
      </c>
      <c s="33">
        <v>0</v>
      </c>
      <c s="32">
        <f>ROUND(ROUND(H223,2)*ROUND(G223,2),2)</f>
      </c>
      <c s="31" t="s">
        <v>51</v>
      </c>
      <c r="O223">
        <f>(I223*21)/100</f>
      </c>
      <c t="s">
        <v>21</v>
      </c>
    </row>
    <row r="224" spans="1:5" ht="12.75">
      <c r="A224" s="34" t="s">
        <v>52</v>
      </c>
      <c r="E224" s="35" t="s">
        <v>537</v>
      </c>
    </row>
    <row r="225" spans="1:5" ht="63.75">
      <c r="A225" s="36" t="s">
        <v>54</v>
      </c>
      <c r="E225" s="37" t="s">
        <v>538</v>
      </c>
    </row>
    <row r="226" spans="1:5" ht="102">
      <c r="A226" t="s">
        <v>56</v>
      </c>
      <c r="E226" s="35" t="s">
        <v>518</v>
      </c>
    </row>
    <row r="227" spans="1:16" ht="12.75">
      <c r="A227" s="25" t="s">
        <v>46</v>
      </c>
      <c s="29" t="s">
        <v>539</v>
      </c>
      <c s="29" t="s">
        <v>540</v>
      </c>
      <c s="25" t="s">
        <v>48</v>
      </c>
      <c s="30" t="s">
        <v>541</v>
      </c>
      <c s="31" t="s">
        <v>125</v>
      </c>
      <c s="32">
        <v>14.9</v>
      </c>
      <c s="33">
        <v>0</v>
      </c>
      <c s="32">
        <f>ROUND(ROUND(H227,2)*ROUND(G227,2),2)</f>
      </c>
      <c s="31" t="s">
        <v>51</v>
      </c>
      <c r="O227">
        <f>(I227*21)/100</f>
      </c>
      <c t="s">
        <v>21</v>
      </c>
    </row>
    <row r="228" spans="1:5" ht="12.75">
      <c r="A228" s="34" t="s">
        <v>52</v>
      </c>
      <c r="E228" s="35" t="s">
        <v>48</v>
      </c>
    </row>
    <row r="229" spans="1:5" ht="63.75">
      <c r="A229" s="36" t="s">
        <v>54</v>
      </c>
      <c r="E229" s="37" t="s">
        <v>542</v>
      </c>
    </row>
    <row r="230" spans="1:5" ht="114.75">
      <c r="A230" t="s">
        <v>56</v>
      </c>
      <c r="E230" s="35" t="s">
        <v>543</v>
      </c>
    </row>
    <row r="231" spans="1:16" ht="12.75">
      <c r="A231" s="25" t="s">
        <v>46</v>
      </c>
      <c s="29" t="s">
        <v>544</v>
      </c>
      <c s="29" t="s">
        <v>545</v>
      </c>
      <c s="25" t="s">
        <v>48</v>
      </c>
      <c s="30" t="s">
        <v>546</v>
      </c>
      <c s="31" t="s">
        <v>117</v>
      </c>
      <c s="32">
        <v>1.21</v>
      </c>
      <c s="33">
        <v>0</v>
      </c>
      <c s="32">
        <f>ROUND(ROUND(H231,2)*ROUND(G231,2),2)</f>
      </c>
      <c s="31" t="s">
        <v>51</v>
      </c>
      <c r="O231">
        <f>(I231*21)/100</f>
      </c>
      <c t="s">
        <v>21</v>
      </c>
    </row>
    <row r="232" spans="1:5" ht="25.5">
      <c r="A232" s="34" t="s">
        <v>52</v>
      </c>
      <c r="E232" s="35" t="s">
        <v>547</v>
      </c>
    </row>
    <row r="233" spans="1:5" ht="51">
      <c r="A233" s="36" t="s">
        <v>54</v>
      </c>
      <c r="E233" s="37" t="s">
        <v>548</v>
      </c>
    </row>
    <row r="234" spans="1:5" ht="382.5">
      <c r="A234" t="s">
        <v>56</v>
      </c>
      <c r="E234" s="35" t="s">
        <v>549</v>
      </c>
    </row>
    <row r="235" spans="1:16" ht="12.75">
      <c r="A235" s="25" t="s">
        <v>46</v>
      </c>
      <c s="29" t="s">
        <v>550</v>
      </c>
      <c s="29" t="s">
        <v>551</v>
      </c>
      <c s="25" t="s">
        <v>48</v>
      </c>
      <c s="30" t="s">
        <v>552</v>
      </c>
      <c s="31" t="s">
        <v>125</v>
      </c>
      <c s="32">
        <v>15.84</v>
      </c>
      <c s="33">
        <v>0</v>
      </c>
      <c s="32">
        <f>ROUND(ROUND(H235,2)*ROUND(G235,2),2)</f>
      </c>
      <c s="31" t="s">
        <v>51</v>
      </c>
      <c r="O235">
        <f>(I235*21)/100</f>
      </c>
      <c t="s">
        <v>21</v>
      </c>
    </row>
    <row r="236" spans="1:5" ht="12.75">
      <c r="A236" s="34" t="s">
        <v>52</v>
      </c>
      <c r="E236" s="35" t="s">
        <v>553</v>
      </c>
    </row>
    <row r="237" spans="1:5" ht="12.75">
      <c r="A237" s="36" t="s">
        <v>54</v>
      </c>
      <c r="E237" s="37" t="s">
        <v>554</v>
      </c>
    </row>
    <row r="238" spans="1:5" ht="102">
      <c r="A238" t="s">
        <v>56</v>
      </c>
      <c r="E238" s="35" t="s">
        <v>555</v>
      </c>
    </row>
    <row r="239" spans="1:18" ht="12.75" customHeight="1">
      <c r="A239" s="6" t="s">
        <v>44</v>
      </c>
      <c s="6"/>
      <c s="39" t="s">
        <v>78</v>
      </c>
      <c s="6"/>
      <c s="27" t="s">
        <v>556</v>
      </c>
      <c s="6"/>
      <c s="6"/>
      <c s="6"/>
      <c s="40">
        <f>0+Q239</f>
      </c>
      <c s="6"/>
      <c r="O239">
        <f>0+R239</f>
      </c>
      <c r="Q239">
        <f>0+I240+I244+I248+I252+I256+I260+I264+I268+I272+I276+I280</f>
      </c>
      <c>
        <f>0+O240+O244+O248+O252+O256+O260+O264+O268+O272+O276+O280</f>
      </c>
    </row>
    <row r="240" spans="1:16" ht="12.75">
      <c r="A240" s="25" t="s">
        <v>46</v>
      </c>
      <c s="29" t="s">
        <v>557</v>
      </c>
      <c s="29" t="s">
        <v>558</v>
      </c>
      <c s="25" t="s">
        <v>48</v>
      </c>
      <c s="30" t="s">
        <v>559</v>
      </c>
      <c s="31" t="s">
        <v>125</v>
      </c>
      <c s="32">
        <v>71.23</v>
      </c>
      <c s="33">
        <v>0</v>
      </c>
      <c s="32">
        <f>ROUND(ROUND(H240,2)*ROUND(G240,2),2)</f>
      </c>
      <c s="31" t="s">
        <v>51</v>
      </c>
      <c r="O240">
        <f>(I240*21)/100</f>
      </c>
      <c t="s">
        <v>21</v>
      </c>
    </row>
    <row r="241" spans="1:5" ht="63.75">
      <c r="A241" s="34" t="s">
        <v>52</v>
      </c>
      <c r="E241" s="35" t="s">
        <v>560</v>
      </c>
    </row>
    <row r="242" spans="1:5" ht="76.5">
      <c r="A242" s="36" t="s">
        <v>54</v>
      </c>
      <c r="E242" s="37" t="s">
        <v>561</v>
      </c>
    </row>
    <row r="243" spans="1:5" ht="216.75">
      <c r="A243" t="s">
        <v>56</v>
      </c>
      <c r="E243" s="35" t="s">
        <v>562</v>
      </c>
    </row>
    <row r="244" spans="1:16" ht="12.75">
      <c r="A244" s="25" t="s">
        <v>46</v>
      </c>
      <c s="29" t="s">
        <v>563</v>
      </c>
      <c s="29" t="s">
        <v>564</v>
      </c>
      <c s="25" t="s">
        <v>48</v>
      </c>
      <c s="30" t="s">
        <v>565</v>
      </c>
      <c s="31" t="s">
        <v>125</v>
      </c>
      <c s="32">
        <v>19.59</v>
      </c>
      <c s="33">
        <v>0</v>
      </c>
      <c s="32">
        <f>ROUND(ROUND(H244,2)*ROUND(G244,2),2)</f>
      </c>
      <c s="31" t="s">
        <v>51</v>
      </c>
      <c r="O244">
        <f>(I244*21)/100</f>
      </c>
      <c t="s">
        <v>21</v>
      </c>
    </row>
    <row r="245" spans="1:5" ht="12.75">
      <c r="A245" s="34" t="s">
        <v>52</v>
      </c>
      <c r="E245" s="35" t="s">
        <v>566</v>
      </c>
    </row>
    <row r="246" spans="1:5" ht="51">
      <c r="A246" s="36" t="s">
        <v>54</v>
      </c>
      <c r="E246" s="37" t="s">
        <v>567</v>
      </c>
    </row>
    <row r="247" spans="1:5" ht="63.75">
      <c r="A247" t="s">
        <v>56</v>
      </c>
      <c r="E247" s="35" t="s">
        <v>568</v>
      </c>
    </row>
    <row r="248" spans="1:16" ht="12.75">
      <c r="A248" s="25" t="s">
        <v>46</v>
      </c>
      <c s="29" t="s">
        <v>569</v>
      </c>
      <c s="29" t="s">
        <v>570</v>
      </c>
      <c s="25" t="s">
        <v>48</v>
      </c>
      <c s="30" t="s">
        <v>571</v>
      </c>
      <c s="31" t="s">
        <v>125</v>
      </c>
      <c s="32">
        <v>25.28</v>
      </c>
      <c s="33">
        <v>0</v>
      </c>
      <c s="32">
        <f>ROUND(ROUND(H248,2)*ROUND(G248,2),2)</f>
      </c>
      <c s="31" t="s">
        <v>51</v>
      </c>
      <c r="O248">
        <f>(I248*21)/100</f>
      </c>
      <c t="s">
        <v>21</v>
      </c>
    </row>
    <row r="249" spans="1:5" ht="12.75">
      <c r="A249" s="34" t="s">
        <v>52</v>
      </c>
      <c r="E249" s="35" t="s">
        <v>572</v>
      </c>
    </row>
    <row r="250" spans="1:5" ht="140.25">
      <c r="A250" s="36" t="s">
        <v>54</v>
      </c>
      <c r="E250" s="37" t="s">
        <v>573</v>
      </c>
    </row>
    <row r="251" spans="1:5" ht="63.75">
      <c r="A251" t="s">
        <v>56</v>
      </c>
      <c r="E251" s="35" t="s">
        <v>568</v>
      </c>
    </row>
    <row r="252" spans="1:16" ht="12.75">
      <c r="A252" s="25" t="s">
        <v>46</v>
      </c>
      <c s="29" t="s">
        <v>574</v>
      </c>
      <c s="29" t="s">
        <v>575</v>
      </c>
      <c s="25" t="s">
        <v>48</v>
      </c>
      <c s="30" t="s">
        <v>576</v>
      </c>
      <c s="31" t="s">
        <v>125</v>
      </c>
      <c s="32">
        <v>5.7</v>
      </c>
      <c s="33">
        <v>0</v>
      </c>
      <c s="32">
        <f>ROUND(ROUND(H252,2)*ROUND(G252,2),2)</f>
      </c>
      <c s="31" t="s">
        <v>51</v>
      </c>
      <c r="O252">
        <f>(I252*21)/100</f>
      </c>
      <c t="s">
        <v>21</v>
      </c>
    </row>
    <row r="253" spans="1:5" ht="12.75">
      <c r="A253" s="34" t="s">
        <v>52</v>
      </c>
      <c r="E253" s="35" t="s">
        <v>48</v>
      </c>
    </row>
    <row r="254" spans="1:5" ht="12.75">
      <c r="A254" s="36" t="s">
        <v>54</v>
      </c>
      <c r="E254" s="37" t="s">
        <v>577</v>
      </c>
    </row>
    <row r="255" spans="1:5" ht="89.25">
      <c r="A255" t="s">
        <v>56</v>
      </c>
      <c r="E255" s="35" t="s">
        <v>578</v>
      </c>
    </row>
    <row r="256" spans="1:16" ht="12.75">
      <c r="A256" s="25" t="s">
        <v>46</v>
      </c>
      <c s="29" t="s">
        <v>579</v>
      </c>
      <c s="29" t="s">
        <v>580</v>
      </c>
      <c s="25" t="s">
        <v>48</v>
      </c>
      <c s="30" t="s">
        <v>581</v>
      </c>
      <c s="31" t="s">
        <v>125</v>
      </c>
      <c s="32">
        <v>3.02</v>
      </c>
      <c s="33">
        <v>0</v>
      </c>
      <c s="32">
        <f>ROUND(ROUND(H256,2)*ROUND(G256,2),2)</f>
      </c>
      <c s="31" t="s">
        <v>51</v>
      </c>
      <c r="O256">
        <f>(I256*21)/100</f>
      </c>
      <c t="s">
        <v>21</v>
      </c>
    </row>
    <row r="257" spans="1:5" ht="12.75">
      <c r="A257" s="34" t="s">
        <v>52</v>
      </c>
      <c r="E257" s="35" t="s">
        <v>582</v>
      </c>
    </row>
    <row r="258" spans="1:5" ht="12.75">
      <c r="A258" s="36" t="s">
        <v>54</v>
      </c>
      <c r="E258" s="37" t="s">
        <v>583</v>
      </c>
    </row>
    <row r="259" spans="1:5" ht="140.25">
      <c r="A259" t="s">
        <v>56</v>
      </c>
      <c r="E259" s="35" t="s">
        <v>584</v>
      </c>
    </row>
    <row r="260" spans="1:16" ht="12.75">
      <c r="A260" s="25" t="s">
        <v>46</v>
      </c>
      <c s="29" t="s">
        <v>585</v>
      </c>
      <c s="29" t="s">
        <v>586</v>
      </c>
      <c s="25" t="s">
        <v>48</v>
      </c>
      <c s="30" t="s">
        <v>587</v>
      </c>
      <c s="31" t="s">
        <v>125</v>
      </c>
      <c s="32">
        <v>11.25</v>
      </c>
      <c s="33">
        <v>0</v>
      </c>
      <c s="32">
        <f>ROUND(ROUND(H260,2)*ROUND(G260,2),2)</f>
      </c>
      <c s="31" t="s">
        <v>51</v>
      </c>
      <c r="O260">
        <f>(I260*21)/100</f>
      </c>
      <c t="s">
        <v>21</v>
      </c>
    </row>
    <row r="261" spans="1:5" ht="12.75">
      <c r="A261" s="34" t="s">
        <v>52</v>
      </c>
      <c r="E261" s="35" t="s">
        <v>48</v>
      </c>
    </row>
    <row r="262" spans="1:5" ht="12.75">
      <c r="A262" s="36" t="s">
        <v>54</v>
      </c>
      <c r="E262" s="37" t="s">
        <v>588</v>
      </c>
    </row>
    <row r="263" spans="1:5" ht="140.25">
      <c r="A263" t="s">
        <v>56</v>
      </c>
      <c r="E263" s="35" t="s">
        <v>589</v>
      </c>
    </row>
    <row r="264" spans="1:16" ht="12.75">
      <c r="A264" s="25" t="s">
        <v>46</v>
      </c>
      <c s="29" t="s">
        <v>590</v>
      </c>
      <c s="29" t="s">
        <v>591</v>
      </c>
      <c s="25" t="s">
        <v>48</v>
      </c>
      <c s="30" t="s">
        <v>592</v>
      </c>
      <c s="31" t="s">
        <v>50</v>
      </c>
      <c s="32">
        <v>0.02</v>
      </c>
      <c s="33">
        <v>0</v>
      </c>
      <c s="32">
        <f>ROUND(ROUND(H264,2)*ROUND(G264,2),2)</f>
      </c>
      <c s="31" t="s">
        <v>51</v>
      </c>
      <c r="O264">
        <f>(I264*21)/100</f>
      </c>
      <c t="s">
        <v>21</v>
      </c>
    </row>
    <row r="265" spans="1:5" ht="12.75">
      <c r="A265" s="34" t="s">
        <v>52</v>
      </c>
      <c r="E265" s="35" t="s">
        <v>48</v>
      </c>
    </row>
    <row r="266" spans="1:5" ht="12.75">
      <c r="A266" s="36" t="s">
        <v>54</v>
      </c>
      <c r="E266" s="37" t="s">
        <v>593</v>
      </c>
    </row>
    <row r="267" spans="1:5" ht="114.75">
      <c r="A267" t="s">
        <v>56</v>
      </c>
      <c r="E267" s="35" t="s">
        <v>594</v>
      </c>
    </row>
    <row r="268" spans="1:16" ht="12.75">
      <c r="A268" s="25" t="s">
        <v>46</v>
      </c>
      <c s="29" t="s">
        <v>595</v>
      </c>
      <c s="29" t="s">
        <v>596</v>
      </c>
      <c s="25" t="s">
        <v>48</v>
      </c>
      <c s="30" t="s">
        <v>597</v>
      </c>
      <c s="31" t="s">
        <v>125</v>
      </c>
      <c s="32">
        <v>2.87</v>
      </c>
      <c s="33">
        <v>0</v>
      </c>
      <c s="32">
        <f>ROUND(ROUND(H268,2)*ROUND(G268,2),2)</f>
      </c>
      <c s="31" t="s">
        <v>51</v>
      </c>
      <c r="O268">
        <f>(I268*21)/100</f>
      </c>
      <c t="s">
        <v>21</v>
      </c>
    </row>
    <row r="269" spans="1:5" ht="12.75">
      <c r="A269" s="34" t="s">
        <v>52</v>
      </c>
      <c r="E269" s="35" t="s">
        <v>598</v>
      </c>
    </row>
    <row r="270" spans="1:5" ht="51">
      <c r="A270" s="36" t="s">
        <v>54</v>
      </c>
      <c r="E270" s="37" t="s">
        <v>599</v>
      </c>
    </row>
    <row r="271" spans="1:5" ht="102">
      <c r="A271" t="s">
        <v>56</v>
      </c>
      <c r="E271" s="35" t="s">
        <v>600</v>
      </c>
    </row>
    <row r="272" spans="1:16" ht="12.75">
      <c r="A272" s="25" t="s">
        <v>46</v>
      </c>
      <c s="29" t="s">
        <v>601</v>
      </c>
      <c s="29" t="s">
        <v>602</v>
      </c>
      <c s="25" t="s">
        <v>48</v>
      </c>
      <c s="30" t="s">
        <v>603</v>
      </c>
      <c s="31" t="s">
        <v>125</v>
      </c>
      <c s="32">
        <v>5.35</v>
      </c>
      <c s="33">
        <v>0</v>
      </c>
      <c s="32">
        <f>ROUND(ROUND(H272,2)*ROUND(G272,2),2)</f>
      </c>
      <c s="31" t="s">
        <v>51</v>
      </c>
      <c r="O272">
        <f>(I272*21)/100</f>
      </c>
      <c t="s">
        <v>21</v>
      </c>
    </row>
    <row r="273" spans="1:5" ht="12.75">
      <c r="A273" s="34" t="s">
        <v>52</v>
      </c>
      <c r="E273" s="35" t="s">
        <v>604</v>
      </c>
    </row>
    <row r="274" spans="1:5" ht="12.75">
      <c r="A274" s="36" t="s">
        <v>54</v>
      </c>
      <c r="E274" s="37" t="s">
        <v>605</v>
      </c>
    </row>
    <row r="275" spans="1:5" ht="102">
      <c r="A275" t="s">
        <v>56</v>
      </c>
      <c r="E275" s="35" t="s">
        <v>600</v>
      </c>
    </row>
    <row r="276" spans="1:16" ht="12.75">
      <c r="A276" s="25" t="s">
        <v>46</v>
      </c>
      <c s="29" t="s">
        <v>606</v>
      </c>
      <c s="29" t="s">
        <v>607</v>
      </c>
      <c s="25" t="s">
        <v>48</v>
      </c>
      <c s="30" t="s">
        <v>608</v>
      </c>
      <c s="31" t="s">
        <v>125</v>
      </c>
      <c s="32">
        <v>5.06</v>
      </c>
      <c s="33">
        <v>0</v>
      </c>
      <c s="32">
        <f>ROUND(ROUND(H276,2)*ROUND(G276,2),2)</f>
      </c>
      <c s="31" t="s">
        <v>51</v>
      </c>
      <c r="O276">
        <f>(I276*21)/100</f>
      </c>
      <c t="s">
        <v>21</v>
      </c>
    </row>
    <row r="277" spans="1:5" ht="12.75">
      <c r="A277" s="34" t="s">
        <v>52</v>
      </c>
      <c r="E277" s="35" t="s">
        <v>609</v>
      </c>
    </row>
    <row r="278" spans="1:5" ht="12.75">
      <c r="A278" s="36" t="s">
        <v>54</v>
      </c>
      <c r="E278" s="37" t="s">
        <v>610</v>
      </c>
    </row>
    <row r="279" spans="1:5" ht="102">
      <c r="A279" t="s">
        <v>56</v>
      </c>
      <c r="E279" s="35" t="s">
        <v>600</v>
      </c>
    </row>
    <row r="280" spans="1:16" ht="12.75">
      <c r="A280" s="25" t="s">
        <v>46</v>
      </c>
      <c s="29" t="s">
        <v>611</v>
      </c>
      <c s="29" t="s">
        <v>612</v>
      </c>
      <c s="25" t="s">
        <v>48</v>
      </c>
      <c s="30" t="s">
        <v>613</v>
      </c>
      <c s="31" t="s">
        <v>125</v>
      </c>
      <c s="32">
        <v>34.36</v>
      </c>
      <c s="33">
        <v>0</v>
      </c>
      <c s="32">
        <f>ROUND(ROUND(H280,2)*ROUND(G280,2),2)</f>
      </c>
      <c s="31" t="s">
        <v>51</v>
      </c>
      <c r="O280">
        <f>(I280*21)/100</f>
      </c>
      <c t="s">
        <v>21</v>
      </c>
    </row>
    <row r="281" spans="1:5" ht="12.75">
      <c r="A281" s="34" t="s">
        <v>52</v>
      </c>
      <c r="E281" s="35" t="s">
        <v>48</v>
      </c>
    </row>
    <row r="282" spans="1:5" ht="76.5">
      <c r="A282" s="36" t="s">
        <v>54</v>
      </c>
      <c r="E282" s="37" t="s">
        <v>614</v>
      </c>
    </row>
    <row r="283" spans="1:5" ht="102">
      <c r="A283" t="s">
        <v>56</v>
      </c>
      <c r="E283" s="35" t="s">
        <v>600</v>
      </c>
    </row>
    <row r="284" spans="1:18" ht="12.75" customHeight="1">
      <c r="A284" s="6" t="s">
        <v>44</v>
      </c>
      <c s="6"/>
      <c s="39" t="s">
        <v>81</v>
      </c>
      <c s="6"/>
      <c s="27" t="s">
        <v>615</v>
      </c>
      <c s="6"/>
      <c s="6"/>
      <c s="6"/>
      <c s="40">
        <f>0+Q284</f>
      </c>
      <c s="6"/>
      <c r="O284">
        <f>0+R284</f>
      </c>
      <c r="Q284">
        <f>0+I285+I289+I293</f>
      </c>
      <c>
        <f>0+O285+O289+O293</f>
      </c>
    </row>
    <row r="285" spans="1:16" ht="12.75">
      <c r="A285" s="25" t="s">
        <v>46</v>
      </c>
      <c s="29" t="s">
        <v>616</v>
      </c>
      <c s="29" t="s">
        <v>617</v>
      </c>
      <c s="25" t="s">
        <v>48</v>
      </c>
      <c s="30" t="s">
        <v>618</v>
      </c>
      <c s="31" t="s">
        <v>149</v>
      </c>
      <c s="32">
        <v>45</v>
      </c>
      <c s="33">
        <v>0</v>
      </c>
      <c s="32">
        <f>ROUND(ROUND(H285,2)*ROUND(G285,2),2)</f>
      </c>
      <c s="31" t="s">
        <v>51</v>
      </c>
      <c r="O285">
        <f>(I285*21)/100</f>
      </c>
      <c t="s">
        <v>21</v>
      </c>
    </row>
    <row r="286" spans="1:5" ht="12.75">
      <c r="A286" s="34" t="s">
        <v>52</v>
      </c>
      <c r="E286" s="35" t="s">
        <v>619</v>
      </c>
    </row>
    <row r="287" spans="1:5" ht="12.75">
      <c r="A287" s="36" t="s">
        <v>54</v>
      </c>
      <c r="E287" s="37" t="s">
        <v>620</v>
      </c>
    </row>
    <row r="288" spans="1:5" ht="255">
      <c r="A288" t="s">
        <v>56</v>
      </c>
      <c r="E288" s="35" t="s">
        <v>621</v>
      </c>
    </row>
    <row r="289" spans="1:16" ht="12.75">
      <c r="A289" s="25" t="s">
        <v>46</v>
      </c>
      <c s="29" t="s">
        <v>622</v>
      </c>
      <c s="29" t="s">
        <v>623</v>
      </c>
      <c s="25" t="s">
        <v>48</v>
      </c>
      <c s="30" t="s">
        <v>624</v>
      </c>
      <c s="31" t="s">
        <v>149</v>
      </c>
      <c s="32">
        <v>16.4</v>
      </c>
      <c s="33">
        <v>0</v>
      </c>
      <c s="32">
        <f>ROUND(ROUND(H289,2)*ROUND(G289,2),2)</f>
      </c>
      <c s="31" t="s">
        <v>51</v>
      </c>
      <c r="O289">
        <f>(I289*21)/100</f>
      </c>
      <c t="s">
        <v>21</v>
      </c>
    </row>
    <row r="290" spans="1:5" ht="12.75">
      <c r="A290" s="34" t="s">
        <v>52</v>
      </c>
      <c r="E290" s="35" t="s">
        <v>625</v>
      </c>
    </row>
    <row r="291" spans="1:5" ht="12.75">
      <c r="A291" s="36" t="s">
        <v>54</v>
      </c>
      <c r="E291" s="37" t="s">
        <v>626</v>
      </c>
    </row>
    <row r="292" spans="1:5" ht="255">
      <c r="A292" t="s">
        <v>56</v>
      </c>
      <c r="E292" s="35" t="s">
        <v>627</v>
      </c>
    </row>
    <row r="293" spans="1:16" ht="12.75">
      <c r="A293" s="25" t="s">
        <v>46</v>
      </c>
      <c s="29" t="s">
        <v>628</v>
      </c>
      <c s="29" t="s">
        <v>629</v>
      </c>
      <c s="25" t="s">
        <v>48</v>
      </c>
      <c s="30" t="s">
        <v>630</v>
      </c>
      <c s="31" t="s">
        <v>117</v>
      </c>
      <c s="32">
        <v>0.65</v>
      </c>
      <c s="33">
        <v>0</v>
      </c>
      <c s="32">
        <f>ROUND(ROUND(H293,2)*ROUND(G293,2),2)</f>
      </c>
      <c s="31" t="s">
        <v>51</v>
      </c>
      <c r="O293">
        <f>(I293*21)/100</f>
      </c>
      <c t="s">
        <v>21</v>
      </c>
    </row>
    <row r="294" spans="1:5" ht="12.75">
      <c r="A294" s="34" t="s">
        <v>52</v>
      </c>
      <c r="E294" s="35" t="s">
        <v>631</v>
      </c>
    </row>
    <row r="295" spans="1:5" ht="51">
      <c r="A295" s="36" t="s">
        <v>54</v>
      </c>
      <c r="E295" s="37" t="s">
        <v>632</v>
      </c>
    </row>
    <row r="296" spans="1:5" ht="408">
      <c r="A296" t="s">
        <v>56</v>
      </c>
      <c r="E296" s="35" t="s">
        <v>633</v>
      </c>
    </row>
    <row r="297" spans="1:18" ht="12.75" customHeight="1">
      <c r="A297" s="6" t="s">
        <v>44</v>
      </c>
      <c s="6"/>
      <c s="39" t="s">
        <v>39</v>
      </c>
      <c s="6"/>
      <c s="27" t="s">
        <v>152</v>
      </c>
      <c s="6"/>
      <c s="6"/>
      <c s="6"/>
      <c s="40">
        <f>0+Q297</f>
      </c>
      <c s="6"/>
      <c r="O297">
        <f>0+R297</f>
      </c>
      <c r="Q297">
        <f>0+I298+I302+I306+I310+I314+I318+I322+I326+I330+I334+I338+I342+I346+I350+I354+I358+I362+I366+I370+I374+I378+I382+I386+I390+I394+I398</f>
      </c>
      <c>
        <f>0+O298+O302+O306+O310+O314+O318+O322+O326+O330+O334+O338+O342+O346+O350+O354+O358+O362+O366+O370+O374+O378+O382+O386+O390+O394+O398</f>
      </c>
    </row>
    <row r="298" spans="1:16" ht="12.75">
      <c r="A298" s="25" t="s">
        <v>46</v>
      </c>
      <c s="29" t="s">
        <v>634</v>
      </c>
      <c s="29" t="s">
        <v>635</v>
      </c>
      <c s="25" t="s">
        <v>48</v>
      </c>
      <c s="30" t="s">
        <v>636</v>
      </c>
      <c s="31" t="s">
        <v>149</v>
      </c>
      <c s="32">
        <v>16.85</v>
      </c>
      <c s="33">
        <v>0</v>
      </c>
      <c s="32">
        <f>ROUND(ROUND(H298,2)*ROUND(G298,2),2)</f>
      </c>
      <c s="31" t="s">
        <v>51</v>
      </c>
      <c r="O298">
        <f>(I298*21)/100</f>
      </c>
      <c t="s">
        <v>21</v>
      </c>
    </row>
    <row r="299" spans="1:5" ht="12.75">
      <c r="A299" s="34" t="s">
        <v>52</v>
      </c>
      <c r="E299" s="35" t="s">
        <v>48</v>
      </c>
    </row>
    <row r="300" spans="1:5" ht="12.75">
      <c r="A300" s="36" t="s">
        <v>54</v>
      </c>
      <c r="E300" s="37" t="s">
        <v>637</v>
      </c>
    </row>
    <row r="301" spans="1:5" ht="89.25">
      <c r="A301" t="s">
        <v>56</v>
      </c>
      <c r="E301" s="35" t="s">
        <v>638</v>
      </c>
    </row>
    <row r="302" spans="1:16" ht="12.75">
      <c r="A302" s="25" t="s">
        <v>46</v>
      </c>
      <c s="29" t="s">
        <v>639</v>
      </c>
      <c s="29" t="s">
        <v>640</v>
      </c>
      <c s="25" t="s">
        <v>48</v>
      </c>
      <c s="30" t="s">
        <v>641</v>
      </c>
      <c s="31" t="s">
        <v>73</v>
      </c>
      <c s="32">
        <v>4</v>
      </c>
      <c s="33">
        <v>0</v>
      </c>
      <c s="32">
        <f>ROUND(ROUND(H302,2)*ROUND(G302,2),2)</f>
      </c>
      <c s="31" t="s">
        <v>51</v>
      </c>
      <c r="O302">
        <f>(I302*21)/100</f>
      </c>
      <c t="s">
        <v>21</v>
      </c>
    </row>
    <row r="303" spans="1:5" ht="12.75">
      <c r="A303" s="34" t="s">
        <v>52</v>
      </c>
      <c r="E303" s="35" t="s">
        <v>642</v>
      </c>
    </row>
    <row r="304" spans="1:5" ht="12.75">
      <c r="A304" s="36" t="s">
        <v>54</v>
      </c>
      <c r="E304" s="37" t="s">
        <v>643</v>
      </c>
    </row>
    <row r="305" spans="1:5" ht="63.75">
      <c r="A305" t="s">
        <v>56</v>
      </c>
      <c r="E305" s="35" t="s">
        <v>644</v>
      </c>
    </row>
    <row r="306" spans="1:16" ht="25.5">
      <c r="A306" s="25" t="s">
        <v>46</v>
      </c>
      <c s="29" t="s">
        <v>645</v>
      </c>
      <c s="29" t="s">
        <v>646</v>
      </c>
      <c s="25" t="s">
        <v>48</v>
      </c>
      <c s="30" t="s">
        <v>647</v>
      </c>
      <c s="31" t="s">
        <v>73</v>
      </c>
      <c s="32">
        <v>2</v>
      </c>
      <c s="33">
        <v>0</v>
      </c>
      <c s="32">
        <f>ROUND(ROUND(H306,2)*ROUND(G306,2),2)</f>
      </c>
      <c s="31" t="s">
        <v>51</v>
      </c>
      <c r="O306">
        <f>(I306*21)/100</f>
      </c>
      <c t="s">
        <v>21</v>
      </c>
    </row>
    <row r="307" spans="1:5" ht="12.75">
      <c r="A307" s="34" t="s">
        <v>52</v>
      </c>
      <c r="E307" s="35" t="s">
        <v>648</v>
      </c>
    </row>
    <row r="308" spans="1:5" ht="12.75">
      <c r="A308" s="36" t="s">
        <v>54</v>
      </c>
      <c r="E308" s="37" t="s">
        <v>48</v>
      </c>
    </row>
    <row r="309" spans="1:5" ht="51">
      <c r="A309" t="s">
        <v>56</v>
      </c>
      <c r="E309" s="35" t="s">
        <v>157</v>
      </c>
    </row>
    <row r="310" spans="1:16" ht="25.5">
      <c r="A310" s="25" t="s">
        <v>46</v>
      </c>
      <c s="29" t="s">
        <v>649</v>
      </c>
      <c s="29" t="s">
        <v>650</v>
      </c>
      <c s="25" t="s">
        <v>48</v>
      </c>
      <c s="30" t="s">
        <v>651</v>
      </c>
      <c s="31" t="s">
        <v>73</v>
      </c>
      <c s="32">
        <v>4</v>
      </c>
      <c s="33">
        <v>0</v>
      </c>
      <c s="32">
        <f>ROUND(ROUND(H310,2)*ROUND(G310,2),2)</f>
      </c>
      <c s="31" t="s">
        <v>51</v>
      </c>
      <c r="O310">
        <f>(I310*21)/100</f>
      </c>
      <c t="s">
        <v>21</v>
      </c>
    </row>
    <row r="311" spans="1:5" ht="12.75">
      <c r="A311" s="34" t="s">
        <v>52</v>
      </c>
      <c r="E311" s="35" t="s">
        <v>652</v>
      </c>
    </row>
    <row r="312" spans="1:5" ht="12.75">
      <c r="A312" s="36" t="s">
        <v>54</v>
      </c>
      <c r="E312" s="37" t="s">
        <v>653</v>
      </c>
    </row>
    <row r="313" spans="1:5" ht="76.5">
      <c r="A313" t="s">
        <v>56</v>
      </c>
      <c r="E313" s="35" t="s">
        <v>654</v>
      </c>
    </row>
    <row r="314" spans="1:16" ht="12.75">
      <c r="A314" s="25" t="s">
        <v>46</v>
      </c>
      <c s="29" t="s">
        <v>655</v>
      </c>
      <c s="29" t="s">
        <v>656</v>
      </c>
      <c s="25" t="s">
        <v>48</v>
      </c>
      <c s="30" t="s">
        <v>657</v>
      </c>
      <c s="31" t="s">
        <v>73</v>
      </c>
      <c s="32">
        <v>2</v>
      </c>
      <c s="33">
        <v>0</v>
      </c>
      <c s="32">
        <f>ROUND(ROUND(H314,2)*ROUND(G314,2),2)</f>
      </c>
      <c s="31" t="s">
        <v>51</v>
      </c>
      <c r="O314">
        <f>(I314*21)/100</f>
      </c>
      <c t="s">
        <v>21</v>
      </c>
    </row>
    <row r="315" spans="1:5" ht="12.75">
      <c r="A315" s="34" t="s">
        <v>52</v>
      </c>
      <c r="E315" s="35" t="s">
        <v>658</v>
      </c>
    </row>
    <row r="316" spans="1:5" ht="12.75">
      <c r="A316" s="36" t="s">
        <v>54</v>
      </c>
      <c r="E316" s="37" t="s">
        <v>48</v>
      </c>
    </row>
    <row r="317" spans="1:5" ht="51">
      <c r="A317" t="s">
        <v>56</v>
      </c>
      <c r="E317" s="35" t="s">
        <v>157</v>
      </c>
    </row>
    <row r="318" spans="1:16" ht="12.75">
      <c r="A318" s="25" t="s">
        <v>46</v>
      </c>
      <c s="29" t="s">
        <v>659</v>
      </c>
      <c s="29" t="s">
        <v>660</v>
      </c>
      <c s="25" t="s">
        <v>48</v>
      </c>
      <c s="30" t="s">
        <v>661</v>
      </c>
      <c s="31" t="s">
        <v>73</v>
      </c>
      <c s="32">
        <v>2</v>
      </c>
      <c s="33">
        <v>0</v>
      </c>
      <c s="32">
        <f>ROUND(ROUND(H318,2)*ROUND(G318,2),2)</f>
      </c>
      <c s="31" t="s">
        <v>51</v>
      </c>
      <c r="O318">
        <f>(I318*21)/100</f>
      </c>
      <c t="s">
        <v>21</v>
      </c>
    </row>
    <row r="319" spans="1:5" ht="12.75">
      <c r="A319" s="34" t="s">
        <v>52</v>
      </c>
      <c r="E319" s="35" t="s">
        <v>662</v>
      </c>
    </row>
    <row r="320" spans="1:5" ht="12.75">
      <c r="A320" s="36" t="s">
        <v>54</v>
      </c>
      <c r="E320" s="37" t="s">
        <v>48</v>
      </c>
    </row>
    <row r="321" spans="1:5" ht="102">
      <c r="A321" t="s">
        <v>56</v>
      </c>
      <c r="E321" s="35" t="s">
        <v>663</v>
      </c>
    </row>
    <row r="322" spans="1:16" ht="12.75">
      <c r="A322" s="25" t="s">
        <v>46</v>
      </c>
      <c s="29" t="s">
        <v>664</v>
      </c>
      <c s="29" t="s">
        <v>665</v>
      </c>
      <c s="25" t="s">
        <v>48</v>
      </c>
      <c s="30" t="s">
        <v>666</v>
      </c>
      <c s="31" t="s">
        <v>73</v>
      </c>
      <c s="32">
        <v>2</v>
      </c>
      <c s="33">
        <v>0</v>
      </c>
      <c s="32">
        <f>ROUND(ROUND(H322,2)*ROUND(G322,2),2)</f>
      </c>
      <c s="31" t="s">
        <v>51</v>
      </c>
      <c r="O322">
        <f>(I322*21)/100</f>
      </c>
      <c t="s">
        <v>21</v>
      </c>
    </row>
    <row r="323" spans="1:5" ht="12.75">
      <c r="A323" s="34" t="s">
        <v>52</v>
      </c>
      <c r="E323" s="35" t="s">
        <v>662</v>
      </c>
    </row>
    <row r="324" spans="1:5" ht="12.75">
      <c r="A324" s="36" t="s">
        <v>54</v>
      </c>
      <c r="E324" s="37" t="s">
        <v>48</v>
      </c>
    </row>
    <row r="325" spans="1:5" ht="51">
      <c r="A325" t="s">
        <v>56</v>
      </c>
      <c r="E325" s="35" t="s">
        <v>161</v>
      </c>
    </row>
    <row r="326" spans="1:16" ht="12.75">
      <c r="A326" s="25" t="s">
        <v>46</v>
      </c>
      <c s="29" t="s">
        <v>667</v>
      </c>
      <c s="29" t="s">
        <v>668</v>
      </c>
      <c s="25" t="s">
        <v>48</v>
      </c>
      <c s="30" t="s">
        <v>669</v>
      </c>
      <c s="31" t="s">
        <v>73</v>
      </c>
      <c s="32">
        <v>2</v>
      </c>
      <c s="33">
        <v>0</v>
      </c>
      <c s="32">
        <f>ROUND(ROUND(H326,2)*ROUND(G326,2),2)</f>
      </c>
      <c s="31" t="s">
        <v>51</v>
      </c>
      <c r="O326">
        <f>(I326*21)/100</f>
      </c>
      <c t="s">
        <v>21</v>
      </c>
    </row>
    <row r="327" spans="1:5" ht="12.75">
      <c r="A327" s="34" t="s">
        <v>52</v>
      </c>
      <c r="E327" s="35" t="s">
        <v>662</v>
      </c>
    </row>
    <row r="328" spans="1:5" ht="12.75">
      <c r="A328" s="36" t="s">
        <v>54</v>
      </c>
      <c r="E328" s="37" t="s">
        <v>48</v>
      </c>
    </row>
    <row r="329" spans="1:5" ht="89.25">
      <c r="A329" t="s">
        <v>56</v>
      </c>
      <c r="E329" s="35" t="s">
        <v>670</v>
      </c>
    </row>
    <row r="330" spans="1:16" ht="12.75">
      <c r="A330" s="25" t="s">
        <v>46</v>
      </c>
      <c s="29" t="s">
        <v>671</v>
      </c>
      <c s="29" t="s">
        <v>672</v>
      </c>
      <c s="25" t="s">
        <v>48</v>
      </c>
      <c s="30" t="s">
        <v>673</v>
      </c>
      <c s="31" t="s">
        <v>73</v>
      </c>
      <c s="32">
        <v>2</v>
      </c>
      <c s="33">
        <v>0</v>
      </c>
      <c s="32">
        <f>ROUND(ROUND(H330,2)*ROUND(G330,2),2)</f>
      </c>
      <c s="31" t="s">
        <v>51</v>
      </c>
      <c r="O330">
        <f>(I330*21)/100</f>
      </c>
      <c t="s">
        <v>21</v>
      </c>
    </row>
    <row r="331" spans="1:5" ht="12.75">
      <c r="A331" s="34" t="s">
        <v>52</v>
      </c>
      <c r="E331" s="35" t="s">
        <v>662</v>
      </c>
    </row>
    <row r="332" spans="1:5" ht="12.75">
      <c r="A332" s="36" t="s">
        <v>54</v>
      </c>
      <c r="E332" s="37" t="s">
        <v>48</v>
      </c>
    </row>
    <row r="333" spans="1:5" ht="51">
      <c r="A333" t="s">
        <v>56</v>
      </c>
      <c r="E333" s="35" t="s">
        <v>161</v>
      </c>
    </row>
    <row r="334" spans="1:16" ht="12.75">
      <c r="A334" s="25" t="s">
        <v>46</v>
      </c>
      <c s="29" t="s">
        <v>674</v>
      </c>
      <c s="29" t="s">
        <v>675</v>
      </c>
      <c s="25" t="s">
        <v>48</v>
      </c>
      <c s="30" t="s">
        <v>676</v>
      </c>
      <c s="31" t="s">
        <v>149</v>
      </c>
      <c s="32">
        <v>2.5</v>
      </c>
      <c s="33">
        <v>0</v>
      </c>
      <c s="32">
        <f>ROUND(ROUND(H334,2)*ROUND(G334,2),2)</f>
      </c>
      <c s="31" t="s">
        <v>51</v>
      </c>
      <c r="O334">
        <f>(I334*21)/100</f>
      </c>
      <c t="s">
        <v>21</v>
      </c>
    </row>
    <row r="335" spans="1:5" ht="12.75">
      <c r="A335" s="34" t="s">
        <v>52</v>
      </c>
      <c r="E335" s="35" t="s">
        <v>48</v>
      </c>
    </row>
    <row r="336" spans="1:5" ht="12.75">
      <c r="A336" s="36" t="s">
        <v>54</v>
      </c>
      <c r="E336" s="37" t="s">
        <v>677</v>
      </c>
    </row>
    <row r="337" spans="1:5" ht="76.5">
      <c r="A337" t="s">
        <v>56</v>
      </c>
      <c r="E337" s="35" t="s">
        <v>678</v>
      </c>
    </row>
    <row r="338" spans="1:16" ht="12.75">
      <c r="A338" s="25" t="s">
        <v>46</v>
      </c>
      <c s="29" t="s">
        <v>679</v>
      </c>
      <c s="29" t="s">
        <v>680</v>
      </c>
      <c s="25" t="s">
        <v>48</v>
      </c>
      <c s="30" t="s">
        <v>681</v>
      </c>
      <c s="31" t="s">
        <v>149</v>
      </c>
      <c s="32">
        <v>2</v>
      </c>
      <c s="33">
        <v>0</v>
      </c>
      <c s="32">
        <f>ROUND(ROUND(H338,2)*ROUND(G338,2),2)</f>
      </c>
      <c s="31" t="s">
        <v>51</v>
      </c>
      <c r="O338">
        <f>(I338*21)/100</f>
      </c>
      <c t="s">
        <v>21</v>
      </c>
    </row>
    <row r="339" spans="1:5" ht="12.75">
      <c r="A339" s="34" t="s">
        <v>52</v>
      </c>
      <c r="E339" s="35" t="s">
        <v>48</v>
      </c>
    </row>
    <row r="340" spans="1:5" ht="12.75">
      <c r="A340" s="36" t="s">
        <v>54</v>
      </c>
      <c r="E340" s="37" t="s">
        <v>48</v>
      </c>
    </row>
    <row r="341" spans="1:5" ht="76.5">
      <c r="A341" t="s">
        <v>56</v>
      </c>
      <c r="E341" s="35" t="s">
        <v>678</v>
      </c>
    </row>
    <row r="342" spans="1:16" ht="12.75">
      <c r="A342" s="25" t="s">
        <v>46</v>
      </c>
      <c s="29" t="s">
        <v>682</v>
      </c>
      <c s="29" t="s">
        <v>683</v>
      </c>
      <c s="25" t="s">
        <v>48</v>
      </c>
      <c s="30" t="s">
        <v>684</v>
      </c>
      <c s="31" t="s">
        <v>149</v>
      </c>
      <c s="32">
        <v>11</v>
      </c>
      <c s="33">
        <v>0</v>
      </c>
      <c s="32">
        <f>ROUND(ROUND(H342,2)*ROUND(G342,2),2)</f>
      </c>
      <c s="31" t="s">
        <v>51</v>
      </c>
      <c r="O342">
        <f>(I342*21)/100</f>
      </c>
      <c t="s">
        <v>21</v>
      </c>
    </row>
    <row r="343" spans="1:5" ht="12.75">
      <c r="A343" s="34" t="s">
        <v>52</v>
      </c>
      <c r="E343" s="35" t="s">
        <v>685</v>
      </c>
    </row>
    <row r="344" spans="1:5" ht="12.75">
      <c r="A344" s="36" t="s">
        <v>54</v>
      </c>
      <c r="E344" s="37" t="s">
        <v>686</v>
      </c>
    </row>
    <row r="345" spans="1:5" ht="63.75">
      <c r="A345" t="s">
        <v>56</v>
      </c>
      <c r="E345" s="35" t="s">
        <v>278</v>
      </c>
    </row>
    <row r="346" spans="1:16" ht="12.75">
      <c r="A346" s="25" t="s">
        <v>46</v>
      </c>
      <c s="29" t="s">
        <v>687</v>
      </c>
      <c s="29" t="s">
        <v>688</v>
      </c>
      <c s="25" t="s">
        <v>48</v>
      </c>
      <c s="30" t="s">
        <v>689</v>
      </c>
      <c s="31" t="s">
        <v>125</v>
      </c>
      <c s="32">
        <v>4.53</v>
      </c>
      <c s="33">
        <v>0</v>
      </c>
      <c s="32">
        <f>ROUND(ROUND(H346,2)*ROUND(G346,2),2)</f>
      </c>
      <c s="31" t="s">
        <v>51</v>
      </c>
      <c r="O346">
        <f>(I346*21)/100</f>
      </c>
      <c t="s">
        <v>21</v>
      </c>
    </row>
    <row r="347" spans="1:5" ht="12.75">
      <c r="A347" s="34" t="s">
        <v>52</v>
      </c>
      <c r="E347" s="35" t="s">
        <v>690</v>
      </c>
    </row>
    <row r="348" spans="1:5" ht="12.75">
      <c r="A348" s="36" t="s">
        <v>54</v>
      </c>
      <c r="E348" s="37" t="s">
        <v>691</v>
      </c>
    </row>
    <row r="349" spans="1:5" ht="76.5">
      <c r="A349" t="s">
        <v>56</v>
      </c>
      <c r="E349" s="35" t="s">
        <v>692</v>
      </c>
    </row>
    <row r="350" spans="1:16" ht="12.75">
      <c r="A350" s="25" t="s">
        <v>46</v>
      </c>
      <c s="29" t="s">
        <v>693</v>
      </c>
      <c s="29" t="s">
        <v>279</v>
      </c>
      <c s="25" t="s">
        <v>48</v>
      </c>
      <c s="30" t="s">
        <v>280</v>
      </c>
      <c s="31" t="s">
        <v>149</v>
      </c>
      <c s="32">
        <v>18.7</v>
      </c>
      <c s="33">
        <v>0</v>
      </c>
      <c s="32">
        <f>ROUND(ROUND(H350,2)*ROUND(G350,2),2)</f>
      </c>
      <c s="31" t="s">
        <v>51</v>
      </c>
      <c r="O350">
        <f>(I350*21)/100</f>
      </c>
      <c t="s">
        <v>21</v>
      </c>
    </row>
    <row r="351" spans="1:5" ht="12.75">
      <c r="A351" s="34" t="s">
        <v>52</v>
      </c>
      <c r="E351" s="35" t="s">
        <v>694</v>
      </c>
    </row>
    <row r="352" spans="1:5" ht="63.75">
      <c r="A352" s="36" t="s">
        <v>54</v>
      </c>
      <c r="E352" s="37" t="s">
        <v>695</v>
      </c>
    </row>
    <row r="353" spans="1:5" ht="76.5">
      <c r="A353" t="s">
        <v>56</v>
      </c>
      <c r="E353" s="35" t="s">
        <v>281</v>
      </c>
    </row>
    <row r="354" spans="1:16" ht="25.5">
      <c r="A354" s="25" t="s">
        <v>46</v>
      </c>
      <c s="29" t="s">
        <v>696</v>
      </c>
      <c s="29" t="s">
        <v>697</v>
      </c>
      <c s="25" t="s">
        <v>48</v>
      </c>
      <c s="30" t="s">
        <v>698</v>
      </c>
      <c s="31" t="s">
        <v>149</v>
      </c>
      <c s="32">
        <v>15.1</v>
      </c>
      <c s="33">
        <v>0</v>
      </c>
      <c s="32">
        <f>ROUND(ROUND(H354,2)*ROUND(G354,2),2)</f>
      </c>
      <c s="31" t="s">
        <v>51</v>
      </c>
      <c r="O354">
        <f>(I354*21)/100</f>
      </c>
      <c t="s">
        <v>21</v>
      </c>
    </row>
    <row r="355" spans="1:5" ht="12.75">
      <c r="A355" s="34" t="s">
        <v>52</v>
      </c>
      <c r="E355" s="35" t="s">
        <v>48</v>
      </c>
    </row>
    <row r="356" spans="1:5" ht="12.75">
      <c r="A356" s="36" t="s">
        <v>54</v>
      </c>
      <c r="E356" s="37" t="s">
        <v>699</v>
      </c>
    </row>
    <row r="357" spans="1:5" ht="76.5">
      <c r="A357" t="s">
        <v>56</v>
      </c>
      <c r="E357" s="35" t="s">
        <v>281</v>
      </c>
    </row>
    <row r="358" spans="1:16" ht="12.75">
      <c r="A358" s="25" t="s">
        <v>46</v>
      </c>
      <c s="29" t="s">
        <v>700</v>
      </c>
      <c s="29" t="s">
        <v>701</v>
      </c>
      <c s="25" t="s">
        <v>48</v>
      </c>
      <c s="30" t="s">
        <v>702</v>
      </c>
      <c s="31" t="s">
        <v>149</v>
      </c>
      <c s="32">
        <v>15.1</v>
      </c>
      <c s="33">
        <v>0</v>
      </c>
      <c s="32">
        <f>ROUND(ROUND(H358,2)*ROUND(G358,2),2)</f>
      </c>
      <c s="31" t="s">
        <v>51</v>
      </c>
      <c r="O358">
        <f>(I358*21)/100</f>
      </c>
      <c t="s">
        <v>21</v>
      </c>
    </row>
    <row r="359" spans="1:5" ht="12.75">
      <c r="A359" s="34" t="s">
        <v>52</v>
      </c>
      <c r="E359" s="35" t="s">
        <v>48</v>
      </c>
    </row>
    <row r="360" spans="1:5" ht="12.75">
      <c r="A360" s="36" t="s">
        <v>54</v>
      </c>
      <c r="E360" s="37" t="s">
        <v>699</v>
      </c>
    </row>
    <row r="361" spans="1:5" ht="76.5">
      <c r="A361" t="s">
        <v>56</v>
      </c>
      <c r="E361" s="35" t="s">
        <v>692</v>
      </c>
    </row>
    <row r="362" spans="1:16" ht="12.75">
      <c r="A362" s="25" t="s">
        <v>46</v>
      </c>
      <c s="29" t="s">
        <v>703</v>
      </c>
      <c s="29" t="s">
        <v>704</v>
      </c>
      <c s="25" t="s">
        <v>48</v>
      </c>
      <c s="30" t="s">
        <v>705</v>
      </c>
      <c s="31" t="s">
        <v>125</v>
      </c>
      <c s="32">
        <v>34.37</v>
      </c>
      <c s="33">
        <v>0</v>
      </c>
      <c s="32">
        <f>ROUND(ROUND(H362,2)*ROUND(G362,2),2)</f>
      </c>
      <c s="31" t="s">
        <v>51</v>
      </c>
      <c r="O362">
        <f>(I362*21)/100</f>
      </c>
      <c t="s">
        <v>21</v>
      </c>
    </row>
    <row r="363" spans="1:5" ht="12.75">
      <c r="A363" s="34" t="s">
        <v>52</v>
      </c>
      <c r="E363" s="35" t="s">
        <v>706</v>
      </c>
    </row>
    <row r="364" spans="1:5" ht="76.5">
      <c r="A364" s="36" t="s">
        <v>54</v>
      </c>
      <c r="E364" s="37" t="s">
        <v>533</v>
      </c>
    </row>
    <row r="365" spans="1:5" ht="63.75">
      <c r="A365" t="s">
        <v>56</v>
      </c>
      <c r="E365" s="35" t="s">
        <v>707</v>
      </c>
    </row>
    <row r="366" spans="1:16" ht="12.75">
      <c r="A366" s="25" t="s">
        <v>46</v>
      </c>
      <c s="29" t="s">
        <v>708</v>
      </c>
      <c s="29" t="s">
        <v>709</v>
      </c>
      <c s="25" t="s">
        <v>48</v>
      </c>
      <c s="30" t="s">
        <v>710</v>
      </c>
      <c s="31" t="s">
        <v>117</v>
      </c>
      <c s="32">
        <v>12.32</v>
      </c>
      <c s="33">
        <v>0</v>
      </c>
      <c s="32">
        <f>ROUND(ROUND(H366,2)*ROUND(G366,2),2)</f>
      </c>
      <c s="31" t="s">
        <v>51</v>
      </c>
      <c r="O366">
        <f>(I366*21)/100</f>
      </c>
      <c t="s">
        <v>21</v>
      </c>
    </row>
    <row r="367" spans="1:5" ht="12.75">
      <c r="A367" s="34" t="s">
        <v>52</v>
      </c>
      <c r="E367" s="35" t="s">
        <v>711</v>
      </c>
    </row>
    <row r="368" spans="1:5" ht="12.75">
      <c r="A368" s="36" t="s">
        <v>54</v>
      </c>
      <c r="E368" s="37" t="s">
        <v>712</v>
      </c>
    </row>
    <row r="369" spans="1:5" ht="140.25">
      <c r="A369" t="s">
        <v>56</v>
      </c>
      <c r="E369" s="35" t="s">
        <v>713</v>
      </c>
    </row>
    <row r="370" spans="1:16" ht="12.75">
      <c r="A370" s="25" t="s">
        <v>46</v>
      </c>
      <c s="29" t="s">
        <v>714</v>
      </c>
      <c s="29" t="s">
        <v>715</v>
      </c>
      <c s="25" t="s">
        <v>48</v>
      </c>
      <c s="30" t="s">
        <v>716</v>
      </c>
      <c s="31" t="s">
        <v>117</v>
      </c>
      <c s="32">
        <v>0.28</v>
      </c>
      <c s="33">
        <v>0</v>
      </c>
      <c s="32">
        <f>ROUND(ROUND(H370,2)*ROUND(G370,2),2)</f>
      </c>
      <c s="31" t="s">
        <v>51</v>
      </c>
      <c r="O370">
        <f>(I370*21)/100</f>
      </c>
      <c t="s">
        <v>21</v>
      </c>
    </row>
    <row r="371" spans="1:5" ht="12.75">
      <c r="A371" s="34" t="s">
        <v>52</v>
      </c>
      <c r="E371" s="35" t="s">
        <v>48</v>
      </c>
    </row>
    <row r="372" spans="1:5" ht="12.75">
      <c r="A372" s="36" t="s">
        <v>54</v>
      </c>
      <c r="E372" s="37" t="s">
        <v>717</v>
      </c>
    </row>
    <row r="373" spans="1:5" ht="140.25">
      <c r="A373" t="s">
        <v>56</v>
      </c>
      <c r="E373" s="35" t="s">
        <v>713</v>
      </c>
    </row>
    <row r="374" spans="1:16" ht="12.75">
      <c r="A374" s="25" t="s">
        <v>46</v>
      </c>
      <c s="29" t="s">
        <v>718</v>
      </c>
      <c s="29" t="s">
        <v>719</v>
      </c>
      <c s="25" t="s">
        <v>48</v>
      </c>
      <c s="30" t="s">
        <v>720</v>
      </c>
      <c s="31" t="s">
        <v>117</v>
      </c>
      <c s="32">
        <v>3.7</v>
      </c>
      <c s="33">
        <v>0</v>
      </c>
      <c s="32">
        <f>ROUND(ROUND(H374,2)*ROUND(G374,2),2)</f>
      </c>
      <c s="31" t="s">
        <v>51</v>
      </c>
      <c r="O374">
        <f>(I374*21)/100</f>
      </c>
      <c t="s">
        <v>21</v>
      </c>
    </row>
    <row r="375" spans="1:5" ht="12.75">
      <c r="A375" s="34" t="s">
        <v>52</v>
      </c>
      <c r="E375" s="35" t="s">
        <v>48</v>
      </c>
    </row>
    <row r="376" spans="1:5" ht="76.5">
      <c r="A376" s="36" t="s">
        <v>54</v>
      </c>
      <c r="E376" s="37" t="s">
        <v>721</v>
      </c>
    </row>
    <row r="377" spans="1:5" ht="140.25">
      <c r="A377" t="s">
        <v>56</v>
      </c>
      <c r="E377" s="35" t="s">
        <v>713</v>
      </c>
    </row>
    <row r="378" spans="1:16" ht="12.75">
      <c r="A378" s="25" t="s">
        <v>46</v>
      </c>
      <c s="29" t="s">
        <v>722</v>
      </c>
      <c s="29" t="s">
        <v>723</v>
      </c>
      <c s="25" t="s">
        <v>48</v>
      </c>
      <c s="30" t="s">
        <v>724</v>
      </c>
      <c s="31" t="s">
        <v>117</v>
      </c>
      <c s="32">
        <v>22.42</v>
      </c>
      <c s="33">
        <v>0</v>
      </c>
      <c s="32">
        <f>ROUND(ROUND(H378,2)*ROUND(G378,2),2)</f>
      </c>
      <c s="31" t="s">
        <v>51</v>
      </c>
      <c r="O378">
        <f>(I378*21)/100</f>
      </c>
      <c t="s">
        <v>21</v>
      </c>
    </row>
    <row r="379" spans="1:5" ht="12.75">
      <c r="A379" s="34" t="s">
        <v>52</v>
      </c>
      <c r="E379" s="35" t="s">
        <v>48</v>
      </c>
    </row>
    <row r="380" spans="1:5" ht="76.5">
      <c r="A380" s="36" t="s">
        <v>54</v>
      </c>
      <c r="E380" s="37" t="s">
        <v>725</v>
      </c>
    </row>
    <row r="381" spans="1:5" ht="140.25">
      <c r="A381" t="s">
        <v>56</v>
      </c>
      <c r="E381" s="35" t="s">
        <v>713</v>
      </c>
    </row>
    <row r="382" spans="1:16" ht="12.75">
      <c r="A382" s="25" t="s">
        <v>46</v>
      </c>
      <c s="29" t="s">
        <v>726</v>
      </c>
      <c s="29" t="s">
        <v>727</v>
      </c>
      <c s="25" t="s">
        <v>48</v>
      </c>
      <c s="30" t="s">
        <v>728</v>
      </c>
      <c s="31" t="s">
        <v>50</v>
      </c>
      <c s="32">
        <v>3</v>
      </c>
      <c s="33">
        <v>0</v>
      </c>
      <c s="32">
        <f>ROUND(ROUND(H382,2)*ROUND(G382,2),2)</f>
      </c>
      <c s="31" t="s">
        <v>51</v>
      </c>
      <c r="O382">
        <f>(I382*21)/100</f>
      </c>
      <c t="s">
        <v>21</v>
      </c>
    </row>
    <row r="383" spans="1:5" ht="25.5">
      <c r="A383" s="34" t="s">
        <v>52</v>
      </c>
      <c r="E383" s="35" t="s">
        <v>729</v>
      </c>
    </row>
    <row r="384" spans="1:5" ht="51">
      <c r="A384" s="36" t="s">
        <v>54</v>
      </c>
      <c r="E384" s="37" t="s">
        <v>730</v>
      </c>
    </row>
    <row r="385" spans="1:5" ht="114.75">
      <c r="A385" t="s">
        <v>56</v>
      </c>
      <c r="E385" s="35" t="s">
        <v>731</v>
      </c>
    </row>
    <row r="386" spans="1:16" ht="12.75">
      <c r="A386" s="25" t="s">
        <v>46</v>
      </c>
      <c s="29" t="s">
        <v>732</v>
      </c>
      <c s="29" t="s">
        <v>733</v>
      </c>
      <c s="25" t="s">
        <v>48</v>
      </c>
      <c s="30" t="s">
        <v>734</v>
      </c>
      <c s="31" t="s">
        <v>50</v>
      </c>
      <c s="32">
        <v>97.12</v>
      </c>
      <c s="33">
        <v>0</v>
      </c>
      <c s="32">
        <f>ROUND(ROUND(H386,2)*ROUND(G386,2),2)</f>
      </c>
      <c s="31"/>
      <c r="O386">
        <f>(I386*21)/100</f>
      </c>
      <c t="s">
        <v>21</v>
      </c>
    </row>
    <row r="387" spans="1:5" ht="12.75">
      <c r="A387" s="34" t="s">
        <v>52</v>
      </c>
      <c r="E387" s="35" t="s">
        <v>735</v>
      </c>
    </row>
    <row r="388" spans="1:5" ht="76.5">
      <c r="A388" s="36" t="s">
        <v>54</v>
      </c>
      <c r="E388" s="37" t="s">
        <v>736</v>
      </c>
    </row>
    <row r="389" spans="1:5" ht="12.75">
      <c r="A389" t="s">
        <v>56</v>
      </c>
      <c r="E389" s="35" t="s">
        <v>735</v>
      </c>
    </row>
    <row r="390" spans="1:16" ht="12.75">
      <c r="A390" s="25" t="s">
        <v>46</v>
      </c>
      <c s="29" t="s">
        <v>737</v>
      </c>
      <c s="29" t="s">
        <v>738</v>
      </c>
      <c s="25" t="s">
        <v>48</v>
      </c>
      <c s="30" t="s">
        <v>739</v>
      </c>
      <c s="31" t="s">
        <v>149</v>
      </c>
      <c s="32">
        <v>3</v>
      </c>
      <c s="33">
        <v>0</v>
      </c>
      <c s="32">
        <f>ROUND(ROUND(H390,2)*ROUND(G390,2),2)</f>
      </c>
      <c s="31" t="s">
        <v>51</v>
      </c>
      <c r="O390">
        <f>(I390*21)/100</f>
      </c>
      <c t="s">
        <v>21</v>
      </c>
    </row>
    <row r="391" spans="1:5" ht="25.5">
      <c r="A391" s="34" t="s">
        <v>52</v>
      </c>
      <c r="E391" s="35" t="s">
        <v>729</v>
      </c>
    </row>
    <row r="392" spans="1:5" ht="12.75">
      <c r="A392" s="36" t="s">
        <v>54</v>
      </c>
      <c r="E392" s="37" t="s">
        <v>740</v>
      </c>
    </row>
    <row r="393" spans="1:5" ht="127.5">
      <c r="A393" t="s">
        <v>56</v>
      </c>
      <c r="E393" s="35" t="s">
        <v>741</v>
      </c>
    </row>
    <row r="394" spans="1:16" ht="12.75">
      <c r="A394" s="25" t="s">
        <v>46</v>
      </c>
      <c s="29" t="s">
        <v>742</v>
      </c>
      <c s="29" t="s">
        <v>743</v>
      </c>
      <c s="25" t="s">
        <v>48</v>
      </c>
      <c s="30" t="s">
        <v>744</v>
      </c>
      <c s="31" t="s">
        <v>149</v>
      </c>
      <c s="32">
        <v>6.25</v>
      </c>
      <c s="33">
        <v>0</v>
      </c>
      <c s="32">
        <f>ROUND(ROUND(H394,2)*ROUND(G394,2),2)</f>
      </c>
      <c s="31" t="s">
        <v>51</v>
      </c>
      <c r="O394">
        <f>(I394*21)/100</f>
      </c>
      <c t="s">
        <v>21</v>
      </c>
    </row>
    <row r="395" spans="1:5" ht="25.5">
      <c r="A395" s="34" t="s">
        <v>52</v>
      </c>
      <c r="E395" s="35" t="s">
        <v>729</v>
      </c>
    </row>
    <row r="396" spans="1:5" ht="12.75">
      <c r="A396" s="36" t="s">
        <v>54</v>
      </c>
      <c r="E396" s="37" t="s">
        <v>745</v>
      </c>
    </row>
    <row r="397" spans="1:5" ht="127.5">
      <c r="A397" t="s">
        <v>56</v>
      </c>
      <c r="E397" s="35" t="s">
        <v>741</v>
      </c>
    </row>
    <row r="398" spans="1:16" ht="12.75">
      <c r="A398" s="25" t="s">
        <v>46</v>
      </c>
      <c s="29" t="s">
        <v>746</v>
      </c>
      <c s="29" t="s">
        <v>747</v>
      </c>
      <c s="25" t="s">
        <v>48</v>
      </c>
      <c s="30" t="s">
        <v>748</v>
      </c>
      <c s="31" t="s">
        <v>125</v>
      </c>
      <c s="32">
        <v>44.7</v>
      </c>
      <c s="33">
        <v>0</v>
      </c>
      <c s="32">
        <f>ROUND(ROUND(H398,2)*ROUND(G398,2),2)</f>
      </c>
      <c s="31" t="s">
        <v>51</v>
      </c>
      <c r="O398">
        <f>(I398*21)/100</f>
      </c>
      <c t="s">
        <v>21</v>
      </c>
    </row>
    <row r="399" spans="1:5" ht="12.75">
      <c r="A399" s="34" t="s">
        <v>52</v>
      </c>
      <c r="E399" s="35" t="s">
        <v>48</v>
      </c>
    </row>
    <row r="400" spans="1:5" ht="51">
      <c r="A400" s="36" t="s">
        <v>54</v>
      </c>
      <c r="E400" s="37" t="s">
        <v>749</v>
      </c>
    </row>
    <row r="401" spans="1:5" ht="89.25">
      <c r="A401" t="s">
        <v>56</v>
      </c>
      <c r="E401" s="35" t="s">
        <v>750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2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10</v>
      </c>
      <c s="1"/>
      <c s="1"/>
      <c s="1"/>
      <c s="1"/>
      <c s="1"/>
      <c s="1"/>
      <c s="1"/>
      <c s="1"/>
      <c s="1"/>
      <c r="P1" t="s">
        <v>21</v>
      </c>
    </row>
    <row r="2" spans="2:16" ht="25" customHeight="1">
      <c r="B2" s="1"/>
      <c s="1"/>
      <c s="1"/>
      <c s="2" t="s">
        <v>12</v>
      </c>
      <c s="1"/>
      <c s="1"/>
      <c s="6"/>
      <c s="6"/>
      <c s="1"/>
      <c r="O2">
        <f>0+O8+O17+O66+O103+O120+O141+O146+O163+O172</f>
      </c>
      <c t="s">
        <v>22</v>
      </c>
    </row>
    <row r="3" spans="1:16" ht="15" customHeight="1">
      <c r="A3" t="s">
        <v>11</v>
      </c>
      <c s="12" t="s">
        <v>13</v>
      </c>
      <c s="13" t="s">
        <v>14</v>
      </c>
      <c s="1"/>
      <c s="14" t="s">
        <v>15</v>
      </c>
      <c s="1"/>
      <c s="9"/>
      <c s="8" t="s">
        <v>751</v>
      </c>
      <c s="41">
        <f>0+I8+I17+I66+I103+I120+I141+I146+I163+I172</f>
      </c>
      <c s="10"/>
      <c r="O3" t="s">
        <v>18</v>
      </c>
      <c t="s">
        <v>21</v>
      </c>
    </row>
    <row r="4" spans="1:16" ht="15" customHeight="1">
      <c r="A4" t="s">
        <v>16</v>
      </c>
      <c s="16" t="s">
        <v>17</v>
      </c>
      <c s="17" t="s">
        <v>751</v>
      </c>
      <c s="6"/>
      <c s="18" t="s">
        <v>752</v>
      </c>
      <c s="6"/>
      <c s="6"/>
      <c s="19"/>
      <c s="19"/>
      <c s="6"/>
      <c r="O4" t="s">
        <v>19</v>
      </c>
      <c t="s">
        <v>21</v>
      </c>
    </row>
    <row r="5" spans="1:16" ht="12.75" customHeight="1">
      <c r="A5" s="15" t="s">
        <v>25</v>
      </c>
      <c s="15" t="s">
        <v>27</v>
      </c>
      <c s="15" t="s">
        <v>29</v>
      </c>
      <c s="15" t="s">
        <v>30</v>
      </c>
      <c s="15" t="s">
        <v>31</v>
      </c>
      <c s="15" t="s">
        <v>33</v>
      </c>
      <c s="15" t="s">
        <v>35</v>
      </c>
      <c s="15" t="s">
        <v>37</v>
      </c>
      <c s="15"/>
      <c s="15" t="s">
        <v>42</v>
      </c>
      <c r="O5" t="s">
        <v>20</v>
      </c>
      <c t="s">
        <v>21</v>
      </c>
    </row>
    <row r="6" spans="1:10" ht="12.75" customHeight="1">
      <c r="A6" s="15"/>
      <c s="15"/>
      <c s="15"/>
      <c s="15"/>
      <c s="15"/>
      <c s="15"/>
      <c s="15"/>
      <c s="15" t="s">
        <v>38</v>
      </c>
      <c s="15" t="s">
        <v>40</v>
      </c>
      <c s="15"/>
    </row>
    <row r="7" spans="1:10" ht="12.75" customHeight="1">
      <c r="A7" s="15" t="s">
        <v>26</v>
      </c>
      <c s="15" t="s">
        <v>28</v>
      </c>
      <c s="15" t="s">
        <v>21</v>
      </c>
      <c s="15" t="s">
        <v>22</v>
      </c>
      <c s="15" t="s">
        <v>32</v>
      </c>
      <c s="15" t="s">
        <v>34</v>
      </c>
      <c s="15" t="s">
        <v>36</v>
      </c>
      <c s="15" t="s">
        <v>39</v>
      </c>
      <c s="15" t="s">
        <v>41</v>
      </c>
      <c s="15" t="s">
        <v>43</v>
      </c>
    </row>
    <row r="8" spans="1:18" ht="12.75" customHeight="1">
      <c r="A8" s="19" t="s">
        <v>44</v>
      </c>
      <c s="19"/>
      <c s="26" t="s">
        <v>26</v>
      </c>
      <c s="19"/>
      <c s="27" t="s">
        <v>45</v>
      </c>
      <c s="19"/>
      <c s="19"/>
      <c s="19"/>
      <c s="28">
        <f>0+Q8</f>
      </c>
      <c s="19"/>
      <c r="O8">
        <f>0+R8</f>
      </c>
      <c r="Q8">
        <f>0+I9+I13</f>
      </c>
      <c>
        <f>0+O9+O13</f>
      </c>
    </row>
    <row r="9" spans="1:16" ht="25.5">
      <c r="A9" s="25" t="s">
        <v>46</v>
      </c>
      <c s="29" t="s">
        <v>28</v>
      </c>
      <c s="29" t="s">
        <v>284</v>
      </c>
      <c s="25" t="s">
        <v>48</v>
      </c>
      <c s="30" t="s">
        <v>285</v>
      </c>
      <c s="31" t="s">
        <v>50</v>
      </c>
      <c s="32">
        <v>2.25</v>
      </c>
      <c s="33">
        <v>0</v>
      </c>
      <c s="32">
        <f>ROUND(ROUND(H9,2)*ROUND(G9,2),2)</f>
      </c>
      <c s="31"/>
      <c r="O9">
        <f>(I9*21)/100</f>
      </c>
      <c t="s">
        <v>21</v>
      </c>
    </row>
    <row r="10" spans="1:5" ht="63.75">
      <c r="A10" s="34" t="s">
        <v>52</v>
      </c>
      <c r="E10" s="35" t="s">
        <v>286</v>
      </c>
    </row>
    <row r="11" spans="1:5" ht="12.75">
      <c r="A11" s="36" t="s">
        <v>54</v>
      </c>
      <c r="E11" s="37" t="s">
        <v>753</v>
      </c>
    </row>
    <row r="12" spans="1:5" ht="76.5">
      <c r="A12" t="s">
        <v>56</v>
      </c>
      <c r="E12" s="35" t="s">
        <v>288</v>
      </c>
    </row>
    <row r="13" spans="1:16" ht="25.5">
      <c r="A13" s="25" t="s">
        <v>46</v>
      </c>
      <c s="29" t="s">
        <v>21</v>
      </c>
      <c s="29" t="s">
        <v>289</v>
      </c>
      <c s="25" t="s">
        <v>48</v>
      </c>
      <c s="30" t="s">
        <v>285</v>
      </c>
      <c s="31" t="s">
        <v>50</v>
      </c>
      <c s="32">
        <v>236.76</v>
      </c>
      <c s="33">
        <v>0</v>
      </c>
      <c s="32">
        <f>ROUND(ROUND(H13,2)*ROUND(G13,2),2)</f>
      </c>
      <c s="31"/>
      <c r="O13">
        <f>(I13*21)/100</f>
      </c>
      <c t="s">
        <v>21</v>
      </c>
    </row>
    <row r="14" spans="1:5" ht="12.75">
      <c r="A14" s="34" t="s">
        <v>52</v>
      </c>
      <c r="E14" s="35" t="s">
        <v>290</v>
      </c>
    </row>
    <row r="15" spans="1:5" ht="12.75">
      <c r="A15" s="36" t="s">
        <v>54</v>
      </c>
      <c r="E15" s="37" t="s">
        <v>754</v>
      </c>
    </row>
    <row r="16" spans="1:5" ht="76.5">
      <c r="A16" t="s">
        <v>56</v>
      </c>
      <c r="E16" s="35" t="s">
        <v>288</v>
      </c>
    </row>
    <row r="17" spans="1:18" ht="12.75" customHeight="1">
      <c r="A17" s="6" t="s">
        <v>44</v>
      </c>
      <c s="6"/>
      <c s="39" t="s">
        <v>28</v>
      </c>
      <c s="6"/>
      <c s="27" t="s">
        <v>108</v>
      </c>
      <c s="6"/>
      <c s="6"/>
      <c s="6"/>
      <c s="40">
        <f>0+Q17</f>
      </c>
      <c s="6"/>
      <c r="O17">
        <f>0+R17</f>
      </c>
      <c r="Q17">
        <f>0+I18+I22+I26+I30+I34+I38+I42+I46+I50+I54+I58+I62</f>
      </c>
      <c>
        <f>0+O18+O22+O26+O30+O34+O38+O42+O46+O50+O54+O58+O62</f>
      </c>
    </row>
    <row r="18" spans="1:16" ht="12.75">
      <c r="A18" s="25" t="s">
        <v>46</v>
      </c>
      <c s="29" t="s">
        <v>22</v>
      </c>
      <c s="29" t="s">
        <v>755</v>
      </c>
      <c s="25" t="s">
        <v>48</v>
      </c>
      <c s="30" t="s">
        <v>756</v>
      </c>
      <c s="31" t="s">
        <v>125</v>
      </c>
      <c s="32">
        <v>77.5</v>
      </c>
      <c s="33">
        <v>0</v>
      </c>
      <c s="32">
        <f>ROUND(ROUND(H18,2)*ROUND(G18,2),2)</f>
      </c>
      <c s="31" t="s">
        <v>51</v>
      </c>
      <c r="O18">
        <f>(I18*21)/100</f>
      </c>
      <c t="s">
        <v>21</v>
      </c>
    </row>
    <row r="19" spans="1:5" ht="12.75">
      <c r="A19" s="34" t="s">
        <v>52</v>
      </c>
      <c r="E19" s="35" t="s">
        <v>48</v>
      </c>
    </row>
    <row r="20" spans="1:5" ht="12.75">
      <c r="A20" s="36" t="s">
        <v>54</v>
      </c>
      <c r="E20" s="37" t="s">
        <v>757</v>
      </c>
    </row>
    <row r="21" spans="1:5" ht="63.75">
      <c r="A21" t="s">
        <v>56</v>
      </c>
      <c r="E21" s="35" t="s">
        <v>758</v>
      </c>
    </row>
    <row r="22" spans="1:16" ht="12.75">
      <c r="A22" s="25" t="s">
        <v>46</v>
      </c>
      <c s="29" t="s">
        <v>32</v>
      </c>
      <c s="29" t="s">
        <v>292</v>
      </c>
      <c s="25" t="s">
        <v>48</v>
      </c>
      <c s="30" t="s">
        <v>293</v>
      </c>
      <c s="31" t="s">
        <v>125</v>
      </c>
      <c s="32">
        <v>15</v>
      </c>
      <c s="33">
        <v>0</v>
      </c>
      <c s="32">
        <f>ROUND(ROUND(H22,2)*ROUND(G22,2),2)</f>
      </c>
      <c s="31" t="s">
        <v>51</v>
      </c>
      <c r="O22">
        <f>(I22*21)/100</f>
      </c>
      <c t="s">
        <v>21</v>
      </c>
    </row>
    <row r="23" spans="1:5" ht="25.5">
      <c r="A23" s="34" t="s">
        <v>52</v>
      </c>
      <c r="E23" s="35" t="s">
        <v>294</v>
      </c>
    </row>
    <row r="24" spans="1:5" ht="12.75">
      <c r="A24" s="36" t="s">
        <v>54</v>
      </c>
      <c r="E24" s="37" t="s">
        <v>48</v>
      </c>
    </row>
    <row r="25" spans="1:5" ht="76.5">
      <c r="A25" t="s">
        <v>56</v>
      </c>
      <c r="E25" s="35" t="s">
        <v>296</v>
      </c>
    </row>
    <row r="26" spans="1:16" ht="12.75">
      <c r="A26" s="25" t="s">
        <v>46</v>
      </c>
      <c s="29" t="s">
        <v>34</v>
      </c>
      <c s="29" t="s">
        <v>304</v>
      </c>
      <c s="25" t="s">
        <v>48</v>
      </c>
      <c s="30" t="s">
        <v>305</v>
      </c>
      <c s="31" t="s">
        <v>306</v>
      </c>
      <c s="32">
        <v>200</v>
      </c>
      <c s="33">
        <v>0</v>
      </c>
      <c s="32">
        <f>ROUND(ROUND(H26,2)*ROUND(G26,2),2)</f>
      </c>
      <c s="31" t="s">
        <v>51</v>
      </c>
      <c r="O26">
        <f>(I26*21)/100</f>
      </c>
      <c t="s">
        <v>21</v>
      </c>
    </row>
    <row r="27" spans="1:5" ht="12.75">
      <c r="A27" s="34" t="s">
        <v>52</v>
      </c>
      <c r="E27" s="35" t="s">
        <v>48</v>
      </c>
    </row>
    <row r="28" spans="1:5" ht="12.75">
      <c r="A28" s="36" t="s">
        <v>54</v>
      </c>
      <c r="E28" s="37" t="s">
        <v>759</v>
      </c>
    </row>
    <row r="29" spans="1:5" ht="102">
      <c r="A29" t="s">
        <v>56</v>
      </c>
      <c r="E29" s="35" t="s">
        <v>308</v>
      </c>
    </row>
    <row r="30" spans="1:16" ht="12.75">
      <c r="A30" s="25" t="s">
        <v>46</v>
      </c>
      <c s="29" t="s">
        <v>36</v>
      </c>
      <c s="29" t="s">
        <v>195</v>
      </c>
      <c s="25" t="s">
        <v>48</v>
      </c>
      <c s="30" t="s">
        <v>196</v>
      </c>
      <c s="31" t="s">
        <v>117</v>
      </c>
      <c s="32">
        <v>11.63</v>
      </c>
      <c s="33">
        <v>0</v>
      </c>
      <c s="32">
        <f>ROUND(ROUND(H30,2)*ROUND(G30,2),2)</f>
      </c>
      <c s="31" t="s">
        <v>51</v>
      </c>
      <c r="O30">
        <f>(I30*21)/100</f>
      </c>
      <c t="s">
        <v>21</v>
      </c>
    </row>
    <row r="31" spans="1:5" ht="12.75">
      <c r="A31" s="34" t="s">
        <v>52</v>
      </c>
      <c r="E31" s="35" t="s">
        <v>48</v>
      </c>
    </row>
    <row r="32" spans="1:5" ht="12.75">
      <c r="A32" s="36" t="s">
        <v>54</v>
      </c>
      <c r="E32" s="37" t="s">
        <v>760</v>
      </c>
    </row>
    <row r="33" spans="1:5" ht="63.75">
      <c r="A33" t="s">
        <v>56</v>
      </c>
      <c r="E33" s="35" t="s">
        <v>199</v>
      </c>
    </row>
    <row r="34" spans="1:16" ht="12.75">
      <c r="A34" s="25" t="s">
        <v>46</v>
      </c>
      <c s="29" t="s">
        <v>78</v>
      </c>
      <c s="29" t="s">
        <v>322</v>
      </c>
      <c s="25" t="s">
        <v>48</v>
      </c>
      <c s="30" t="s">
        <v>323</v>
      </c>
      <c s="31" t="s">
        <v>117</v>
      </c>
      <c s="32">
        <v>217</v>
      </c>
      <c s="33">
        <v>0</v>
      </c>
      <c s="32">
        <f>ROUND(ROUND(H34,2)*ROUND(G34,2),2)</f>
      </c>
      <c s="31" t="s">
        <v>51</v>
      </c>
      <c r="O34">
        <f>(I34*21)/100</f>
      </c>
      <c t="s">
        <v>21</v>
      </c>
    </row>
    <row r="35" spans="1:5" ht="12.75">
      <c r="A35" s="34" t="s">
        <v>52</v>
      </c>
      <c r="E35" s="35" t="s">
        <v>761</v>
      </c>
    </row>
    <row r="36" spans="1:5" ht="63.75">
      <c r="A36" s="36" t="s">
        <v>54</v>
      </c>
      <c r="E36" s="37" t="s">
        <v>762</v>
      </c>
    </row>
    <row r="37" spans="1:5" ht="344.25">
      <c r="A37" t="s">
        <v>56</v>
      </c>
      <c r="E37" s="35" t="s">
        <v>326</v>
      </c>
    </row>
    <row r="38" spans="1:16" ht="12.75">
      <c r="A38" s="25" t="s">
        <v>46</v>
      </c>
      <c s="29" t="s">
        <v>81</v>
      </c>
      <c s="29" t="s">
        <v>330</v>
      </c>
      <c s="25" t="s">
        <v>48</v>
      </c>
      <c s="30" t="s">
        <v>331</v>
      </c>
      <c s="31" t="s">
        <v>117</v>
      </c>
      <c s="32">
        <v>118.38</v>
      </c>
      <c s="33">
        <v>0</v>
      </c>
      <c s="32">
        <f>ROUND(ROUND(H38,2)*ROUND(G38,2),2)</f>
      </c>
      <c s="31"/>
      <c r="O38">
        <f>(I38*21)/100</f>
      </c>
      <c t="s">
        <v>21</v>
      </c>
    </row>
    <row r="39" spans="1:5" ht="12.75">
      <c r="A39" s="34" t="s">
        <v>52</v>
      </c>
      <c r="E39" s="35" t="s">
        <v>332</v>
      </c>
    </row>
    <row r="40" spans="1:5" ht="89.25">
      <c r="A40" s="36" t="s">
        <v>54</v>
      </c>
      <c r="E40" s="37" t="s">
        <v>763</v>
      </c>
    </row>
    <row r="41" spans="1:5" ht="12.75">
      <c r="A41" t="s">
        <v>56</v>
      </c>
      <c r="E41" s="35" t="s">
        <v>332</v>
      </c>
    </row>
    <row r="42" spans="1:16" ht="12.75">
      <c r="A42" s="25" t="s">
        <v>46</v>
      </c>
      <c s="29" t="s">
        <v>39</v>
      </c>
      <c s="29" t="s">
        <v>334</v>
      </c>
      <c s="25" t="s">
        <v>48</v>
      </c>
      <c s="30" t="s">
        <v>335</v>
      </c>
      <c s="31" t="s">
        <v>117</v>
      </c>
      <c s="32">
        <v>225.13</v>
      </c>
      <c s="33">
        <v>0</v>
      </c>
      <c s="32">
        <f>ROUND(ROUND(H42,2)*ROUND(G42,2),2)</f>
      </c>
      <c s="31" t="s">
        <v>51</v>
      </c>
      <c r="O42">
        <f>(I42*21)/100</f>
      </c>
      <c t="s">
        <v>21</v>
      </c>
    </row>
    <row r="43" spans="1:5" ht="12.75">
      <c r="A43" s="34" t="s">
        <v>52</v>
      </c>
      <c r="E43" s="35" t="s">
        <v>336</v>
      </c>
    </row>
    <row r="44" spans="1:5" ht="63.75">
      <c r="A44" s="36" t="s">
        <v>54</v>
      </c>
      <c r="E44" s="37" t="s">
        <v>764</v>
      </c>
    </row>
    <row r="45" spans="1:5" ht="216.75">
      <c r="A45" t="s">
        <v>56</v>
      </c>
      <c r="E45" s="35" t="s">
        <v>338</v>
      </c>
    </row>
    <row r="46" spans="1:16" ht="12.75">
      <c r="A46" s="25" t="s">
        <v>46</v>
      </c>
      <c s="29" t="s">
        <v>41</v>
      </c>
      <c s="29" t="s">
        <v>339</v>
      </c>
      <c s="25" t="s">
        <v>48</v>
      </c>
      <c s="30" t="s">
        <v>340</v>
      </c>
      <c s="31" t="s">
        <v>117</v>
      </c>
      <c s="32">
        <v>73.75</v>
      </c>
      <c s="33">
        <v>0</v>
      </c>
      <c s="32">
        <f>ROUND(ROUND(H46,2)*ROUND(G46,2),2)</f>
      </c>
      <c s="31" t="s">
        <v>51</v>
      </c>
      <c r="O46">
        <f>(I46*21)/100</f>
      </c>
      <c t="s">
        <v>21</v>
      </c>
    </row>
    <row r="47" spans="1:5" ht="12.75">
      <c r="A47" s="34" t="s">
        <v>52</v>
      </c>
      <c r="E47" s="35" t="s">
        <v>765</v>
      </c>
    </row>
    <row r="48" spans="1:5" ht="51">
      <c r="A48" s="36" t="s">
        <v>54</v>
      </c>
      <c r="E48" s="37" t="s">
        <v>766</v>
      </c>
    </row>
    <row r="49" spans="1:5" ht="255">
      <c r="A49" t="s">
        <v>56</v>
      </c>
      <c r="E49" s="35" t="s">
        <v>343</v>
      </c>
    </row>
    <row r="50" spans="1:16" ht="12.75">
      <c r="A50" s="25" t="s">
        <v>46</v>
      </c>
      <c s="29" t="s">
        <v>43</v>
      </c>
      <c s="29" t="s">
        <v>344</v>
      </c>
      <c s="25" t="s">
        <v>48</v>
      </c>
      <c s="30" t="s">
        <v>345</v>
      </c>
      <c s="31" t="s">
        <v>117</v>
      </c>
      <c s="32">
        <v>33</v>
      </c>
      <c s="33">
        <v>0</v>
      </c>
      <c s="32">
        <f>ROUND(ROUND(H50,2)*ROUND(G50,2),2)</f>
      </c>
      <c s="31" t="s">
        <v>51</v>
      </c>
      <c r="O50">
        <f>(I50*21)/100</f>
      </c>
      <c t="s">
        <v>21</v>
      </c>
    </row>
    <row r="51" spans="1:5" ht="12.75">
      <c r="A51" s="34" t="s">
        <v>52</v>
      </c>
      <c r="E51" s="35" t="s">
        <v>767</v>
      </c>
    </row>
    <row r="52" spans="1:5" ht="12.75">
      <c r="A52" s="36" t="s">
        <v>54</v>
      </c>
      <c r="E52" s="37" t="s">
        <v>768</v>
      </c>
    </row>
    <row r="53" spans="1:5" ht="306">
      <c r="A53" t="s">
        <v>56</v>
      </c>
      <c r="E53" s="35" t="s">
        <v>348</v>
      </c>
    </row>
    <row r="54" spans="1:16" ht="12.75">
      <c r="A54" s="25" t="s">
        <v>46</v>
      </c>
      <c s="29" t="s">
        <v>98</v>
      </c>
      <c s="29" t="s">
        <v>200</v>
      </c>
      <c s="25" t="s">
        <v>48</v>
      </c>
      <c s="30" t="s">
        <v>201</v>
      </c>
      <c s="31" t="s">
        <v>125</v>
      </c>
      <c s="32">
        <v>70</v>
      </c>
      <c s="33">
        <v>0</v>
      </c>
      <c s="32">
        <f>ROUND(ROUND(H54,2)*ROUND(G54,2),2)</f>
      </c>
      <c s="31" t="s">
        <v>51</v>
      </c>
      <c r="O54">
        <f>(I54*21)/100</f>
      </c>
      <c t="s">
        <v>21</v>
      </c>
    </row>
    <row r="55" spans="1:5" ht="25.5">
      <c r="A55" s="34" t="s">
        <v>52</v>
      </c>
      <c r="E55" s="35" t="s">
        <v>769</v>
      </c>
    </row>
    <row r="56" spans="1:5" ht="12.75">
      <c r="A56" s="36" t="s">
        <v>54</v>
      </c>
      <c r="E56" s="37" t="s">
        <v>770</v>
      </c>
    </row>
    <row r="57" spans="1:5" ht="63.75">
      <c r="A57" t="s">
        <v>56</v>
      </c>
      <c r="E57" s="35" t="s">
        <v>203</v>
      </c>
    </row>
    <row r="58" spans="1:16" ht="12.75">
      <c r="A58" s="25" t="s">
        <v>46</v>
      </c>
      <c s="29" t="s">
        <v>103</v>
      </c>
      <c s="29" t="s">
        <v>771</v>
      </c>
      <c s="25" t="s">
        <v>48</v>
      </c>
      <c s="30" t="s">
        <v>772</v>
      </c>
      <c s="31" t="s">
        <v>125</v>
      </c>
      <c s="32">
        <v>70</v>
      </c>
      <c s="33">
        <v>0</v>
      </c>
      <c s="32">
        <f>ROUND(ROUND(H58,2)*ROUND(G58,2),2)</f>
      </c>
      <c s="31" t="s">
        <v>51</v>
      </c>
      <c r="O58">
        <f>(I58*21)/100</f>
      </c>
      <c t="s">
        <v>21</v>
      </c>
    </row>
    <row r="59" spans="1:5" ht="12.75">
      <c r="A59" s="34" t="s">
        <v>52</v>
      </c>
      <c r="E59" s="35" t="s">
        <v>48</v>
      </c>
    </row>
    <row r="60" spans="1:5" ht="12.75">
      <c r="A60" s="36" t="s">
        <v>54</v>
      </c>
      <c r="E60" s="37" t="s">
        <v>770</v>
      </c>
    </row>
    <row r="61" spans="1:5" ht="63.75">
      <c r="A61" t="s">
        <v>56</v>
      </c>
      <c r="E61" s="35" t="s">
        <v>773</v>
      </c>
    </row>
    <row r="62" spans="1:16" ht="12.75">
      <c r="A62" s="25" t="s">
        <v>46</v>
      </c>
      <c s="29" t="s">
        <v>109</v>
      </c>
      <c s="29" t="s">
        <v>207</v>
      </c>
      <c s="25" t="s">
        <v>48</v>
      </c>
      <c s="30" t="s">
        <v>208</v>
      </c>
      <c s="31" t="s">
        <v>125</v>
      </c>
      <c s="32">
        <v>70</v>
      </c>
      <c s="33">
        <v>0</v>
      </c>
      <c s="32">
        <f>ROUND(ROUND(H62,2)*ROUND(G62,2),2)</f>
      </c>
      <c s="31" t="s">
        <v>51</v>
      </c>
      <c r="O62">
        <f>(I62*21)/100</f>
      </c>
      <c t="s">
        <v>21</v>
      </c>
    </row>
    <row r="63" spans="1:5" ht="12.75">
      <c r="A63" s="34" t="s">
        <v>52</v>
      </c>
      <c r="E63" s="35" t="s">
        <v>209</v>
      </c>
    </row>
    <row r="64" spans="1:5" ht="12.75">
      <c r="A64" s="36" t="s">
        <v>54</v>
      </c>
      <c r="E64" s="37" t="s">
        <v>770</v>
      </c>
    </row>
    <row r="65" spans="1:5" ht="76.5">
      <c r="A65" t="s">
        <v>56</v>
      </c>
      <c r="E65" s="35" t="s">
        <v>210</v>
      </c>
    </row>
    <row r="66" spans="1:18" ht="12.75" customHeight="1">
      <c r="A66" s="6" t="s">
        <v>44</v>
      </c>
      <c s="6"/>
      <c s="39" t="s">
        <v>21</v>
      </c>
      <c s="6"/>
      <c s="27" t="s">
        <v>353</v>
      </c>
      <c s="6"/>
      <c s="6"/>
      <c s="6"/>
      <c s="40">
        <f>0+Q66</f>
      </c>
      <c s="6"/>
      <c r="O66">
        <f>0+R66</f>
      </c>
      <c r="Q66">
        <f>0+I67+I71+I75+I79+I83+I87+I91+I95+I99</f>
      </c>
      <c>
        <f>0+O67+O71+O75+O79+O83+O87+O91+O95+O99</f>
      </c>
    </row>
    <row r="67" spans="1:16" ht="12.75">
      <c r="A67" s="25" t="s">
        <v>46</v>
      </c>
      <c s="29" t="s">
        <v>114</v>
      </c>
      <c s="29" t="s">
        <v>354</v>
      </c>
      <c s="25" t="s">
        <v>48</v>
      </c>
      <c s="30" t="s">
        <v>355</v>
      </c>
      <c s="31" t="s">
        <v>149</v>
      </c>
      <c s="32">
        <v>31.5</v>
      </c>
      <c s="33">
        <v>0</v>
      </c>
      <c s="32">
        <f>ROUND(ROUND(H67,2)*ROUND(G67,2),2)</f>
      </c>
      <c s="31" t="s">
        <v>51</v>
      </c>
      <c r="O67">
        <f>(I67*21)/100</f>
      </c>
      <c t="s">
        <v>21</v>
      </c>
    </row>
    <row r="68" spans="1:5" ht="12.75">
      <c r="A68" s="34" t="s">
        <v>52</v>
      </c>
      <c r="E68" s="35" t="s">
        <v>774</v>
      </c>
    </row>
    <row r="69" spans="1:5" ht="51">
      <c r="A69" s="36" t="s">
        <v>54</v>
      </c>
      <c r="E69" s="37" t="s">
        <v>775</v>
      </c>
    </row>
    <row r="70" spans="1:5" ht="191.25">
      <c r="A70" t="s">
        <v>56</v>
      </c>
      <c r="E70" s="35" t="s">
        <v>358</v>
      </c>
    </row>
    <row r="71" spans="1:16" ht="12.75">
      <c r="A71" s="25" t="s">
        <v>46</v>
      </c>
      <c s="29" t="s">
        <v>122</v>
      </c>
      <c s="29" t="s">
        <v>359</v>
      </c>
      <c s="25" t="s">
        <v>48</v>
      </c>
      <c s="30" t="s">
        <v>360</v>
      </c>
      <c s="31" t="s">
        <v>117</v>
      </c>
      <c s="32">
        <v>1.25</v>
      </c>
      <c s="33">
        <v>0</v>
      </c>
      <c s="32">
        <f>ROUND(ROUND(H71,2)*ROUND(G71,2),2)</f>
      </c>
      <c s="31" t="s">
        <v>51</v>
      </c>
      <c r="O71">
        <f>(I71*21)/100</f>
      </c>
      <c t="s">
        <v>21</v>
      </c>
    </row>
    <row r="72" spans="1:5" ht="12.75">
      <c r="A72" s="34" t="s">
        <v>52</v>
      </c>
      <c r="E72" s="35" t="s">
        <v>776</v>
      </c>
    </row>
    <row r="73" spans="1:5" ht="12.75">
      <c r="A73" s="36" t="s">
        <v>54</v>
      </c>
      <c r="E73" s="37" t="s">
        <v>777</v>
      </c>
    </row>
    <row r="74" spans="1:5" ht="76.5">
      <c r="A74" t="s">
        <v>56</v>
      </c>
      <c r="E74" s="35" t="s">
        <v>363</v>
      </c>
    </row>
    <row r="75" spans="1:16" ht="12.75">
      <c r="A75" s="25" t="s">
        <v>46</v>
      </c>
      <c s="29" t="s">
        <v>129</v>
      </c>
      <c s="29" t="s">
        <v>368</v>
      </c>
      <c s="25" t="s">
        <v>48</v>
      </c>
      <c s="30" t="s">
        <v>369</v>
      </c>
      <c s="31" t="s">
        <v>149</v>
      </c>
      <c s="32">
        <v>214</v>
      </c>
      <c s="33">
        <v>0</v>
      </c>
      <c s="32">
        <f>ROUND(ROUND(H75,2)*ROUND(G75,2),2)</f>
      </c>
      <c s="31" t="s">
        <v>51</v>
      </c>
      <c r="O75">
        <f>(I75*21)/100</f>
      </c>
      <c t="s">
        <v>21</v>
      </c>
    </row>
    <row r="76" spans="1:5" ht="38.25">
      <c r="A76" s="34" t="s">
        <v>52</v>
      </c>
      <c r="E76" s="35" t="s">
        <v>778</v>
      </c>
    </row>
    <row r="77" spans="1:5" ht="51">
      <c r="A77" s="36" t="s">
        <v>54</v>
      </c>
      <c r="E77" s="37" t="s">
        <v>779</v>
      </c>
    </row>
    <row r="78" spans="1:5" ht="102">
      <c r="A78" t="s">
        <v>56</v>
      </c>
      <c r="E78" s="35" t="s">
        <v>372</v>
      </c>
    </row>
    <row r="79" spans="1:16" ht="12.75">
      <c r="A79" s="25" t="s">
        <v>46</v>
      </c>
      <c s="29" t="s">
        <v>135</v>
      </c>
      <c s="29" t="s">
        <v>780</v>
      </c>
      <c s="25" t="s">
        <v>48</v>
      </c>
      <c s="30" t="s">
        <v>781</v>
      </c>
      <c s="31" t="s">
        <v>125</v>
      </c>
      <c s="32">
        <v>141.6</v>
      </c>
      <c s="33">
        <v>0</v>
      </c>
      <c s="32">
        <f>ROUND(ROUND(H79,2)*ROUND(G79,2),2)</f>
      </c>
      <c s="31" t="s">
        <v>51</v>
      </c>
      <c r="O79">
        <f>(I79*21)/100</f>
      </c>
      <c t="s">
        <v>21</v>
      </c>
    </row>
    <row r="80" spans="1:5" ht="12.75">
      <c r="A80" s="34" t="s">
        <v>52</v>
      </c>
      <c r="E80" s="35" t="s">
        <v>782</v>
      </c>
    </row>
    <row r="81" spans="1:5" ht="12.75">
      <c r="A81" s="36" t="s">
        <v>54</v>
      </c>
      <c r="E81" s="37" t="s">
        <v>783</v>
      </c>
    </row>
    <row r="82" spans="1:5" ht="408">
      <c r="A82" t="s">
        <v>56</v>
      </c>
      <c r="E82" s="35" t="s">
        <v>784</v>
      </c>
    </row>
    <row r="83" spans="1:16" ht="25.5">
      <c r="A83" s="25" t="s">
        <v>46</v>
      </c>
      <c s="29" t="s">
        <v>140</v>
      </c>
      <c s="29" t="s">
        <v>785</v>
      </c>
      <c s="25" t="s">
        <v>48</v>
      </c>
      <c s="30" t="s">
        <v>786</v>
      </c>
      <c s="31" t="s">
        <v>787</v>
      </c>
      <c s="32">
        <v>71</v>
      </c>
      <c s="33">
        <v>0</v>
      </c>
      <c s="32">
        <f>ROUND(ROUND(H83,2)*ROUND(G83,2),2)</f>
      </c>
      <c s="31"/>
      <c r="O83">
        <f>(I83*21)/100</f>
      </c>
      <c t="s">
        <v>21</v>
      </c>
    </row>
    <row r="84" spans="1:5" ht="12.75">
      <c r="A84" s="34" t="s">
        <v>52</v>
      </c>
      <c r="E84" s="35" t="s">
        <v>788</v>
      </c>
    </row>
    <row r="85" spans="1:5" ht="12.75">
      <c r="A85" s="36" t="s">
        <v>54</v>
      </c>
      <c r="E85" s="37" t="s">
        <v>789</v>
      </c>
    </row>
    <row r="86" spans="1:5" ht="12.75">
      <c r="A86" t="s">
        <v>56</v>
      </c>
      <c r="E86" s="35" t="s">
        <v>788</v>
      </c>
    </row>
    <row r="87" spans="1:16" ht="12.75">
      <c r="A87" s="25" t="s">
        <v>46</v>
      </c>
      <c s="29" t="s">
        <v>146</v>
      </c>
      <c s="29" t="s">
        <v>378</v>
      </c>
      <c s="25" t="s">
        <v>48</v>
      </c>
      <c s="30" t="s">
        <v>379</v>
      </c>
      <c s="31" t="s">
        <v>149</v>
      </c>
      <c s="32">
        <v>214</v>
      </c>
      <c s="33">
        <v>0</v>
      </c>
      <c s="32">
        <f>ROUND(ROUND(H87,2)*ROUND(G87,2),2)</f>
      </c>
      <c s="31" t="s">
        <v>51</v>
      </c>
      <c r="O87">
        <f>(I87*21)/100</f>
      </c>
      <c t="s">
        <v>21</v>
      </c>
    </row>
    <row r="88" spans="1:5" ht="12.75">
      <c r="A88" s="34" t="s">
        <v>52</v>
      </c>
      <c r="E88" s="35" t="s">
        <v>380</v>
      </c>
    </row>
    <row r="89" spans="1:5" ht="51">
      <c r="A89" s="36" t="s">
        <v>54</v>
      </c>
      <c r="E89" s="37" t="s">
        <v>779</v>
      </c>
    </row>
    <row r="90" spans="1:5" ht="89.25">
      <c r="A90" t="s">
        <v>56</v>
      </c>
      <c r="E90" s="35" t="s">
        <v>377</v>
      </c>
    </row>
    <row r="91" spans="1:16" ht="12.75">
      <c r="A91" s="25" t="s">
        <v>46</v>
      </c>
      <c s="29" t="s">
        <v>153</v>
      </c>
      <c s="29" t="s">
        <v>790</v>
      </c>
      <c s="25" t="s">
        <v>48</v>
      </c>
      <c s="30" t="s">
        <v>791</v>
      </c>
      <c s="31" t="s">
        <v>117</v>
      </c>
      <c s="32">
        <v>31.88</v>
      </c>
      <c s="33">
        <v>0</v>
      </c>
      <c s="32">
        <f>ROUND(ROUND(H91,2)*ROUND(G91,2),2)</f>
      </c>
      <c s="31" t="s">
        <v>51</v>
      </c>
      <c r="O91">
        <f>(I91*21)/100</f>
      </c>
      <c t="s">
        <v>21</v>
      </c>
    </row>
    <row r="92" spans="1:5" ht="25.5">
      <c r="A92" s="34" t="s">
        <v>52</v>
      </c>
      <c r="E92" s="35" t="s">
        <v>792</v>
      </c>
    </row>
    <row r="93" spans="1:5" ht="12.75">
      <c r="A93" s="36" t="s">
        <v>54</v>
      </c>
      <c r="E93" s="37" t="s">
        <v>793</v>
      </c>
    </row>
    <row r="94" spans="1:5" ht="395.25">
      <c r="A94" t="s">
        <v>56</v>
      </c>
      <c r="E94" s="35" t="s">
        <v>407</v>
      </c>
    </row>
    <row r="95" spans="1:16" ht="12.75">
      <c r="A95" s="25" t="s">
        <v>46</v>
      </c>
      <c s="29" t="s">
        <v>158</v>
      </c>
      <c s="29" t="s">
        <v>794</v>
      </c>
      <c s="25" t="s">
        <v>48</v>
      </c>
      <c s="30" t="s">
        <v>795</v>
      </c>
      <c s="31" t="s">
        <v>50</v>
      </c>
      <c s="32">
        <v>4.78</v>
      </c>
      <c s="33">
        <v>0</v>
      </c>
      <c s="32">
        <f>ROUND(ROUND(H95,2)*ROUND(G95,2),2)</f>
      </c>
      <c s="31" t="s">
        <v>51</v>
      </c>
      <c r="O95">
        <f>(I95*21)/100</f>
      </c>
      <c t="s">
        <v>21</v>
      </c>
    </row>
    <row r="96" spans="1:5" ht="12.75">
      <c r="A96" s="34" t="s">
        <v>52</v>
      </c>
      <c r="E96" s="35" t="s">
        <v>796</v>
      </c>
    </row>
    <row r="97" spans="1:5" ht="12.75">
      <c r="A97" s="36" t="s">
        <v>54</v>
      </c>
      <c r="E97" s="37" t="s">
        <v>797</v>
      </c>
    </row>
    <row r="98" spans="1:5" ht="306">
      <c r="A98" t="s">
        <v>56</v>
      </c>
      <c r="E98" s="35" t="s">
        <v>798</v>
      </c>
    </row>
    <row r="99" spans="1:16" ht="12.75">
      <c r="A99" s="25" t="s">
        <v>46</v>
      </c>
      <c s="29" t="s">
        <v>162</v>
      </c>
      <c s="29" t="s">
        <v>391</v>
      </c>
      <c s="25" t="s">
        <v>48</v>
      </c>
      <c s="30" t="s">
        <v>392</v>
      </c>
      <c s="31" t="s">
        <v>125</v>
      </c>
      <c s="32">
        <v>72.96</v>
      </c>
      <c s="33">
        <v>0</v>
      </c>
      <c s="32">
        <f>ROUND(ROUND(H99,2)*ROUND(G99,2),2)</f>
      </c>
      <c s="31" t="s">
        <v>51</v>
      </c>
      <c r="O99">
        <f>(I99*21)/100</f>
      </c>
      <c t="s">
        <v>21</v>
      </c>
    </row>
    <row r="100" spans="1:5" ht="12.75">
      <c r="A100" s="34" t="s">
        <v>52</v>
      </c>
      <c r="E100" s="35" t="s">
        <v>799</v>
      </c>
    </row>
    <row r="101" spans="1:5" ht="51">
      <c r="A101" s="36" t="s">
        <v>54</v>
      </c>
      <c r="E101" s="37" t="s">
        <v>800</v>
      </c>
    </row>
    <row r="102" spans="1:5" ht="153">
      <c r="A102" t="s">
        <v>56</v>
      </c>
      <c r="E102" s="35" t="s">
        <v>395</v>
      </c>
    </row>
    <row r="103" spans="1:18" ht="12.75" customHeight="1">
      <c r="A103" s="6" t="s">
        <v>44</v>
      </c>
      <c s="6"/>
      <c s="39" t="s">
        <v>22</v>
      </c>
      <c s="6"/>
      <c s="27" t="s">
        <v>396</v>
      </c>
      <c s="6"/>
      <c s="6"/>
      <c s="6"/>
      <c s="40">
        <f>0+Q103</f>
      </c>
      <c s="6"/>
      <c r="O103">
        <f>0+R103</f>
      </c>
      <c r="Q103">
        <f>0+I104+I108+I112+I116</f>
      </c>
      <c>
        <f>0+O104+O108+O112+O116</f>
      </c>
    </row>
    <row r="104" spans="1:16" ht="12.75">
      <c r="A104" s="25" t="s">
        <v>46</v>
      </c>
      <c s="29" t="s">
        <v>165</v>
      </c>
      <c s="29" t="s">
        <v>801</v>
      </c>
      <c s="25" t="s">
        <v>48</v>
      </c>
      <c s="30" t="s">
        <v>802</v>
      </c>
      <c s="31" t="s">
        <v>117</v>
      </c>
      <c s="32">
        <v>24.39</v>
      </c>
      <c s="33">
        <v>0</v>
      </c>
      <c s="32">
        <f>ROUND(ROUND(H104,2)*ROUND(G104,2),2)</f>
      </c>
      <c s="31" t="s">
        <v>51</v>
      </c>
      <c r="O104">
        <f>(I104*21)/100</f>
      </c>
      <c t="s">
        <v>21</v>
      </c>
    </row>
    <row r="105" spans="1:5" ht="25.5">
      <c r="A105" s="34" t="s">
        <v>52</v>
      </c>
      <c r="E105" s="35" t="s">
        <v>792</v>
      </c>
    </row>
    <row r="106" spans="1:5" ht="63.75">
      <c r="A106" s="36" t="s">
        <v>54</v>
      </c>
      <c r="E106" s="37" t="s">
        <v>803</v>
      </c>
    </row>
    <row r="107" spans="1:5" ht="395.25">
      <c r="A107" t="s">
        <v>56</v>
      </c>
      <c r="E107" s="35" t="s">
        <v>407</v>
      </c>
    </row>
    <row r="108" spans="1:16" ht="12.75">
      <c r="A108" s="25" t="s">
        <v>46</v>
      </c>
      <c s="29" t="s">
        <v>168</v>
      </c>
      <c s="29" t="s">
        <v>804</v>
      </c>
      <c s="25" t="s">
        <v>48</v>
      </c>
      <c s="30" t="s">
        <v>805</v>
      </c>
      <c s="31" t="s">
        <v>50</v>
      </c>
      <c s="32">
        <v>3.17</v>
      </c>
      <c s="33">
        <v>0</v>
      </c>
      <c s="32">
        <f>ROUND(ROUND(H108,2)*ROUND(G108,2),2)</f>
      </c>
      <c s="31" t="s">
        <v>51</v>
      </c>
      <c r="O108">
        <f>(I108*21)/100</f>
      </c>
      <c t="s">
        <v>21</v>
      </c>
    </row>
    <row r="109" spans="1:5" ht="12.75">
      <c r="A109" s="34" t="s">
        <v>52</v>
      </c>
      <c r="E109" s="35" t="s">
        <v>806</v>
      </c>
    </row>
    <row r="110" spans="1:5" ht="12.75">
      <c r="A110" s="36" t="s">
        <v>54</v>
      </c>
      <c r="E110" s="37" t="s">
        <v>807</v>
      </c>
    </row>
    <row r="111" spans="1:5" ht="293.25">
      <c r="A111" t="s">
        <v>56</v>
      </c>
      <c r="E111" s="35" t="s">
        <v>413</v>
      </c>
    </row>
    <row r="112" spans="1:16" ht="12.75">
      <c r="A112" s="25" t="s">
        <v>46</v>
      </c>
      <c s="29" t="s">
        <v>171</v>
      </c>
      <c s="29" t="s">
        <v>403</v>
      </c>
      <c s="25" t="s">
        <v>48</v>
      </c>
      <c s="30" t="s">
        <v>404</v>
      </c>
      <c s="31" t="s">
        <v>117</v>
      </c>
      <c s="32">
        <v>12.27</v>
      </c>
      <c s="33">
        <v>0</v>
      </c>
      <c s="32">
        <f>ROUND(ROUND(H112,2)*ROUND(G112,2),2)</f>
      </c>
      <c s="31" t="s">
        <v>51</v>
      </c>
      <c r="O112">
        <f>(I112*21)/100</f>
      </c>
      <c t="s">
        <v>21</v>
      </c>
    </row>
    <row r="113" spans="1:5" ht="12.75">
      <c r="A113" s="34" t="s">
        <v>52</v>
      </c>
      <c r="E113" s="35" t="s">
        <v>808</v>
      </c>
    </row>
    <row r="114" spans="1:5" ht="51">
      <c r="A114" s="36" t="s">
        <v>54</v>
      </c>
      <c r="E114" s="37" t="s">
        <v>809</v>
      </c>
    </row>
    <row r="115" spans="1:5" ht="395.25">
      <c r="A115" t="s">
        <v>56</v>
      </c>
      <c r="E115" s="35" t="s">
        <v>407</v>
      </c>
    </row>
    <row r="116" spans="1:16" ht="12.75">
      <c r="A116" s="25" t="s">
        <v>46</v>
      </c>
      <c s="29" t="s">
        <v>174</v>
      </c>
      <c s="29" t="s">
        <v>409</v>
      </c>
      <c s="25" t="s">
        <v>48</v>
      </c>
      <c s="30" t="s">
        <v>410</v>
      </c>
      <c s="31" t="s">
        <v>50</v>
      </c>
      <c s="32">
        <v>2.21</v>
      </c>
      <c s="33">
        <v>0</v>
      </c>
      <c s="32">
        <f>ROUND(ROUND(H116,2)*ROUND(G116,2),2)</f>
      </c>
      <c s="31" t="s">
        <v>51</v>
      </c>
      <c r="O116">
        <f>(I116*21)/100</f>
      </c>
      <c t="s">
        <v>21</v>
      </c>
    </row>
    <row r="117" spans="1:5" ht="12.75">
      <c r="A117" s="34" t="s">
        <v>52</v>
      </c>
      <c r="E117" s="35" t="s">
        <v>411</v>
      </c>
    </row>
    <row r="118" spans="1:5" ht="12.75">
      <c r="A118" s="36" t="s">
        <v>54</v>
      </c>
      <c r="E118" s="37" t="s">
        <v>810</v>
      </c>
    </row>
    <row r="119" spans="1:5" ht="293.25">
      <c r="A119" t="s">
        <v>56</v>
      </c>
      <c r="E119" s="35" t="s">
        <v>413</v>
      </c>
    </row>
    <row r="120" spans="1:18" ht="12.75" customHeight="1">
      <c r="A120" s="6" t="s">
        <v>44</v>
      </c>
      <c s="6"/>
      <c s="39" t="s">
        <v>32</v>
      </c>
      <c s="6"/>
      <c s="27" t="s">
        <v>211</v>
      </c>
      <c s="6"/>
      <c s="6"/>
      <c s="6"/>
      <c s="40">
        <f>0+Q120</f>
      </c>
      <c s="6"/>
      <c r="O120">
        <f>0+R120</f>
      </c>
      <c r="Q120">
        <f>0+I121+I125+I129+I133+I137</f>
      </c>
      <c>
        <f>0+O121+O125+O129+O133+O137</f>
      </c>
    </row>
    <row r="121" spans="1:16" ht="12.75">
      <c r="A121" s="25" t="s">
        <v>46</v>
      </c>
      <c s="29" t="s">
        <v>408</v>
      </c>
      <c s="29" t="s">
        <v>457</v>
      </c>
      <c s="25" t="s">
        <v>48</v>
      </c>
      <c s="30" t="s">
        <v>458</v>
      </c>
      <c s="31" t="s">
        <v>117</v>
      </c>
      <c s="32">
        <v>12.02</v>
      </c>
      <c s="33">
        <v>0</v>
      </c>
      <c s="32">
        <f>ROUND(ROUND(H121,2)*ROUND(G121,2),2)</f>
      </c>
      <c s="31" t="s">
        <v>51</v>
      </c>
      <c r="O121">
        <f>(I121*21)/100</f>
      </c>
      <c t="s">
        <v>21</v>
      </c>
    </row>
    <row r="122" spans="1:5" ht="12.75">
      <c r="A122" s="34" t="s">
        <v>52</v>
      </c>
      <c r="E122" s="35" t="s">
        <v>48</v>
      </c>
    </row>
    <row r="123" spans="1:5" ht="51">
      <c r="A123" s="36" t="s">
        <v>54</v>
      </c>
      <c r="E123" s="37" t="s">
        <v>811</v>
      </c>
    </row>
    <row r="124" spans="1:5" ht="395.25">
      <c r="A124" t="s">
        <v>56</v>
      </c>
      <c r="E124" s="35" t="s">
        <v>385</v>
      </c>
    </row>
    <row r="125" spans="1:16" ht="12.75">
      <c r="A125" s="25" t="s">
        <v>46</v>
      </c>
      <c s="29" t="s">
        <v>414</v>
      </c>
      <c s="29" t="s">
        <v>462</v>
      </c>
      <c s="25" t="s">
        <v>48</v>
      </c>
      <c s="30" t="s">
        <v>463</v>
      </c>
      <c s="31" t="s">
        <v>117</v>
      </c>
      <c s="32">
        <v>4.07</v>
      </c>
      <c s="33">
        <v>0</v>
      </c>
      <c s="32">
        <f>ROUND(ROUND(H125,2)*ROUND(G125,2),2)</f>
      </c>
      <c s="31" t="s">
        <v>51</v>
      </c>
      <c r="O125">
        <f>(I125*21)/100</f>
      </c>
      <c t="s">
        <v>21</v>
      </c>
    </row>
    <row r="126" spans="1:5" ht="12.75">
      <c r="A126" s="34" t="s">
        <v>52</v>
      </c>
      <c r="E126" s="35" t="s">
        <v>812</v>
      </c>
    </row>
    <row r="127" spans="1:5" ht="89.25">
      <c r="A127" s="36" t="s">
        <v>54</v>
      </c>
      <c r="E127" s="37" t="s">
        <v>813</v>
      </c>
    </row>
    <row r="128" spans="1:5" ht="395.25">
      <c r="A128" t="s">
        <v>56</v>
      </c>
      <c r="E128" s="35" t="s">
        <v>385</v>
      </c>
    </row>
    <row r="129" spans="1:16" ht="12.75">
      <c r="A129" s="25" t="s">
        <v>46</v>
      </c>
      <c s="29" t="s">
        <v>420</v>
      </c>
      <c s="29" t="s">
        <v>814</v>
      </c>
      <c s="25" t="s">
        <v>48</v>
      </c>
      <c s="30" t="s">
        <v>815</v>
      </c>
      <c s="31" t="s">
        <v>117</v>
      </c>
      <c s="32">
        <v>40.8</v>
      </c>
      <c s="33">
        <v>0</v>
      </c>
      <c s="32">
        <f>ROUND(ROUND(H129,2)*ROUND(G129,2),2)</f>
      </c>
      <c s="31" t="s">
        <v>51</v>
      </c>
      <c r="O129">
        <f>(I129*21)/100</f>
      </c>
      <c t="s">
        <v>21</v>
      </c>
    </row>
    <row r="130" spans="1:5" ht="12.75">
      <c r="A130" s="34" t="s">
        <v>52</v>
      </c>
      <c r="E130" s="35" t="s">
        <v>816</v>
      </c>
    </row>
    <row r="131" spans="1:5" ht="51">
      <c r="A131" s="36" t="s">
        <v>54</v>
      </c>
      <c r="E131" s="37" t="s">
        <v>817</v>
      </c>
    </row>
    <row r="132" spans="1:5" ht="76.5">
      <c r="A132" t="s">
        <v>56</v>
      </c>
      <c r="E132" s="35" t="s">
        <v>471</v>
      </c>
    </row>
    <row r="133" spans="1:16" ht="25.5">
      <c r="A133" s="25" t="s">
        <v>46</v>
      </c>
      <c s="29" t="s">
        <v>425</v>
      </c>
      <c s="29" t="s">
        <v>467</v>
      </c>
      <c s="25" t="s">
        <v>48</v>
      </c>
      <c s="30" t="s">
        <v>468</v>
      </c>
      <c s="31" t="s">
        <v>117</v>
      </c>
      <c s="32">
        <v>21.63</v>
      </c>
      <c s="33">
        <v>0</v>
      </c>
      <c s="32">
        <f>ROUND(ROUND(H133,2)*ROUND(G133,2),2)</f>
      </c>
      <c s="31" t="s">
        <v>51</v>
      </c>
      <c r="O133">
        <f>(I133*21)/100</f>
      </c>
      <c t="s">
        <v>21</v>
      </c>
    </row>
    <row r="134" spans="1:5" ht="12.75">
      <c r="A134" s="34" t="s">
        <v>52</v>
      </c>
      <c r="E134" s="35" t="s">
        <v>818</v>
      </c>
    </row>
    <row r="135" spans="1:5" ht="51">
      <c r="A135" s="36" t="s">
        <v>54</v>
      </c>
      <c r="E135" s="37" t="s">
        <v>819</v>
      </c>
    </row>
    <row r="136" spans="1:5" ht="76.5">
      <c r="A136" t="s">
        <v>56</v>
      </c>
      <c r="E136" s="35" t="s">
        <v>471</v>
      </c>
    </row>
    <row r="137" spans="1:16" ht="12.75">
      <c r="A137" s="25" t="s">
        <v>46</v>
      </c>
      <c s="29" t="s">
        <v>430</v>
      </c>
      <c s="29" t="s">
        <v>479</v>
      </c>
      <c s="25" t="s">
        <v>48</v>
      </c>
      <c s="30" t="s">
        <v>480</v>
      </c>
      <c s="31" t="s">
        <v>117</v>
      </c>
      <c s="32">
        <v>5.43</v>
      </c>
      <c s="33">
        <v>0</v>
      </c>
      <c s="32">
        <f>ROUND(ROUND(H137,2)*ROUND(G137,2),2)</f>
      </c>
      <c s="31" t="s">
        <v>51</v>
      </c>
      <c r="O137">
        <f>(I137*21)/100</f>
      </c>
      <c t="s">
        <v>21</v>
      </c>
    </row>
    <row r="138" spans="1:5" ht="25.5">
      <c r="A138" s="34" t="s">
        <v>52</v>
      </c>
      <c r="E138" s="35" t="s">
        <v>820</v>
      </c>
    </row>
    <row r="139" spans="1:5" ht="89.25">
      <c r="A139" s="36" t="s">
        <v>54</v>
      </c>
      <c r="E139" s="37" t="s">
        <v>821</v>
      </c>
    </row>
    <row r="140" spans="1:5" ht="114.75">
      <c r="A140" t="s">
        <v>56</v>
      </c>
      <c r="E140" s="35" t="s">
        <v>482</v>
      </c>
    </row>
    <row r="141" spans="1:18" ht="12.75" customHeight="1">
      <c r="A141" s="6" t="s">
        <v>44</v>
      </c>
      <c s="6"/>
      <c s="39" t="s">
        <v>36</v>
      </c>
      <c s="6"/>
      <c s="27" t="s">
        <v>506</v>
      </c>
      <c s="6"/>
      <c s="6"/>
      <c s="6"/>
      <c s="40">
        <f>0+Q141</f>
      </c>
      <c s="6"/>
      <c r="O141">
        <f>0+R141</f>
      </c>
      <c r="Q141">
        <f>0+I142</f>
      </c>
      <c>
        <f>0+O142</f>
      </c>
    </row>
    <row r="142" spans="1:16" ht="12.75">
      <c r="A142" s="25" t="s">
        <v>46</v>
      </c>
      <c s="29" t="s">
        <v>435</v>
      </c>
      <c s="29" t="s">
        <v>508</v>
      </c>
      <c s="25" t="s">
        <v>48</v>
      </c>
      <c s="30" t="s">
        <v>509</v>
      </c>
      <c s="31" t="s">
        <v>125</v>
      </c>
      <c s="32">
        <v>39.6</v>
      </c>
      <c s="33">
        <v>0</v>
      </c>
      <c s="32">
        <f>ROUND(ROUND(H142,2)*ROUND(G142,2),2)</f>
      </c>
      <c s="31" t="s">
        <v>51</v>
      </c>
      <c r="O142">
        <f>(I142*21)/100</f>
      </c>
      <c t="s">
        <v>21</v>
      </c>
    </row>
    <row r="143" spans="1:5" ht="12.75">
      <c r="A143" s="34" t="s">
        <v>52</v>
      </c>
      <c r="E143" s="35" t="s">
        <v>510</v>
      </c>
    </row>
    <row r="144" spans="1:5" ht="51">
      <c r="A144" s="36" t="s">
        <v>54</v>
      </c>
      <c r="E144" s="37" t="s">
        <v>822</v>
      </c>
    </row>
    <row r="145" spans="1:5" ht="51">
      <c r="A145" t="s">
        <v>56</v>
      </c>
      <c r="E145" s="35" t="s">
        <v>512</v>
      </c>
    </row>
    <row r="146" spans="1:18" ht="12.75" customHeight="1">
      <c r="A146" s="6" t="s">
        <v>44</v>
      </c>
      <c s="6"/>
      <c s="39" t="s">
        <v>78</v>
      </c>
      <c s="6"/>
      <c s="27" t="s">
        <v>556</v>
      </c>
      <c s="6"/>
      <c s="6"/>
      <c s="6"/>
      <c s="40">
        <f>0+Q146</f>
      </c>
      <c s="6"/>
      <c r="O146">
        <f>0+R146</f>
      </c>
      <c r="Q146">
        <f>0+I147+I151+I155+I159</f>
      </c>
      <c>
        <f>0+O147+O151+O155+O159</f>
      </c>
    </row>
    <row r="147" spans="1:16" ht="12.75">
      <c r="A147" s="25" t="s">
        <v>46</v>
      </c>
      <c s="29" t="s">
        <v>440</v>
      </c>
      <c s="29" t="s">
        <v>570</v>
      </c>
      <c s="25" t="s">
        <v>48</v>
      </c>
      <c s="30" t="s">
        <v>571</v>
      </c>
      <c s="31" t="s">
        <v>125</v>
      </c>
      <c s="32">
        <v>120.05</v>
      </c>
      <c s="33">
        <v>0</v>
      </c>
      <c s="32">
        <f>ROUND(ROUND(H147,2)*ROUND(G147,2),2)</f>
      </c>
      <c s="31" t="s">
        <v>51</v>
      </c>
      <c r="O147">
        <f>(I147*21)/100</f>
      </c>
      <c t="s">
        <v>21</v>
      </c>
    </row>
    <row r="148" spans="1:5" ht="12.75">
      <c r="A148" s="34" t="s">
        <v>52</v>
      </c>
      <c r="E148" s="35" t="s">
        <v>823</v>
      </c>
    </row>
    <row r="149" spans="1:5" ht="63.75">
      <c r="A149" s="36" t="s">
        <v>54</v>
      </c>
      <c r="E149" s="37" t="s">
        <v>824</v>
      </c>
    </row>
    <row r="150" spans="1:5" ht="63.75">
      <c r="A150" t="s">
        <v>56</v>
      </c>
      <c r="E150" s="35" t="s">
        <v>568</v>
      </c>
    </row>
    <row r="151" spans="1:16" ht="12.75">
      <c r="A151" s="25" t="s">
        <v>46</v>
      </c>
      <c s="29" t="s">
        <v>445</v>
      </c>
      <c s="29" t="s">
        <v>825</v>
      </c>
      <c s="25" t="s">
        <v>48</v>
      </c>
      <c s="30" t="s">
        <v>826</v>
      </c>
      <c s="31" t="s">
        <v>787</v>
      </c>
      <c s="32">
        <v>11</v>
      </c>
      <c s="33">
        <v>0</v>
      </c>
      <c s="32">
        <f>ROUND(ROUND(H151,2)*ROUND(G151,2),2)</f>
      </c>
      <c s="31"/>
      <c r="O151">
        <f>(I151*21)/100</f>
      </c>
      <c t="s">
        <v>21</v>
      </c>
    </row>
    <row r="152" spans="1:5" ht="38.25">
      <c r="A152" s="34" t="s">
        <v>52</v>
      </c>
      <c r="E152" s="35" t="s">
        <v>827</v>
      </c>
    </row>
    <row r="153" spans="1:5" ht="12.75">
      <c r="A153" s="36" t="s">
        <v>54</v>
      </c>
      <c r="E153" s="37" t="s">
        <v>828</v>
      </c>
    </row>
    <row r="154" spans="1:5" ht="12.75">
      <c r="A154" t="s">
        <v>56</v>
      </c>
      <c r="E154" s="35" t="s">
        <v>48</v>
      </c>
    </row>
    <row r="155" spans="1:16" ht="12.75">
      <c r="A155" s="25" t="s">
        <v>46</v>
      </c>
      <c s="29" t="s">
        <v>450</v>
      </c>
      <c s="29" t="s">
        <v>607</v>
      </c>
      <c s="25" t="s">
        <v>48</v>
      </c>
      <c s="30" t="s">
        <v>608</v>
      </c>
      <c s="31" t="s">
        <v>125</v>
      </c>
      <c s="32">
        <v>7.5</v>
      </c>
      <c s="33">
        <v>0</v>
      </c>
      <c s="32">
        <f>ROUND(ROUND(H155,2)*ROUND(G155,2),2)</f>
      </c>
      <c s="31" t="s">
        <v>51</v>
      </c>
      <c r="O155">
        <f>(I155*21)/100</f>
      </c>
      <c t="s">
        <v>21</v>
      </c>
    </row>
    <row r="156" spans="1:5" ht="12.75">
      <c r="A156" s="34" t="s">
        <v>52</v>
      </c>
      <c r="E156" s="35" t="s">
        <v>609</v>
      </c>
    </row>
    <row r="157" spans="1:5" ht="12.75">
      <c r="A157" s="36" t="s">
        <v>54</v>
      </c>
      <c r="E157" s="37" t="s">
        <v>829</v>
      </c>
    </row>
    <row r="158" spans="1:5" ht="102">
      <c r="A158" t="s">
        <v>56</v>
      </c>
      <c r="E158" s="35" t="s">
        <v>600</v>
      </c>
    </row>
    <row r="159" spans="1:16" ht="12.75">
      <c r="A159" s="25" t="s">
        <v>46</v>
      </c>
      <c s="29" t="s">
        <v>456</v>
      </c>
      <c s="29" t="s">
        <v>612</v>
      </c>
      <c s="25" t="s">
        <v>48</v>
      </c>
      <c s="30" t="s">
        <v>613</v>
      </c>
      <c s="31" t="s">
        <v>125</v>
      </c>
      <c s="32">
        <v>67.5</v>
      </c>
      <c s="33">
        <v>0</v>
      </c>
      <c s="32">
        <f>ROUND(ROUND(H159,2)*ROUND(G159,2),2)</f>
      </c>
      <c s="31" t="s">
        <v>51</v>
      </c>
      <c r="O159">
        <f>(I159*21)/100</f>
      </c>
      <c t="s">
        <v>21</v>
      </c>
    </row>
    <row r="160" spans="1:5" ht="25.5">
      <c r="A160" s="34" t="s">
        <v>52</v>
      </c>
      <c r="E160" s="35" t="s">
        <v>830</v>
      </c>
    </row>
    <row r="161" spans="1:5" ht="12.75">
      <c r="A161" s="36" t="s">
        <v>54</v>
      </c>
      <c r="E161" s="37" t="s">
        <v>831</v>
      </c>
    </row>
    <row r="162" spans="1:5" ht="102">
      <c r="A162" t="s">
        <v>56</v>
      </c>
      <c r="E162" s="35" t="s">
        <v>600</v>
      </c>
    </row>
    <row r="163" spans="1:18" ht="12.75" customHeight="1">
      <c r="A163" s="6" t="s">
        <v>44</v>
      </c>
      <c s="6"/>
      <c s="39" t="s">
        <v>81</v>
      </c>
      <c s="6"/>
      <c s="27" t="s">
        <v>615</v>
      </c>
      <c s="6"/>
      <c s="6"/>
      <c s="6"/>
      <c s="40">
        <f>0+Q163</f>
      </c>
      <c s="6"/>
      <c r="O163">
        <f>0+R163</f>
      </c>
      <c r="Q163">
        <f>0+I164+I168</f>
      </c>
      <c>
        <f>0+O164+O168</f>
      </c>
    </row>
    <row r="164" spans="1:16" ht="12.75">
      <c r="A164" s="25" t="s">
        <v>46</v>
      </c>
      <c s="29" t="s">
        <v>461</v>
      </c>
      <c s="29" t="s">
        <v>617</v>
      </c>
      <c s="25" t="s">
        <v>48</v>
      </c>
      <c s="30" t="s">
        <v>618</v>
      </c>
      <c s="31" t="s">
        <v>149</v>
      </c>
      <c s="32">
        <v>2</v>
      </c>
      <c s="33">
        <v>0</v>
      </c>
      <c s="32">
        <f>ROUND(ROUND(H164,2)*ROUND(G164,2),2)</f>
      </c>
      <c s="31" t="s">
        <v>51</v>
      </c>
      <c r="O164">
        <f>(I164*21)/100</f>
      </c>
      <c t="s">
        <v>21</v>
      </c>
    </row>
    <row r="165" spans="1:5" ht="12.75">
      <c r="A165" s="34" t="s">
        <v>52</v>
      </c>
      <c r="E165" s="35" t="s">
        <v>832</v>
      </c>
    </row>
    <row r="166" spans="1:5" ht="12.75">
      <c r="A166" s="36" t="s">
        <v>54</v>
      </c>
      <c r="E166" s="37" t="s">
        <v>48</v>
      </c>
    </row>
    <row r="167" spans="1:5" ht="255">
      <c r="A167" t="s">
        <v>56</v>
      </c>
      <c r="E167" s="35" t="s">
        <v>621</v>
      </c>
    </row>
    <row r="168" spans="1:16" ht="12.75">
      <c r="A168" s="25" t="s">
        <v>46</v>
      </c>
      <c s="29" t="s">
        <v>466</v>
      </c>
      <c s="29" t="s">
        <v>623</v>
      </c>
      <c s="25" t="s">
        <v>48</v>
      </c>
      <c s="30" t="s">
        <v>624</v>
      </c>
      <c s="31" t="s">
        <v>149</v>
      </c>
      <c s="32">
        <v>54</v>
      </c>
      <c s="33">
        <v>0</v>
      </c>
      <c s="32">
        <f>ROUND(ROUND(H168,2)*ROUND(G168,2),2)</f>
      </c>
      <c s="31" t="s">
        <v>51</v>
      </c>
      <c r="O168">
        <f>(I168*21)/100</f>
      </c>
      <c t="s">
        <v>21</v>
      </c>
    </row>
    <row r="169" spans="1:5" ht="12.75">
      <c r="A169" s="34" t="s">
        <v>52</v>
      </c>
      <c r="E169" s="35" t="s">
        <v>833</v>
      </c>
    </row>
    <row r="170" spans="1:5" ht="51">
      <c r="A170" s="36" t="s">
        <v>54</v>
      </c>
      <c r="E170" s="37" t="s">
        <v>834</v>
      </c>
    </row>
    <row r="171" spans="1:5" ht="255">
      <c r="A171" t="s">
        <v>56</v>
      </c>
      <c r="E171" s="35" t="s">
        <v>627</v>
      </c>
    </row>
    <row r="172" spans="1:18" ht="12.75" customHeight="1">
      <c r="A172" s="6" t="s">
        <v>44</v>
      </c>
      <c s="6"/>
      <c s="39" t="s">
        <v>39</v>
      </c>
      <c s="6"/>
      <c s="27" t="s">
        <v>152</v>
      </c>
      <c s="6"/>
      <c s="6"/>
      <c s="6"/>
      <c s="40">
        <f>0+Q172</f>
      </c>
      <c s="6"/>
      <c r="O172">
        <f>0+R172</f>
      </c>
      <c r="Q172">
        <f>0+I173+I177+I181+I185+I189+I193+I197+I201</f>
      </c>
      <c>
        <f>0+O173+O177+O181+O185+O189+O193+O197+O201</f>
      </c>
    </row>
    <row r="173" spans="1:16" ht="12.75">
      <c r="A173" s="25" t="s">
        <v>46</v>
      </c>
      <c s="29" t="s">
        <v>472</v>
      </c>
      <c s="29" t="s">
        <v>635</v>
      </c>
      <c s="25" t="s">
        <v>48</v>
      </c>
      <c s="30" t="s">
        <v>636</v>
      </c>
      <c s="31" t="s">
        <v>149</v>
      </c>
      <c s="32">
        <v>25</v>
      </c>
      <c s="33">
        <v>0</v>
      </c>
      <c s="32">
        <f>ROUND(ROUND(H173,2)*ROUND(G173,2),2)</f>
      </c>
      <c s="31" t="s">
        <v>51</v>
      </c>
      <c r="O173">
        <f>(I173*21)/100</f>
      </c>
      <c t="s">
        <v>21</v>
      </c>
    </row>
    <row r="174" spans="1:5" ht="12.75">
      <c r="A174" s="34" t="s">
        <v>52</v>
      </c>
      <c r="E174" s="35" t="s">
        <v>48</v>
      </c>
    </row>
    <row r="175" spans="1:5" ht="12.75">
      <c r="A175" s="36" t="s">
        <v>54</v>
      </c>
      <c r="E175" s="37" t="s">
        <v>835</v>
      </c>
    </row>
    <row r="176" spans="1:5" ht="89.25">
      <c r="A176" t="s">
        <v>56</v>
      </c>
      <c r="E176" s="35" t="s">
        <v>638</v>
      </c>
    </row>
    <row r="177" spans="1:16" ht="12.75">
      <c r="A177" s="25" t="s">
        <v>46</v>
      </c>
      <c s="29" t="s">
        <v>478</v>
      </c>
      <c s="29" t="s">
        <v>836</v>
      </c>
      <c s="25" t="s">
        <v>48</v>
      </c>
      <c s="30" t="s">
        <v>837</v>
      </c>
      <c s="31" t="s">
        <v>149</v>
      </c>
      <c s="32">
        <v>4</v>
      </c>
      <c s="33">
        <v>0</v>
      </c>
      <c s="32">
        <f>ROUND(ROUND(H177,2)*ROUND(G177,2),2)</f>
      </c>
      <c s="31" t="s">
        <v>51</v>
      </c>
      <c r="O177">
        <f>(I177*21)/100</f>
      </c>
      <c t="s">
        <v>21</v>
      </c>
    </row>
    <row r="178" spans="1:5" ht="12.75">
      <c r="A178" s="34" t="s">
        <v>52</v>
      </c>
      <c r="E178" s="35" t="s">
        <v>838</v>
      </c>
    </row>
    <row r="179" spans="1:5" ht="12.75">
      <c r="A179" s="36" t="s">
        <v>54</v>
      </c>
      <c r="E179" s="37" t="s">
        <v>839</v>
      </c>
    </row>
    <row r="180" spans="1:5" ht="114.75">
      <c r="A180" t="s">
        <v>56</v>
      </c>
      <c r="E180" s="35" t="s">
        <v>840</v>
      </c>
    </row>
    <row r="181" spans="1:16" ht="12.75">
      <c r="A181" s="25" t="s">
        <v>46</v>
      </c>
      <c s="29" t="s">
        <v>483</v>
      </c>
      <c s="29" t="s">
        <v>640</v>
      </c>
      <c s="25" t="s">
        <v>48</v>
      </c>
      <c s="30" t="s">
        <v>641</v>
      </c>
      <c s="31" t="s">
        <v>73</v>
      </c>
      <c s="32">
        <v>10</v>
      </c>
      <c s="33">
        <v>0</v>
      </c>
      <c s="32">
        <f>ROUND(ROUND(H181,2)*ROUND(G181,2),2)</f>
      </c>
      <c s="31" t="s">
        <v>51</v>
      </c>
      <c r="O181">
        <f>(I181*21)/100</f>
      </c>
      <c t="s">
        <v>21</v>
      </c>
    </row>
    <row r="182" spans="1:5" ht="12.75">
      <c r="A182" s="34" t="s">
        <v>52</v>
      </c>
      <c r="E182" s="35" t="s">
        <v>48</v>
      </c>
    </row>
    <row r="183" spans="1:5" ht="12.75">
      <c r="A183" s="36" t="s">
        <v>54</v>
      </c>
      <c r="E183" s="37" t="s">
        <v>841</v>
      </c>
    </row>
    <row r="184" spans="1:5" ht="63.75">
      <c r="A184" t="s">
        <v>56</v>
      </c>
      <c r="E184" s="35" t="s">
        <v>644</v>
      </c>
    </row>
    <row r="185" spans="1:16" ht="12.75">
      <c r="A185" s="25" t="s">
        <v>46</v>
      </c>
      <c s="29" t="s">
        <v>489</v>
      </c>
      <c s="29" t="s">
        <v>675</v>
      </c>
      <c s="25" t="s">
        <v>48</v>
      </c>
      <c s="30" t="s">
        <v>676</v>
      </c>
      <c s="31" t="s">
        <v>149</v>
      </c>
      <c s="32">
        <v>42</v>
      </c>
      <c s="33">
        <v>0</v>
      </c>
      <c s="32">
        <f>ROUND(ROUND(H185,2)*ROUND(G185,2),2)</f>
      </c>
      <c s="31" t="s">
        <v>51</v>
      </c>
      <c r="O185">
        <f>(I185*21)/100</f>
      </c>
      <c t="s">
        <v>21</v>
      </c>
    </row>
    <row r="186" spans="1:5" ht="12.75">
      <c r="A186" s="34" t="s">
        <v>52</v>
      </c>
      <c r="E186" s="35" t="s">
        <v>48</v>
      </c>
    </row>
    <row r="187" spans="1:5" ht="12.75">
      <c r="A187" s="36" t="s">
        <v>54</v>
      </c>
      <c r="E187" s="37" t="s">
        <v>842</v>
      </c>
    </row>
    <row r="188" spans="1:5" ht="76.5">
      <c r="A188" t="s">
        <v>56</v>
      </c>
      <c r="E188" s="35" t="s">
        <v>678</v>
      </c>
    </row>
    <row r="189" spans="1:16" ht="12.75">
      <c r="A189" s="25" t="s">
        <v>46</v>
      </c>
      <c s="29" t="s">
        <v>492</v>
      </c>
      <c s="29" t="s">
        <v>680</v>
      </c>
      <c s="25" t="s">
        <v>48</v>
      </c>
      <c s="30" t="s">
        <v>681</v>
      </c>
      <c s="31" t="s">
        <v>149</v>
      </c>
      <c s="32">
        <v>5.5</v>
      </c>
      <c s="33">
        <v>0</v>
      </c>
      <c s="32">
        <f>ROUND(ROUND(H189,2)*ROUND(G189,2),2)</f>
      </c>
      <c s="31" t="s">
        <v>51</v>
      </c>
      <c r="O189">
        <f>(I189*21)/100</f>
      </c>
      <c t="s">
        <v>21</v>
      </c>
    </row>
    <row r="190" spans="1:5" ht="12.75">
      <c r="A190" s="34" t="s">
        <v>52</v>
      </c>
      <c r="E190" s="35" t="s">
        <v>48</v>
      </c>
    </row>
    <row r="191" spans="1:5" ht="12.75">
      <c r="A191" s="36" t="s">
        <v>54</v>
      </c>
      <c r="E191" s="37" t="s">
        <v>843</v>
      </c>
    </row>
    <row r="192" spans="1:5" ht="76.5">
      <c r="A192" t="s">
        <v>56</v>
      </c>
      <c r="E192" s="35" t="s">
        <v>678</v>
      </c>
    </row>
    <row r="193" spans="1:16" ht="12.75">
      <c r="A193" s="25" t="s">
        <v>46</v>
      </c>
      <c s="29" t="s">
        <v>495</v>
      </c>
      <c s="29" t="s">
        <v>279</v>
      </c>
      <c s="25" t="s">
        <v>48</v>
      </c>
      <c s="30" t="s">
        <v>280</v>
      </c>
      <c s="31" t="s">
        <v>149</v>
      </c>
      <c s="32">
        <v>25</v>
      </c>
      <c s="33">
        <v>0</v>
      </c>
      <c s="32">
        <f>ROUND(ROUND(H193,2)*ROUND(G193,2),2)</f>
      </c>
      <c s="31" t="s">
        <v>51</v>
      </c>
      <c r="O193">
        <f>(I193*21)/100</f>
      </c>
      <c t="s">
        <v>21</v>
      </c>
    </row>
    <row r="194" spans="1:5" ht="12.75">
      <c r="A194" s="34" t="s">
        <v>52</v>
      </c>
      <c r="E194" s="35" t="s">
        <v>48</v>
      </c>
    </row>
    <row r="195" spans="1:5" ht="12.75">
      <c r="A195" s="36" t="s">
        <v>54</v>
      </c>
      <c r="E195" s="37" t="s">
        <v>835</v>
      </c>
    </row>
    <row r="196" spans="1:5" ht="76.5">
      <c r="A196" t="s">
        <v>56</v>
      </c>
      <c r="E196" s="35" t="s">
        <v>281</v>
      </c>
    </row>
    <row r="197" spans="1:16" ht="12.75">
      <c r="A197" s="25" t="s">
        <v>46</v>
      </c>
      <c s="29" t="s">
        <v>498</v>
      </c>
      <c s="29" t="s">
        <v>844</v>
      </c>
      <c s="25" t="s">
        <v>48</v>
      </c>
      <c s="30" t="s">
        <v>845</v>
      </c>
      <c s="31" t="s">
        <v>149</v>
      </c>
      <c s="32">
        <v>5.04</v>
      </c>
      <c s="33">
        <v>0</v>
      </c>
      <c s="32">
        <f>ROUND(ROUND(H197,2)*ROUND(G197,2),2)</f>
      </c>
      <c s="31" t="s">
        <v>51</v>
      </c>
      <c r="O197">
        <f>(I197*21)/100</f>
      </c>
      <c t="s">
        <v>21</v>
      </c>
    </row>
    <row r="198" spans="1:5" ht="12.75">
      <c r="A198" s="34" t="s">
        <v>52</v>
      </c>
      <c r="E198" s="35" t="s">
        <v>846</v>
      </c>
    </row>
    <row r="199" spans="1:5" ht="12.75">
      <c r="A199" s="36" t="s">
        <v>54</v>
      </c>
      <c r="E199" s="37" t="s">
        <v>847</v>
      </c>
    </row>
    <row r="200" spans="1:5" ht="127.5">
      <c r="A200" t="s">
        <v>56</v>
      </c>
      <c r="E200" s="35" t="s">
        <v>848</v>
      </c>
    </row>
    <row r="201" spans="1:16" ht="12.75">
      <c r="A201" s="25" t="s">
        <v>46</v>
      </c>
      <c s="29" t="s">
        <v>501</v>
      </c>
      <c s="29" t="s">
        <v>849</v>
      </c>
      <c s="25" t="s">
        <v>48</v>
      </c>
      <c s="30" t="s">
        <v>850</v>
      </c>
      <c s="31" t="s">
        <v>117</v>
      </c>
      <c s="32">
        <v>0.9</v>
      </c>
      <c s="33">
        <v>0</v>
      </c>
      <c s="32">
        <f>ROUND(ROUND(H201,2)*ROUND(G201,2),2)</f>
      </c>
      <c s="31" t="s">
        <v>51</v>
      </c>
      <c r="O201">
        <f>(I201*21)/100</f>
      </c>
      <c t="s">
        <v>21</v>
      </c>
    </row>
    <row r="202" spans="1:5" ht="38.25">
      <c r="A202" s="34" t="s">
        <v>52</v>
      </c>
      <c r="E202" s="35" t="s">
        <v>851</v>
      </c>
    </row>
    <row r="203" spans="1:5" ht="12.75">
      <c r="A203" s="36" t="s">
        <v>54</v>
      </c>
      <c r="E203" s="37" t="s">
        <v>852</v>
      </c>
    </row>
    <row r="204" spans="1:5" ht="114.75">
      <c r="A204" t="s">
        <v>56</v>
      </c>
      <c r="E204" s="35" t="s">
        <v>853</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