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us.local\KDataII\PU\Skody_po_zime\Škody po zimě 2025\Oblast Benešov\CMS Vlašim\III 11123 Dalovy\"/>
    </mc:Choice>
  </mc:AlternateContent>
  <xr:revisionPtr revIDLastSave="0" documentId="13_ncr:1_{F63525BA-41F2-4AFB-AF34-7D16E1A0B3C8}" xr6:coauthVersionLast="47" xr6:coauthVersionMax="47" xr10:uidLastSave="{00000000-0000-0000-0000-000000000000}"/>
  <bookViews>
    <workbookView xWindow="-108" yWindow="-108" windowWidth="23256" windowHeight="12576" xr2:uid="{57036A43-35F1-4BE7-B77D-E265DAFB0D57}"/>
  </bookViews>
  <sheets>
    <sheet name="Krycí list rozpočtu" sheetId="3" r:id="rId1"/>
    <sheet name="rozpoč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27" i="1"/>
  <c r="H25" i="1"/>
  <c r="H23" i="1"/>
  <c r="H21" i="1"/>
  <c r="H40" i="1"/>
  <c r="H39" i="1"/>
  <c r="H38" i="1"/>
  <c r="H37" i="1"/>
  <c r="H33" i="1"/>
  <c r="H31" i="1"/>
  <c r="H29" i="1"/>
  <c r="H20" i="1"/>
  <c r="H19" i="1"/>
  <c r="H16" i="1"/>
  <c r="H14" i="1"/>
  <c r="H12" i="1"/>
  <c r="H11" i="1"/>
  <c r="H10" i="1"/>
  <c r="H41" i="1" l="1"/>
  <c r="H42" i="1" s="1"/>
  <c r="H43" i="1" s="1"/>
  <c r="D14" i="3" l="1"/>
  <c r="D22" i="3" l="1"/>
  <c r="D26" i="3" s="1"/>
  <c r="J25" i="3" s="1"/>
  <c r="G26" i="3" l="1"/>
  <c r="J26" i="3" s="1"/>
</calcChain>
</file>

<file path=xl/sharedStrings.xml><?xml version="1.0" encoding="utf-8"?>
<sst xmlns="http://schemas.openxmlformats.org/spreadsheetml/2006/main" count="123" uniqueCount="99">
  <si>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</si>
  <si>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</si>
  <si>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</si>
  <si>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</si>
  <si>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</si>
  <si>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</si>
  <si>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</si>
  <si>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</si>
  <si>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</si>
  <si>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</si>
  <si>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</si>
  <si>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</si>
  <si>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</si>
  <si>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</si>
  <si>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</si>
  <si>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</si>
  <si>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</si>
  <si>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</si>
  <si>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</si>
  <si>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</si>
  <si>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</si>
  <si>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</si>
  <si>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</si>
  <si>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</si>
  <si>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</si>
  <si>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</si>
  <si>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</si>
  <si>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</si>
  <si>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</si>
  <si>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ZRN celkem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</si>
  <si>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</si>
  <si>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</si>
  <si>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</si>
  <si>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</si>
  <si>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</si>
  <si>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</si>
  <si>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574A44</t>
  </si>
  <si>
    <t>574C06</t>
  </si>
  <si>
    <t>029113</t>
  </si>
  <si>
    <t>014103.R</t>
  </si>
  <si>
    <t>ROZPOČET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</si>
  <si>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</si>
  <si>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</si>
  <si>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</si>
  <si>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</si>
  <si>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</si>
  <si>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</si>
  <si>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Krajská správa a údržba silnic Středočeského kraje, příspěvková organizace</t>
  </si>
  <si>
    <t xml:space="preserve">Objednatel:  </t>
  </si>
  <si>
    <t>Místo (lokalita):</t>
  </si>
  <si>
    <t>Ing. Aleš Čermák, Ph.D., MBA, ředitel</t>
  </si>
  <si>
    <t xml:space="preserve">Objekt: </t>
  </si>
  <si>
    <t>Kód položky</t>
  </si>
  <si>
    <t>Poř.č.</t>
  </si>
  <si>
    <t xml:space="preserve">Škody po zimě </t>
  </si>
  <si>
    <t>Oprava vozovky - souvislá</t>
  </si>
  <si>
    <t>02710</t>
  </si>
  <si>
    <t>kpl</t>
  </si>
  <si>
    <t>Ostatní požadavky - geodetické zaměření - celky</t>
  </si>
  <si>
    <t>02730A</t>
  </si>
  <si>
    <t>m3</t>
  </si>
  <si>
    <t xml:space="preserve">Řezání asfaltového krytu vozovek do tl. 50mm </t>
  </si>
  <si>
    <t>bm</t>
  </si>
  <si>
    <t>m2</t>
  </si>
  <si>
    <t>m</t>
  </si>
  <si>
    <t xml:space="preserve">Zalévání spár dilatační asf. zálivkou  </t>
  </si>
  <si>
    <t xml:space="preserve">Zpevnění krajnic z recyklátu do tl. 100mm  </t>
  </si>
  <si>
    <t>Čištění příkopu do 0,25m3/m s odvozem</t>
  </si>
  <si>
    <t>ks</t>
  </si>
  <si>
    <t>t</t>
  </si>
  <si>
    <t>Frézování  asfalt. ploch včetně  odvozu vyfrézovaného materiálu do 20 km</t>
  </si>
  <si>
    <t>572211-A</t>
  </si>
  <si>
    <t>Pomocné práce, zřízení nebo zajištění objížďky a přístupové cesty</t>
  </si>
  <si>
    <t>III/11123 Dalovy</t>
  </si>
  <si>
    <t>Očištění asfaltových vozovek metením</t>
  </si>
  <si>
    <t>Spojovací postřik ze sil. emulze do 0,5 kg/m2</t>
  </si>
  <si>
    <t>Asfaltový beton pro obrusné vrstvy ACO 11+, tl. 50 mm</t>
  </si>
  <si>
    <t>Odstranění krytu zpevněných ploch s asfaltovým pojivem, odvoz do 20 km</t>
  </si>
  <si>
    <t>Výšková úprava krycích hrnců</t>
  </si>
  <si>
    <t>Asfaltový beton pro ložní vrstvy ACL 16+</t>
  </si>
  <si>
    <t>III/11123, km 0,000 - 1,313</t>
  </si>
  <si>
    <t>obec / cestmistrovství / uzl.st.: Dalovy / CMS Vlašim / 1333A049 - 1333A137</t>
  </si>
  <si>
    <t>CMS Vlašim, km 0,000 - 1,313            uzl.st. 1333A049 - 1333A137</t>
  </si>
  <si>
    <t>Uložení odpadu ze stavby na skládku s opraávněním k opětovnému využití - Recyklační středisko</t>
  </si>
  <si>
    <r>
      <t>(5 920 m2 + 4 000 m2) = 9 920 m2 * 0,05 m =</t>
    </r>
    <r>
      <rPr>
        <b/>
        <i/>
        <sz val="8"/>
        <rFont val="Arial"/>
        <family val="2"/>
        <charset val="238"/>
      </rPr>
      <t xml:space="preserve"> 496 m3</t>
    </r>
  </si>
  <si>
    <r>
      <t xml:space="preserve"> (30+3+5,5)=38,5*0,1=3,85=4 m3 + 4m3 vjezd= </t>
    </r>
    <r>
      <rPr>
        <b/>
        <i/>
        <sz val="8"/>
        <rFont val="Arial"/>
        <family val="2"/>
        <charset val="238"/>
      </rPr>
      <t>8 m3</t>
    </r>
  </si>
  <si>
    <t>1313-150 (obruby)=1 163 *2=2 326 m *0,3m=697,8m2= 698m2</t>
  </si>
  <si>
    <t>100 (L)+ 230(L)+135(L)+135(P)=600 bm</t>
  </si>
  <si>
    <r>
  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                                                                                                                                                       Krajnice - 698*0,1=69,8*1,5=104,7=105 t.                                                                                                                                                               Příkopy  - 600*0,25=150*1,5=225 t.                                                                                                                                                                                  Celkem 150 t + 225 t = </t>
    </r>
    <r>
      <rPr>
        <b/>
        <i/>
        <sz val="8"/>
        <rFont val="Arial CE"/>
        <charset val="238"/>
      </rPr>
      <t>330 t</t>
    </r>
  </si>
  <si>
    <r>
      <t>5 920 m +4 000 m =</t>
    </r>
    <r>
      <rPr>
        <b/>
        <i/>
        <sz val="8"/>
        <rFont val="Arial"/>
        <family val="2"/>
        <charset val="238"/>
      </rPr>
      <t xml:space="preserve"> 9 920 m2</t>
    </r>
  </si>
  <si>
    <r>
      <t xml:space="preserve">vyrovnávka - dle TP je možná tl. 50 mm až 70 mm - 4 000m2 * 0,05 = </t>
    </r>
    <r>
      <rPr>
        <b/>
        <i/>
        <sz val="8"/>
        <rFont val="Arial"/>
        <family val="2"/>
        <charset val="238"/>
      </rPr>
      <t>200 m3</t>
    </r>
  </si>
  <si>
    <t>Frézování spár š. do 10 mm, hl. do 20mm</t>
  </si>
  <si>
    <t>Pomocné práce zřízení nebo zajištění ochrany inženýrských sítí atd.</t>
  </si>
  <si>
    <t>Čištění krajnic od nánosu  tl. do 100 mm s odvozem</t>
  </si>
  <si>
    <t xml:space="preserve">Ochranný postřik stavební vápennou suspenzí s dávkováním do 0,25 Kg/m2                               </t>
  </si>
  <si>
    <r>
      <t>5 920 m +4 000 m =</t>
    </r>
    <r>
      <rPr>
        <b/>
        <i/>
        <sz val="8"/>
        <rFont val="Arial"/>
        <family val="2"/>
        <charset val="238"/>
      </rPr>
      <t xml:space="preserve"> 9 920 m2</t>
    </r>
    <r>
      <rPr>
        <i/>
        <sz val="8"/>
        <rFont val="Arial"/>
        <family val="2"/>
        <charset val="238"/>
      </rPr>
      <t xml:space="preserve">                                                                                                                              Ochranný postřik spojovacího nebo infiltračního postřiku vápennou suspenzí</t>
    </r>
  </si>
  <si>
    <t>1313-150 (obruby)=1 163 *2=2 326 m *0,3m=697,8m2= 698m2                                                                                       fr. 0-22</t>
  </si>
  <si>
    <r>
      <t xml:space="preserve">dešť. vpusť 0 ks * 1 m = </t>
    </r>
    <r>
      <rPr>
        <i/>
        <sz val="8"/>
        <color rgb="FFFF0000"/>
        <rFont val="Arial"/>
        <family val="2"/>
        <charset val="238"/>
      </rPr>
      <t>0 m2</t>
    </r>
    <r>
      <rPr>
        <i/>
        <sz val="8"/>
        <rFont val="Arial"/>
        <family val="2"/>
        <charset val="238"/>
      </rPr>
      <t xml:space="preserve">, kanal. poklop. 3 ks * 1 m = </t>
    </r>
    <r>
      <rPr>
        <i/>
        <sz val="8"/>
        <color rgb="FFFF0000"/>
        <rFont val="Arial"/>
        <family val="2"/>
        <charset val="238"/>
      </rPr>
      <t>3 m2</t>
    </r>
    <r>
      <rPr>
        <i/>
        <sz val="8"/>
        <rFont val="Arial"/>
        <family val="2"/>
        <charset val="238"/>
      </rPr>
      <t xml:space="preserve">, vodovodní šoupě 11 ks * 0,5 m = </t>
    </r>
    <r>
      <rPr>
        <i/>
        <sz val="8"/>
        <color rgb="FFFF0000"/>
        <rFont val="Arial"/>
        <family val="2"/>
        <charset val="238"/>
      </rPr>
      <t>5,5 m2</t>
    </r>
    <r>
      <rPr>
        <i/>
        <sz val="8"/>
        <rFont val="Arial"/>
        <family val="2"/>
        <charset val="238"/>
      </rPr>
      <t xml:space="preserve">, obruby 150 bm * 0,02 m = </t>
    </r>
    <r>
      <rPr>
        <i/>
        <sz val="8"/>
        <color rgb="FFFF0000"/>
        <rFont val="Arial"/>
        <family val="2"/>
        <charset val="238"/>
      </rPr>
      <t xml:space="preserve">30 m2, </t>
    </r>
    <r>
      <rPr>
        <i/>
        <sz val="8"/>
        <rFont val="Arial"/>
        <family val="2"/>
        <charset val="238"/>
      </rPr>
      <t>vjezdy do nemovitostí</t>
    </r>
    <r>
      <rPr>
        <i/>
        <sz val="8"/>
        <color rgb="FFFF0000"/>
        <rFont val="Arial"/>
        <family val="2"/>
        <charset val="238"/>
      </rPr>
      <t xml:space="preserve"> 4 m3</t>
    </r>
  </si>
  <si>
    <t xml:space="preserve">Výšková úprava poklopů (šachty, vpusti)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</si>
</sst>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4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name val="Arial CE"/>
      <charset val="238"/>
    </font>
    <font>
      <b/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16" fillId="0" borderId="0"/>
  </cellStyleXfs>
  <cellXfs count="194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7" fillId="2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12" fillId="3" borderId="2" xfId="0" applyNumberFormat="1" applyFont="1" applyFill="1" applyBorder="1" applyAlignment="1" applyProtection="1">
      <alignment horizontal="center" vertical="center"/>
    </xf>
    <xf numFmtId="49" fontId="12" fillId="3" borderId="3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4" fontId="6" fillId="0" borderId="5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</xf>
    <xf numFmtId="4" fontId="9" fillId="0" borderId="0" xfId="0" applyNumberFormat="1" applyFont="1" applyAlignment="1" applyProtection="1">
      <alignment vertical="center"/>
    </xf>
    <xf numFmtId="49" fontId="6" fillId="0" borderId="5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4" fontId="14" fillId="3" borderId="5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4" fontId="14" fillId="3" borderId="6" xfId="0" applyNumberFormat="1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vertical="center"/>
    </xf>
    <xf numFmtId="39" fontId="3" fillId="0" borderId="0" xfId="0" applyNumberFormat="1" applyFont="1" applyAlignment="1" applyProtection="1">
      <alignment vertical="top"/>
    </xf>
    <xf numFmtId="0" fontId="18" fillId="0" borderId="0" xfId="0" applyFont="1" applyAlignment="1" applyProtection="1">
      <alignment horizontal="left"/>
    </xf>
    <xf numFmtId="4" fontId="6" fillId="0" borderId="10" xfId="0" applyNumberFormat="1" applyFont="1" applyBorder="1" applyAlignment="1" applyProtection="1">
      <alignment vertical="center"/>
    </xf>
    <xf numFmtId="0" fontId="7" fillId="2" borderId="23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4" fontId="6" fillId="4" borderId="5" xfId="0" applyNumberFormat="1" applyFont="1" applyFill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vertical="center"/>
    </xf>
    <xf numFmtId="14" fontId="2" fillId="0" borderId="0" xfId="0" applyNumberFormat="1" applyFont="1" applyAlignment="1" applyProtection="1">
      <alignment horizontal="left" vertical="top"/>
    </xf>
    <xf numFmtId="0" fontId="6" fillId="0" borderId="0" xfId="0" applyFont="1" applyAlignment="1" applyProtection="1">
      <alignment vertical="center"/>
    </xf>
    <xf numFmtId="0" fontId="7" fillId="2" borderId="23" xfId="0" applyFont="1" applyFill="1" applyBorder="1" applyAlignment="1" applyProtection="1">
      <alignment horizontal="left" vertical="center" wrapText="1"/>
    </xf>
    <xf numFmtId="4" fontId="6" fillId="5" borderId="5" xfId="0" applyNumberFormat="1" applyFont="1" applyFill="1" applyBorder="1" applyAlignment="1" applyProtection="1">
      <alignment horizontal="right" vertical="center"/>
    </xf>
    <xf numFmtId="4" fontId="6" fillId="5" borderId="6" xfId="0" applyNumberFormat="1" applyFont="1" applyFill="1" applyBorder="1" applyAlignment="1" applyProtection="1">
      <alignment horizontal="right" vertical="center"/>
    </xf>
    <xf numFmtId="4" fontId="14" fillId="6" borderId="5" xfId="0" applyNumberFormat="1" applyFont="1" applyFill="1" applyBorder="1" applyAlignment="1" applyProtection="1">
      <alignment horizontal="right" vertical="center"/>
    </xf>
    <xf numFmtId="0" fontId="9" fillId="5" borderId="0" xfId="0" applyFont="1" applyFill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15" fillId="0" borderId="21" xfId="0" applyFont="1" applyBorder="1" applyAlignment="1" applyProtection="1">
      <alignment vertical="center"/>
    </xf>
    <xf numFmtId="0" fontId="15" fillId="0" borderId="18" xfId="0" applyFont="1" applyBorder="1" applyAlignment="1" applyProtection="1">
      <alignment vertical="center"/>
    </xf>
    <xf numFmtId="4" fontId="9" fillId="0" borderId="18" xfId="0" applyNumberFormat="1" applyFont="1" applyBorder="1" applyAlignment="1" applyProtection="1">
      <alignment horizontal="right" vertical="center"/>
    </xf>
    <xf numFmtId="0" fontId="15" fillId="0" borderId="17" xfId="0" applyFont="1" applyBorder="1" applyAlignment="1" applyProtection="1">
      <alignment vertical="center"/>
    </xf>
    <xf numFmtId="4" fontId="9" fillId="0" borderId="5" xfId="0" applyNumberFormat="1" applyFont="1" applyBorder="1" applyAlignment="1" applyProtection="1">
      <alignment horizontal="right" vertical="center"/>
    </xf>
    <xf numFmtId="0" fontId="15" fillId="0" borderId="22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9" fillId="0" borderId="14" xfId="0" applyNumberFormat="1" applyFont="1" applyBorder="1" applyAlignment="1" applyProtection="1">
      <alignment horizontal="right" vertical="center"/>
    </xf>
    <xf numFmtId="4" fontId="15" fillId="0" borderId="2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 wrapText="1"/>
    </xf>
    <xf numFmtId="0" fontId="15" fillId="0" borderId="5" xfId="0" applyFont="1" applyBorder="1" applyAlignment="1" applyProtection="1">
      <alignment vertical="center" shrinkToFit="1"/>
    </xf>
    <xf numFmtId="0" fontId="15" fillId="0" borderId="5" xfId="0" applyFont="1" applyBorder="1" applyAlignment="1" applyProtection="1">
      <alignment horizontal="center" vertical="center"/>
    </xf>
    <xf numFmtId="2" fontId="15" fillId="0" borderId="5" xfId="0" applyNumberFormat="1" applyFont="1" applyBorder="1" applyAlignment="1" applyProtection="1">
      <alignment vertical="top"/>
    </xf>
    <xf numFmtId="4" fontId="15" fillId="0" borderId="6" xfId="0" applyNumberFormat="1" applyFont="1" applyBorder="1" applyAlignment="1" applyProtection="1">
      <alignment vertical="top"/>
    </xf>
    <xf numFmtId="0" fontId="15" fillId="0" borderId="5" xfId="0" applyFont="1" applyBorder="1" applyAlignment="1" applyProtection="1">
      <alignment vertical="center" wrapText="1" shrinkToFit="1"/>
    </xf>
    <xf numFmtId="0" fontId="17" fillId="0" borderId="5" xfId="0" applyFont="1" applyBorder="1" applyAlignment="1" applyProtection="1">
      <alignment vertical="center" shrinkToFit="1"/>
    </xf>
    <xf numFmtId="4" fontId="15" fillId="0" borderId="41" xfId="0" applyNumberFormat="1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top"/>
    </xf>
    <xf numFmtId="49" fontId="15" fillId="0" borderId="5" xfId="0" applyNumberFormat="1" applyFont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vertical="top"/>
    </xf>
    <xf numFmtId="4" fontId="9" fillId="0" borderId="5" xfId="0" applyNumberFormat="1" applyFont="1" applyBorder="1" applyAlignment="1" applyProtection="1">
      <alignment vertical="top"/>
    </xf>
    <xf numFmtId="2" fontId="9" fillId="0" borderId="5" xfId="0" applyNumberFormat="1" applyFont="1" applyBorder="1" applyAlignment="1" applyProtection="1">
      <alignment vertical="center"/>
    </xf>
    <xf numFmtId="4" fontId="9" fillId="0" borderId="5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22" fillId="0" borderId="5" xfId="1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>
      <alignment vertical="center"/>
      <protection locked="0"/>
    </xf>
    <xf numFmtId="1" fontId="15" fillId="0" borderId="5" xfId="0" applyNumberFormat="1" applyFont="1" applyBorder="1" applyAlignment="1" applyProtection="1">
      <alignment horizontal="center" vertical="center" wrapText="1"/>
    </xf>
    <xf numFmtId="2" fontId="15" fillId="0" borderId="5" xfId="0" applyNumberFormat="1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1" fontId="15" fillId="0" borderId="2" xfId="0" applyNumberFormat="1" applyFont="1" applyBorder="1" applyAlignment="1">
      <alignment horizontal="center" vertical="center"/>
      <protection locked="0"/>
    </xf>
    <xf numFmtId="49" fontId="15" fillId="0" borderId="3" xfId="0" applyNumberFormat="1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vertical="center" shrinkToFit="1"/>
    </xf>
    <xf numFmtId="0" fontId="15" fillId="0" borderId="3" xfId="0" applyFont="1" applyBorder="1" applyAlignment="1" applyProtection="1">
      <alignment horizontal="center" vertical="center"/>
    </xf>
    <xf numFmtId="2" fontId="9" fillId="0" borderId="3" xfId="0" applyNumberFormat="1" applyFont="1" applyBorder="1" applyAlignment="1" applyProtection="1">
      <alignment vertical="top"/>
    </xf>
    <xf numFmtId="4" fontId="9" fillId="0" borderId="3" xfId="0" applyNumberFormat="1" applyFont="1" applyBorder="1" applyAlignment="1" applyProtection="1">
      <alignment vertical="top"/>
    </xf>
    <xf numFmtId="4" fontId="9" fillId="0" borderId="19" xfId="0" applyNumberFormat="1" applyFont="1" applyBorder="1" applyAlignment="1" applyProtection="1">
      <alignment vertical="top"/>
    </xf>
    <xf numFmtId="1" fontId="15" fillId="0" borderId="4" xfId="0" applyNumberFormat="1" applyFont="1" applyBorder="1" applyAlignment="1">
      <alignment horizontal="center" vertical="center"/>
      <protection locked="0"/>
    </xf>
    <xf numFmtId="4" fontId="9" fillId="0" borderId="6" xfId="0" applyNumberFormat="1" applyFont="1" applyBorder="1" applyAlignment="1" applyProtection="1">
      <alignment vertical="top"/>
    </xf>
    <xf numFmtId="4" fontId="9" fillId="0" borderId="6" xfId="0" applyNumberFormat="1" applyFont="1" applyBorder="1" applyAlignment="1" applyProtection="1">
      <alignment vertical="center"/>
    </xf>
    <xf numFmtId="1" fontId="15" fillId="0" borderId="4" xfId="0" applyNumberFormat="1" applyFont="1" applyBorder="1" applyAlignment="1" applyProtection="1">
      <alignment horizontal="center" vertical="center"/>
    </xf>
    <xf numFmtId="1" fontId="15" fillId="0" borderId="4" xfId="0" applyNumberFormat="1" applyFont="1" applyBorder="1" applyAlignment="1" applyProtection="1">
      <alignment horizontal="center" vertical="center" wrapText="1"/>
    </xf>
    <xf numFmtId="1" fontId="15" fillId="0" borderId="16" xfId="0" applyNumberFormat="1" applyFont="1" applyBorder="1" applyAlignment="1">
      <alignment horizontal="center" vertical="center"/>
      <protection locked="0"/>
    </xf>
    <xf numFmtId="49" fontId="15" fillId="0" borderId="14" xfId="0" applyNumberFormat="1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vertical="center" shrinkToFit="1"/>
    </xf>
    <xf numFmtId="0" fontId="15" fillId="0" borderId="14" xfId="0" applyFont="1" applyBorder="1" applyAlignment="1" applyProtection="1">
      <alignment horizontal="center" vertical="center"/>
    </xf>
    <xf numFmtId="2" fontId="9" fillId="0" borderId="14" xfId="0" applyNumberFormat="1" applyFont="1" applyBorder="1" applyAlignment="1" applyProtection="1">
      <alignment vertical="top"/>
    </xf>
    <xf numFmtId="4" fontId="9" fillId="0" borderId="14" xfId="0" applyNumberFormat="1" applyFont="1" applyBorder="1" applyAlignment="1" applyProtection="1">
      <alignment vertical="top"/>
    </xf>
    <xf numFmtId="4" fontId="9" fillId="0" borderId="20" xfId="0" applyNumberFormat="1" applyFont="1" applyBorder="1" applyAlignment="1" applyProtection="1">
      <alignment vertical="top"/>
    </xf>
    <xf numFmtId="0" fontId="17" fillId="0" borderId="5" xfId="0" applyFont="1" applyBorder="1" applyAlignment="1">
      <alignment vertical="center" wrapText="1"/>
      <protection locked="0"/>
    </xf>
    <xf numFmtId="0" fontId="17" fillId="0" borderId="5" xfId="0" applyFont="1" applyBorder="1" applyAlignment="1" applyProtection="1">
      <alignment vertical="center" wrapText="1" shrinkToFit="1"/>
    </xf>
    <xf numFmtId="49" fontId="6" fillId="0" borderId="26" xfId="0" applyNumberFormat="1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49" fontId="9" fillId="0" borderId="29" xfId="0" applyNumberFormat="1" applyFont="1" applyBorder="1" applyAlignment="1" applyProtection="1">
      <alignment horizontal="left" vertical="center"/>
    </xf>
    <xf numFmtId="0" fontId="9" fillId="0" borderId="27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30" xfId="0" applyFont="1" applyBorder="1" applyAlignment="1" applyProtection="1">
      <alignment horizontal="left" vertical="center"/>
    </xf>
    <xf numFmtId="49" fontId="6" fillId="0" borderId="11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31" xfId="0" applyFont="1" applyBorder="1" applyAlignment="1" applyProtection="1">
      <alignment horizontal="left" vertical="center"/>
    </xf>
    <xf numFmtId="49" fontId="6" fillId="0" borderId="32" xfId="0" applyNumberFormat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49" fontId="6" fillId="0" borderId="32" xfId="0" applyNumberFormat="1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31" xfId="0" applyFont="1" applyBorder="1" applyAlignment="1" applyProtection="1">
      <alignment horizontal="left" vertical="center" shrinkToFit="1"/>
    </xf>
    <xf numFmtId="49" fontId="6" fillId="0" borderId="25" xfId="0" applyNumberFormat="1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left" vertical="center"/>
    </xf>
    <xf numFmtId="49" fontId="6" fillId="4" borderId="34" xfId="0" applyNumberFormat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49" fontId="6" fillId="0" borderId="35" xfId="0" applyNumberFormat="1" applyFont="1" applyBorder="1" applyAlignment="1" applyProtection="1">
      <alignment horizontal="left" vertical="center"/>
    </xf>
    <xf numFmtId="0" fontId="6" fillId="0" borderId="39" xfId="0" applyFont="1" applyBorder="1" applyAlignment="1" applyProtection="1">
      <alignment horizontal="left" vertical="center"/>
    </xf>
    <xf numFmtId="49" fontId="14" fillId="6" borderId="4" xfId="0" applyNumberFormat="1" applyFont="1" applyFill="1" applyBorder="1" applyAlignment="1" applyProtection="1">
      <alignment horizontal="left" vertical="center"/>
    </xf>
    <xf numFmtId="0" fontId="14" fillId="6" borderId="5" xfId="0" applyFont="1" applyFill="1" applyBorder="1" applyAlignment="1" applyProtection="1">
      <alignment horizontal="left" vertical="center"/>
    </xf>
    <xf numFmtId="49" fontId="14" fillId="6" borderId="5" xfId="0" applyNumberFormat="1" applyFont="1" applyFill="1" applyBorder="1" applyAlignment="1" applyProtection="1">
      <alignment horizontal="left" vertical="center"/>
    </xf>
    <xf numFmtId="49" fontId="14" fillId="3" borderId="5" xfId="0" applyNumberFormat="1" applyFont="1" applyFill="1" applyBorder="1" applyAlignment="1" applyProtection="1">
      <alignment horizontal="left" vertical="center"/>
    </xf>
    <xf numFmtId="0" fontId="14" fillId="3" borderId="5" xfId="0" applyFont="1" applyFill="1" applyBorder="1" applyAlignment="1" applyProtection="1">
      <alignment horizontal="left" vertical="center"/>
    </xf>
    <xf numFmtId="49" fontId="14" fillId="3" borderId="4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11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19" xfId="0" applyFont="1" applyBorder="1" applyAlignment="1" applyProtection="1">
      <alignment horizontal="left" vertical="center"/>
    </xf>
    <xf numFmtId="14" fontId="9" fillId="0" borderId="6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49" fontId="9" fillId="0" borderId="4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1" fontId="9" fillId="0" borderId="5" xfId="0" applyNumberFormat="1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 wrapText="1"/>
    </xf>
    <xf numFmtId="49" fontId="9" fillId="0" borderId="6" xfId="0" applyNumberFormat="1" applyFont="1" applyBorder="1" applyAlignment="1" applyProtection="1">
      <alignment horizontal="left" vertical="center"/>
    </xf>
    <xf numFmtId="49" fontId="9" fillId="0" borderId="5" xfId="0" applyNumberFormat="1" applyFont="1" applyBorder="1" applyAlignment="1" applyProtection="1">
      <alignment horizontal="left" vertical="center" wrapText="1"/>
    </xf>
    <xf numFmtId="49" fontId="9" fillId="0" borderId="35" xfId="0" applyNumberFormat="1" applyFont="1" applyBorder="1" applyAlignment="1" applyProtection="1">
      <alignment horizontal="left" vertical="center" wrapText="1"/>
    </xf>
    <xf numFmtId="0" fontId="9" fillId="0" borderId="33" xfId="0" applyFont="1" applyBorder="1" applyAlignment="1" applyProtection="1">
      <alignment horizontal="left" vertical="center" wrapText="1"/>
    </xf>
    <xf numFmtId="0" fontId="9" fillId="0" borderId="36" xfId="0" applyFont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left" vertical="center" wrapText="1"/>
    </xf>
    <xf numFmtId="49" fontId="15" fillId="0" borderId="35" xfId="0" applyNumberFormat="1" applyFont="1" applyBorder="1" applyAlignment="1" applyProtection="1">
      <alignment horizontal="left" vertical="center" wrapText="1"/>
    </xf>
    <xf numFmtId="0" fontId="15" fillId="0" borderId="33" xfId="0" applyFont="1" applyBorder="1" applyAlignment="1" applyProtection="1">
      <alignment horizontal="left" vertical="center" wrapText="1"/>
    </xf>
    <xf numFmtId="0" fontId="15" fillId="0" borderId="36" xfId="0" applyFont="1" applyBorder="1" applyAlignment="1" applyProtection="1">
      <alignment horizontal="left" vertical="center" wrapText="1"/>
    </xf>
    <xf numFmtId="0" fontId="15" fillId="0" borderId="21" xfId="0" applyFont="1" applyBorder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left" vertical="center"/>
    </xf>
    <xf numFmtId="49" fontId="10" fillId="0" borderId="37" xfId="0" applyNumberFormat="1" applyFont="1" applyBorder="1" applyAlignment="1" applyProtection="1">
      <alignment horizontal="left" vertical="center" wrapText="1"/>
    </xf>
    <xf numFmtId="0" fontId="10" fillId="0" borderId="38" xfId="0" applyFont="1" applyBorder="1" applyAlignment="1" applyProtection="1">
      <alignment horizontal="left" vertical="center" wrapText="1"/>
    </xf>
    <xf numFmtId="0" fontId="10" fillId="0" borderId="36" xfId="0" applyFont="1" applyBorder="1" applyAlignment="1" applyProtection="1">
      <alignment horizontal="left" vertical="center" wrapText="1"/>
    </xf>
    <xf numFmtId="0" fontId="10" fillId="0" borderId="21" xfId="0" applyFont="1" applyBorder="1" applyAlignment="1" applyProtection="1">
      <alignment horizontal="left" vertical="center" wrapText="1"/>
    </xf>
    <xf numFmtId="49" fontId="9" fillId="0" borderId="19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1" fontId="15" fillId="0" borderId="15" xfId="0" applyNumberFormat="1" applyFont="1" applyBorder="1" applyAlignment="1">
      <alignment horizontal="center" vertical="top"/>
      <protection locked="0"/>
    </xf>
    <xf numFmtId="0" fontId="0" fillId="0" borderId="42" xfId="0" applyBorder="1" applyAlignment="1">
      <alignment vertical="top"/>
      <protection locked="0"/>
    </xf>
    <xf numFmtId="0" fontId="15" fillId="0" borderId="13" xfId="0" applyFont="1" applyBorder="1" applyAlignment="1" applyProtection="1">
      <alignment horizontal="center" vertical="top"/>
    </xf>
    <xf numFmtId="0" fontId="0" fillId="0" borderId="18" xfId="0" applyBorder="1" applyAlignment="1">
      <alignment vertical="top"/>
      <protection locked="0"/>
    </xf>
    <xf numFmtId="2" fontId="15" fillId="0" borderId="13" xfId="0" applyNumberFormat="1" applyFont="1" applyBorder="1" applyAlignment="1" applyProtection="1">
      <alignment vertical="top"/>
    </xf>
    <xf numFmtId="4" fontId="15" fillId="0" borderId="13" xfId="0" applyNumberFormat="1" applyFont="1" applyBorder="1" applyAlignment="1" applyProtection="1">
      <alignment vertical="top"/>
    </xf>
    <xf numFmtId="4" fontId="15" fillId="0" borderId="40" xfId="0" applyNumberFormat="1" applyFont="1" applyBorder="1" applyAlignment="1" applyProtection="1">
      <alignment vertical="top"/>
    </xf>
    <xf numFmtId="0" fontId="0" fillId="0" borderId="41" xfId="0" applyBorder="1" applyAlignment="1">
      <alignment vertical="top"/>
      <protection locked="0"/>
    </xf>
    <xf numFmtId="0" fontId="0" fillId="0" borderId="43" xfId="0" applyBorder="1" applyAlignment="1">
      <alignment vertical="top"/>
      <protection locked="0"/>
    </xf>
    <xf numFmtId="0" fontId="0" fillId="0" borderId="44" xfId="0" applyBorder="1" applyAlignment="1">
      <alignment vertical="top"/>
      <protection locked="0"/>
    </xf>
    <xf numFmtId="2" fontId="15" fillId="0" borderId="13" xfId="0" applyNumberFormat="1" applyFont="1" applyBorder="1" applyAlignment="1" applyProtection="1">
      <alignment horizontal="right" vertical="top"/>
    </xf>
    <xf numFmtId="4" fontId="15" fillId="0" borderId="13" xfId="0" applyNumberFormat="1" applyFont="1" applyBorder="1" applyAlignment="1" applyProtection="1">
      <alignment horizontal="right" vertical="top"/>
    </xf>
    <xf numFmtId="4" fontId="15" fillId="0" borderId="40" xfId="0" applyNumberFormat="1" applyFont="1" applyBorder="1" applyAlignment="1" applyProtection="1">
      <alignment horizontal="right" vertical="top"/>
    </xf>
    <xf numFmtId="0" fontId="0" fillId="0" borderId="45" xfId="0" applyBorder="1" applyAlignment="1">
      <alignment vertical="top"/>
      <protection locked="0"/>
    </xf>
    <xf numFmtId="1" fontId="15" fillId="0" borderId="15" xfId="0" applyNumberFormat="1" applyFont="1" applyBorder="1" applyAlignment="1" applyProtection="1">
      <alignment horizontal="center" vertical="top"/>
    </xf>
    <xf numFmtId="39" fontId="15" fillId="0" borderId="13" xfId="0" applyNumberFormat="1" applyFont="1" applyBorder="1" applyAlignment="1" applyProtection="1">
      <alignment vertical="top"/>
    </xf>
    <xf numFmtId="165" fontId="15" fillId="0" borderId="13" xfId="0" applyNumberFormat="1" applyFont="1" applyBorder="1" applyAlignment="1">
      <alignment horizontal="center" vertical="top"/>
      <protection locked="0"/>
    </xf>
    <xf numFmtId="4" fontId="9" fillId="0" borderId="40" xfId="0" applyNumberFormat="1" applyFont="1" applyBorder="1" applyAlignment="1" applyProtection="1">
      <alignment vertical="top"/>
    </xf>
    <xf numFmtId="0" fontId="15" fillId="0" borderId="13" xfId="0" applyFont="1" applyBorder="1" applyAlignment="1">
      <alignment horizontal="center" vertical="top"/>
      <protection locked="0"/>
    </xf>
    <xf numFmtId="4" fontId="9" fillId="0" borderId="13" xfId="0" applyNumberFormat="1" applyFont="1" applyBorder="1" applyAlignment="1" applyProtection="1">
      <alignment vertical="top"/>
    </xf>
    <xf numFmtId="4" fontId="15" fillId="0" borderId="13" xfId="0" applyNumberFormat="1" applyFont="1" applyBorder="1" applyAlignment="1">
      <alignment vertical="top"/>
      <protection locked="0"/>
    </xf>
  </cellXfs>
  <cellStyles count="2">
    <cellStyle name="Normální" xfId="0" builtinId="0"/>
    <cellStyle name="Normální 2" xfId="1" xr:uid="{66D0A2F5-FD9A-4E74-A953-E0095AC29A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6"/>
  <sheetViews>
    <sheetView tabSelected="1" zoomScaleNormal="100" workbookViewId="0">
      <selection activeCell="B1" sqref="B1:J1"/>
    </sheetView>
  </sheetViews>
  <sheetFormatPr defaultColWidth="13.28515625" defaultRowHeight="13.2" x14ac:dyDescent="0.2"/>
  <cols>
    <col min="1" max="1" width="3.28515625" style="15" customWidth="1"/>
    <col min="2" max="2" width="13.28515625" style="15" customWidth="1"/>
    <col min="3" max="3" width="11.85546875" style="15" customWidth="1"/>
    <col min="4" max="4" width="27.85546875" style="15" customWidth="1"/>
    <col min="5" max="5" width="14.42578125" style="15" customWidth="1"/>
    <col min="6" max="6" width="18.42578125" style="15" customWidth="1"/>
    <col min="7" max="7" width="26.28515625" style="15" customWidth="1"/>
    <col min="8" max="8" width="16" style="15" customWidth="1"/>
    <col min="9" max="9" width="13.85546875" style="15" customWidth="1"/>
    <col min="10" max="10" width="29.42578125" style="15" customWidth="1"/>
    <col min="11" max="11" width="13.28515625" style="15"/>
    <col min="12" max="12" width="13.7109375" style="15" bestFit="1" customWidth="1"/>
    <col min="13" max="16384" width="13.28515625" style="15"/>
  </cols>
  <sheetData>
    <row r="1" spans="2:12" ht="28.65" customHeight="1" thickBot="1" x14ac:dyDescent="0.25">
      <c r="B1" s="160" t="s">
        <v>10</v>
      </c>
      <c r="C1" s="161"/>
      <c r="D1" s="161"/>
      <c r="E1" s="161"/>
      <c r="F1" s="161"/>
      <c r="G1" s="161"/>
      <c r="H1" s="161"/>
      <c r="I1" s="161"/>
      <c r="J1" s="161"/>
    </row>
    <row r="2" spans="2:12" ht="12.75" customHeight="1" x14ac:dyDescent="0.2">
      <c r="B2" s="162" t="s">
        <v>11</v>
      </c>
      <c r="C2" s="163"/>
      <c r="D2" s="164" t="s">
        <v>73</v>
      </c>
      <c r="E2" s="164"/>
      <c r="F2" s="165" t="s">
        <v>12</v>
      </c>
      <c r="G2" s="166" t="s">
        <v>41</v>
      </c>
      <c r="H2" s="167"/>
      <c r="I2" s="165" t="s">
        <v>13</v>
      </c>
      <c r="J2" s="170" t="s">
        <v>42</v>
      </c>
    </row>
    <row r="3" spans="2:12" x14ac:dyDescent="0.2">
      <c r="B3" s="146"/>
      <c r="C3" s="145"/>
      <c r="D3" s="151"/>
      <c r="E3" s="151"/>
      <c r="F3" s="145"/>
      <c r="G3" s="168"/>
      <c r="H3" s="169"/>
      <c r="I3" s="145"/>
      <c r="J3" s="143"/>
    </row>
    <row r="4" spans="2:12" x14ac:dyDescent="0.2">
      <c r="B4" s="144" t="s">
        <v>14</v>
      </c>
      <c r="C4" s="145"/>
      <c r="D4" s="152" t="s">
        <v>55</v>
      </c>
      <c r="E4" s="153"/>
      <c r="F4" s="148" t="s">
        <v>15</v>
      </c>
      <c r="G4" s="151"/>
      <c r="H4" s="149"/>
      <c r="I4" s="148" t="s">
        <v>13</v>
      </c>
      <c r="J4" s="150"/>
    </row>
    <row r="5" spans="2:12" x14ac:dyDescent="0.2">
      <c r="B5" s="146"/>
      <c r="C5" s="145"/>
      <c r="D5" s="154"/>
      <c r="E5" s="155"/>
      <c r="F5" s="145"/>
      <c r="G5" s="149"/>
      <c r="H5" s="149"/>
      <c r="I5" s="145"/>
      <c r="J5" s="143"/>
    </row>
    <row r="6" spans="2:12" ht="13.2" customHeight="1" x14ac:dyDescent="0.2">
      <c r="B6" s="144" t="s">
        <v>16</v>
      </c>
      <c r="C6" s="145"/>
      <c r="D6" s="156" t="s">
        <v>82</v>
      </c>
      <c r="E6" s="157"/>
      <c r="F6" s="148" t="s">
        <v>17</v>
      </c>
      <c r="G6" s="151"/>
      <c r="H6" s="149"/>
      <c r="I6" s="148" t="s">
        <v>13</v>
      </c>
      <c r="J6" s="150"/>
    </row>
    <row r="7" spans="2:12" x14ac:dyDescent="0.2">
      <c r="B7" s="146"/>
      <c r="C7" s="145"/>
      <c r="D7" s="158"/>
      <c r="E7" s="159"/>
      <c r="F7" s="145"/>
      <c r="G7" s="149"/>
      <c r="H7" s="149"/>
      <c r="I7" s="145"/>
      <c r="J7" s="143"/>
    </row>
    <row r="8" spans="2:12" x14ac:dyDescent="0.2">
      <c r="B8" s="144" t="s">
        <v>43</v>
      </c>
      <c r="C8" s="145"/>
      <c r="D8" s="147">
        <v>2025</v>
      </c>
      <c r="E8" s="147"/>
      <c r="F8" s="148" t="s">
        <v>44</v>
      </c>
      <c r="G8" s="149"/>
      <c r="H8" s="149"/>
      <c r="I8" s="148" t="s">
        <v>45</v>
      </c>
      <c r="J8" s="150"/>
    </row>
    <row r="9" spans="2:12" x14ac:dyDescent="0.2">
      <c r="B9" s="146"/>
      <c r="C9" s="145"/>
      <c r="D9" s="147"/>
      <c r="E9" s="147"/>
      <c r="F9" s="145"/>
      <c r="G9" s="149"/>
      <c r="H9" s="149"/>
      <c r="I9" s="145"/>
      <c r="J9" s="143"/>
    </row>
    <row r="10" spans="2:12" x14ac:dyDescent="0.2">
      <c r="B10" s="144" t="s">
        <v>46</v>
      </c>
      <c r="C10" s="145"/>
      <c r="D10" s="151" t="s">
        <v>54</v>
      </c>
      <c r="E10" s="149"/>
      <c r="F10" s="148" t="s">
        <v>18</v>
      </c>
      <c r="G10" s="151"/>
      <c r="H10" s="149"/>
      <c r="I10" s="148" t="s">
        <v>19</v>
      </c>
      <c r="J10" s="142"/>
    </row>
    <row r="11" spans="2:12" x14ac:dyDescent="0.2">
      <c r="B11" s="146"/>
      <c r="C11" s="145"/>
      <c r="D11" s="149"/>
      <c r="E11" s="149"/>
      <c r="F11" s="145"/>
      <c r="G11" s="149"/>
      <c r="H11" s="149"/>
      <c r="I11" s="145"/>
      <c r="J11" s="143"/>
    </row>
    <row r="12" spans="2:12" ht="23.4" customHeight="1" thickBot="1" x14ac:dyDescent="0.25">
      <c r="B12" s="136" t="s">
        <v>20</v>
      </c>
      <c r="C12" s="137"/>
      <c r="D12" s="137"/>
      <c r="E12" s="137"/>
      <c r="F12" s="137"/>
      <c r="G12" s="137"/>
      <c r="H12" s="137"/>
      <c r="I12" s="137"/>
      <c r="J12" s="138"/>
    </row>
    <row r="13" spans="2:12" ht="26.4" customHeight="1" x14ac:dyDescent="0.2">
      <c r="B13" s="16" t="s">
        <v>21</v>
      </c>
      <c r="C13" s="139" t="s">
        <v>22</v>
      </c>
      <c r="D13" s="140"/>
      <c r="E13" s="17" t="s">
        <v>23</v>
      </c>
      <c r="F13" s="139" t="s">
        <v>24</v>
      </c>
      <c r="G13" s="140"/>
      <c r="H13" s="17" t="s">
        <v>25</v>
      </c>
      <c r="I13" s="139" t="s">
        <v>26</v>
      </c>
      <c r="J13" s="141"/>
    </row>
    <row r="14" spans="2:12" ht="15.15" customHeight="1" x14ac:dyDescent="0.2">
      <c r="B14" s="18" t="s">
        <v>27</v>
      </c>
      <c r="C14" s="19" t="s">
        <v>28</v>
      </c>
      <c r="D14" s="41">
        <f>SUM(rozpočet!H41)</f>
        <v>0</v>
      </c>
      <c r="E14" s="133"/>
      <c r="F14" s="134"/>
      <c r="G14" s="20"/>
      <c r="H14" s="133"/>
      <c r="I14" s="134"/>
      <c r="J14" s="21"/>
    </row>
    <row r="15" spans="2:12" ht="15.15" customHeight="1" x14ac:dyDescent="0.2">
      <c r="B15" s="18"/>
      <c r="C15" s="19"/>
      <c r="D15" s="20"/>
      <c r="E15" s="133"/>
      <c r="F15" s="134"/>
      <c r="G15" s="20"/>
      <c r="H15" s="133"/>
      <c r="I15" s="134"/>
      <c r="J15" s="21"/>
      <c r="L15" s="22"/>
    </row>
    <row r="16" spans="2:12" ht="15.15" customHeight="1" x14ac:dyDescent="0.2">
      <c r="B16" s="18"/>
      <c r="C16" s="19"/>
      <c r="D16" s="20"/>
      <c r="E16" s="133"/>
      <c r="F16" s="134"/>
      <c r="G16" s="20"/>
      <c r="H16" s="133"/>
      <c r="I16" s="134"/>
      <c r="J16" s="21"/>
    </row>
    <row r="17" spans="2:10" ht="15.15" customHeight="1" x14ac:dyDescent="0.2">
      <c r="B17" s="18"/>
      <c r="C17" s="19"/>
      <c r="D17" s="20"/>
      <c r="E17" s="133"/>
      <c r="F17" s="134"/>
      <c r="G17" s="23"/>
      <c r="H17" s="133"/>
      <c r="I17" s="134"/>
      <c r="J17" s="21"/>
    </row>
    <row r="18" spans="2:10" ht="15.15" customHeight="1" x14ac:dyDescent="0.2">
      <c r="B18" s="18"/>
      <c r="C18" s="19"/>
      <c r="D18" s="20"/>
      <c r="E18" s="133"/>
      <c r="F18" s="134"/>
      <c r="G18" s="23"/>
      <c r="H18" s="133"/>
      <c r="I18" s="134"/>
      <c r="J18" s="21"/>
    </row>
    <row r="19" spans="2:10" ht="15.15" customHeight="1" x14ac:dyDescent="0.2">
      <c r="B19" s="18"/>
      <c r="C19" s="19"/>
      <c r="D19" s="20"/>
      <c r="E19" s="133"/>
      <c r="F19" s="134"/>
      <c r="G19" s="23"/>
      <c r="H19" s="133"/>
      <c r="I19" s="134"/>
      <c r="J19" s="21"/>
    </row>
    <row r="20" spans="2:10" ht="15.15" customHeight="1" x14ac:dyDescent="0.2">
      <c r="B20" s="131"/>
      <c r="C20" s="132"/>
      <c r="D20" s="20"/>
      <c r="E20" s="133"/>
      <c r="F20" s="134"/>
      <c r="G20" s="23"/>
      <c r="H20" s="133"/>
      <c r="I20" s="134"/>
      <c r="J20" s="24"/>
    </row>
    <row r="21" spans="2:10" ht="15.15" customHeight="1" x14ac:dyDescent="0.2">
      <c r="B21" s="131"/>
      <c r="C21" s="132"/>
      <c r="D21" s="20"/>
      <c r="E21" s="133"/>
      <c r="F21" s="134"/>
      <c r="G21" s="23"/>
      <c r="H21" s="133"/>
      <c r="I21" s="134"/>
      <c r="J21" s="24"/>
    </row>
    <row r="22" spans="2:10" ht="16.649999999999999" customHeight="1" x14ac:dyDescent="0.2">
      <c r="B22" s="131" t="s">
        <v>29</v>
      </c>
      <c r="C22" s="132"/>
      <c r="D22" s="41">
        <f>D14</f>
        <v>0</v>
      </c>
      <c r="E22" s="135"/>
      <c r="F22" s="132"/>
      <c r="G22" s="46"/>
      <c r="H22" s="135"/>
      <c r="I22" s="132"/>
      <c r="J22" s="47"/>
    </row>
    <row r="23" spans="2:10" x14ac:dyDescent="0.2">
      <c r="B23" s="25"/>
      <c r="C23" s="26"/>
      <c r="D23" s="26"/>
      <c r="E23" s="26"/>
      <c r="F23" s="26"/>
      <c r="G23" s="26"/>
      <c r="H23" s="26"/>
      <c r="I23" s="26"/>
      <c r="J23" s="27"/>
    </row>
    <row r="24" spans="2:10" ht="15.15" customHeight="1" x14ac:dyDescent="0.2">
      <c r="B24" s="125"/>
      <c r="C24" s="126"/>
      <c r="D24" s="48"/>
      <c r="E24" s="49"/>
      <c r="F24" s="49"/>
      <c r="G24" s="49"/>
      <c r="J24" s="29"/>
    </row>
    <row r="25" spans="2:10" ht="15.15" customHeight="1" x14ac:dyDescent="0.2">
      <c r="B25" s="125"/>
      <c r="C25" s="126"/>
      <c r="D25" s="48"/>
      <c r="E25" s="127"/>
      <c r="F25" s="126"/>
      <c r="G25" s="48"/>
      <c r="H25" s="128" t="s">
        <v>8</v>
      </c>
      <c r="I25" s="129"/>
      <c r="J25" s="30">
        <f>SUM(D24:D26)</f>
        <v>0</v>
      </c>
    </row>
    <row r="26" spans="2:10" ht="15.15" customHeight="1" x14ac:dyDescent="0.2">
      <c r="B26" s="130" t="s">
        <v>30</v>
      </c>
      <c r="C26" s="129"/>
      <c r="D26" s="28">
        <f>D22</f>
        <v>0</v>
      </c>
      <c r="E26" s="128" t="s">
        <v>3</v>
      </c>
      <c r="F26" s="129"/>
      <c r="G26" s="28">
        <f>(ROUND(D26,2)*(21/100))</f>
        <v>0</v>
      </c>
      <c r="H26" s="128" t="s">
        <v>31</v>
      </c>
      <c r="I26" s="129"/>
      <c r="J26" s="30">
        <f>SUM(G25:G26)+J25</f>
        <v>0</v>
      </c>
    </row>
    <row r="27" spans="2:10" x14ac:dyDescent="0.2">
      <c r="B27" s="31"/>
      <c r="J27" s="29"/>
    </row>
    <row r="28" spans="2:10" ht="14.4" customHeight="1" x14ac:dyDescent="0.2">
      <c r="B28" s="116"/>
      <c r="C28" s="117"/>
      <c r="D28" s="118"/>
      <c r="E28" s="119" t="s">
        <v>12</v>
      </c>
      <c r="F28" s="120"/>
      <c r="G28" s="121"/>
      <c r="H28" s="119" t="s">
        <v>17</v>
      </c>
      <c r="I28" s="120"/>
      <c r="J28" s="122"/>
    </row>
    <row r="29" spans="2:10" ht="14.4" customHeight="1" x14ac:dyDescent="0.2">
      <c r="B29" s="108"/>
      <c r="C29" s="109"/>
      <c r="D29" s="109"/>
      <c r="E29" s="123" t="s">
        <v>50</v>
      </c>
      <c r="F29" s="117"/>
      <c r="G29" s="117"/>
      <c r="H29" s="123"/>
      <c r="I29" s="117"/>
      <c r="J29" s="124"/>
    </row>
    <row r="30" spans="2:10" ht="14.4" customHeight="1" x14ac:dyDescent="0.2">
      <c r="B30" s="108"/>
      <c r="C30" s="109"/>
      <c r="D30" s="110"/>
      <c r="E30" s="111"/>
      <c r="F30" s="109"/>
      <c r="G30" s="110"/>
      <c r="H30" s="111"/>
      <c r="I30" s="109"/>
      <c r="J30" s="112"/>
    </row>
    <row r="31" spans="2:10" ht="14.4" customHeight="1" x14ac:dyDescent="0.2">
      <c r="B31" s="108"/>
      <c r="C31" s="109"/>
      <c r="D31" s="110"/>
      <c r="E31" s="113"/>
      <c r="F31" s="114"/>
      <c r="G31" s="115"/>
      <c r="H31" s="111"/>
      <c r="I31" s="109"/>
      <c r="J31" s="112"/>
    </row>
    <row r="32" spans="2:10" ht="14.4" customHeight="1" thickBot="1" x14ac:dyDescent="0.25">
      <c r="B32" s="101"/>
      <c r="C32" s="102"/>
      <c r="D32" s="103"/>
      <c r="E32" s="104" t="s">
        <v>32</v>
      </c>
      <c r="F32" s="105"/>
      <c r="G32" s="106"/>
      <c r="H32" s="104" t="s">
        <v>32</v>
      </c>
      <c r="I32" s="105"/>
      <c r="J32" s="107"/>
    </row>
    <row r="35" spans="2:4" ht="15" x14ac:dyDescent="0.2">
      <c r="B35" s="44"/>
      <c r="C35" s="44"/>
      <c r="D35" s="44"/>
    </row>
    <row r="36" spans="2:4" ht="15" x14ac:dyDescent="0.2">
      <c r="B36" s="44"/>
      <c r="C36" s="44"/>
      <c r="D36" s="44"/>
    </row>
  </sheetData>
  <mergeCells count="78">
    <mergeCell ref="B1:J1"/>
    <mergeCell ref="B2:C3"/>
    <mergeCell ref="D2:E3"/>
    <mergeCell ref="F2:F3"/>
    <mergeCell ref="G2:H3"/>
    <mergeCell ref="I2:I3"/>
    <mergeCell ref="J2:J3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B12:J12"/>
    <mergeCell ref="C13:D13"/>
    <mergeCell ref="F13:G13"/>
    <mergeCell ref="I13:J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4:C24"/>
    <mergeCell ref="B25:C25"/>
    <mergeCell ref="E25:F25"/>
    <mergeCell ref="H25:I25"/>
    <mergeCell ref="B26:C26"/>
    <mergeCell ref="E26:F26"/>
    <mergeCell ref="H26:I26"/>
    <mergeCell ref="B28:D28"/>
    <mergeCell ref="E28:G28"/>
    <mergeCell ref="H28:J28"/>
    <mergeCell ref="B29:D29"/>
    <mergeCell ref="E29:G29"/>
    <mergeCell ref="H29:J29"/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I43"/>
  <sheetViews>
    <sheetView showGridLines="0" zoomScaleNormal="100" workbookViewId="0">
      <selection activeCell="B1" sqref="B1:H1"/>
    </sheetView>
  </sheetViews>
  <sheetFormatPr defaultColWidth="10.42578125" defaultRowHeight="12" customHeight="1" x14ac:dyDescent="0.2"/>
  <cols>
    <col min="1" max="1" width="1.7109375" style="1" customWidth="1"/>
    <col min="2" max="2" width="6.85546875" style="2" customWidth="1"/>
    <col min="3" max="3" width="14.28515625" style="2" customWidth="1"/>
    <col min="4" max="4" width="92.28515625" style="3" customWidth="1"/>
    <col min="5" max="5" width="10.140625" style="3" customWidth="1"/>
    <col min="6" max="6" width="13.28515625" style="3" customWidth="1"/>
    <col min="7" max="7" width="17.140625" style="4" customWidth="1"/>
    <col min="8" max="8" width="20.7109375" style="5" customWidth="1"/>
    <col min="9" max="16384" width="10.42578125" style="1"/>
  </cols>
  <sheetData>
    <row r="1" spans="2:8" ht="27.75" customHeight="1" x14ac:dyDescent="0.2">
      <c r="B1" s="171" t="s">
        <v>40</v>
      </c>
      <c r="C1" s="171"/>
      <c r="D1" s="171"/>
      <c r="E1" s="171"/>
      <c r="F1" s="171"/>
      <c r="G1" s="171"/>
      <c r="H1" s="171"/>
    </row>
    <row r="2" spans="2:8" ht="12.75" customHeight="1" x14ac:dyDescent="0.25">
      <c r="B2" s="39" t="s">
        <v>33</v>
      </c>
      <c r="C2" s="39"/>
      <c r="D2" s="33" t="s">
        <v>73</v>
      </c>
      <c r="E2" s="12" t="s">
        <v>2</v>
      </c>
      <c r="F2" s="6"/>
      <c r="G2" s="6"/>
      <c r="H2" s="6"/>
    </row>
    <row r="3" spans="2:8" ht="12.75" customHeight="1" x14ac:dyDescent="0.25">
      <c r="B3" s="39" t="s">
        <v>51</v>
      </c>
      <c r="C3" s="39"/>
      <c r="D3" s="33" t="s">
        <v>80</v>
      </c>
      <c r="E3" s="6"/>
      <c r="F3" s="6"/>
      <c r="G3" s="8"/>
      <c r="H3" s="6"/>
    </row>
    <row r="4" spans="2:8" ht="13.5" customHeight="1" x14ac:dyDescent="0.25">
      <c r="B4" s="40" t="s">
        <v>49</v>
      </c>
      <c r="C4" s="40"/>
      <c r="D4" s="33" t="s">
        <v>81</v>
      </c>
      <c r="E4" s="7"/>
      <c r="F4" s="6"/>
      <c r="G4" s="6"/>
      <c r="H4" s="6"/>
    </row>
    <row r="5" spans="2:8" ht="27.75" customHeight="1" x14ac:dyDescent="0.25">
      <c r="B5" s="8" t="s">
        <v>48</v>
      </c>
      <c r="C5" s="8"/>
      <c r="D5" s="33" t="s">
        <v>47</v>
      </c>
      <c r="E5" s="10"/>
      <c r="F5" s="8"/>
      <c r="G5" s="8"/>
      <c r="H5" s="8"/>
    </row>
    <row r="6" spans="2:8" ht="12.75" customHeight="1" x14ac:dyDescent="0.25">
      <c r="B6" s="8"/>
      <c r="C6" s="8"/>
      <c r="D6" s="8"/>
      <c r="E6" s="10"/>
      <c r="F6" s="8" t="s">
        <v>34</v>
      </c>
      <c r="G6" s="172"/>
      <c r="H6" s="172"/>
    </row>
    <row r="7" spans="2:8" ht="12.75" customHeight="1" x14ac:dyDescent="0.2">
      <c r="B7" s="8" t="s">
        <v>1</v>
      </c>
      <c r="C7" s="8"/>
      <c r="D7" s="9"/>
      <c r="E7" s="11"/>
      <c r="F7" s="9" t="s">
        <v>35</v>
      </c>
      <c r="G7" s="43"/>
      <c r="H7" s="32"/>
    </row>
    <row r="8" spans="2:8" ht="24" customHeight="1" thickBot="1" x14ac:dyDescent="0.25"/>
    <row r="9" spans="2:8" s="13" customFormat="1" ht="31.95" customHeight="1" thickBot="1" x14ac:dyDescent="0.25">
      <c r="B9" s="45" t="s">
        <v>53</v>
      </c>
      <c r="C9" s="35" t="s">
        <v>52</v>
      </c>
      <c r="D9" s="36" t="s">
        <v>4</v>
      </c>
      <c r="E9" s="14" t="s">
        <v>0</v>
      </c>
      <c r="F9" s="36" t="s">
        <v>5</v>
      </c>
      <c r="G9" s="37" t="s">
        <v>6</v>
      </c>
      <c r="H9" s="38" t="s">
        <v>7</v>
      </c>
    </row>
    <row r="10" spans="2:8" s="13" customFormat="1" ht="13.2" x14ac:dyDescent="0.2">
      <c r="B10" s="80">
        <v>1</v>
      </c>
      <c r="C10" s="81" t="s">
        <v>56</v>
      </c>
      <c r="D10" s="82" t="s">
        <v>72</v>
      </c>
      <c r="E10" s="83" t="s">
        <v>57</v>
      </c>
      <c r="F10" s="84">
        <v>1</v>
      </c>
      <c r="G10" s="85"/>
      <c r="H10" s="86">
        <f t="shared" ref="H10:H14" si="0">G10*F10</f>
        <v>0</v>
      </c>
    </row>
    <row r="11" spans="2:8" s="13" customFormat="1" ht="13.2" x14ac:dyDescent="0.2">
      <c r="B11" s="87">
        <v>2</v>
      </c>
      <c r="C11" s="69" t="s">
        <v>59</v>
      </c>
      <c r="D11" s="61" t="s">
        <v>92</v>
      </c>
      <c r="E11" s="62" t="s">
        <v>57</v>
      </c>
      <c r="F11" s="70">
        <v>1</v>
      </c>
      <c r="G11" s="71"/>
      <c r="H11" s="88">
        <f t="shared" si="0"/>
        <v>0</v>
      </c>
    </row>
    <row r="12" spans="2:8" s="13" customFormat="1" ht="13.2" x14ac:dyDescent="0.2">
      <c r="B12" s="173">
        <v>3</v>
      </c>
      <c r="C12" s="175">
        <v>113728</v>
      </c>
      <c r="D12" s="61" t="s">
        <v>70</v>
      </c>
      <c r="E12" s="175" t="s">
        <v>60</v>
      </c>
      <c r="F12" s="177">
        <v>496</v>
      </c>
      <c r="G12" s="178"/>
      <c r="H12" s="179">
        <f t="shared" si="0"/>
        <v>0</v>
      </c>
    </row>
    <row r="13" spans="2:8" s="13" customFormat="1" ht="10.199999999999999" x14ac:dyDescent="0.2">
      <c r="B13" s="174"/>
      <c r="C13" s="176"/>
      <c r="D13" s="66" t="s">
        <v>84</v>
      </c>
      <c r="E13" s="176"/>
      <c r="F13" s="176"/>
      <c r="G13" s="176"/>
      <c r="H13" s="180"/>
    </row>
    <row r="14" spans="2:8" s="13" customFormat="1" ht="13.2" x14ac:dyDescent="0.2">
      <c r="B14" s="173">
        <v>4</v>
      </c>
      <c r="C14" s="175">
        <v>919111</v>
      </c>
      <c r="D14" s="61" t="s">
        <v>61</v>
      </c>
      <c r="E14" s="175" t="s">
        <v>62</v>
      </c>
      <c r="F14" s="177">
        <v>100</v>
      </c>
      <c r="G14" s="178"/>
      <c r="H14" s="179">
        <f t="shared" si="0"/>
        <v>0</v>
      </c>
    </row>
    <row r="15" spans="2:8" s="13" customFormat="1" ht="13.2" x14ac:dyDescent="0.2">
      <c r="B15" s="174"/>
      <c r="C15" s="176"/>
      <c r="D15" s="61"/>
      <c r="E15" s="176"/>
      <c r="F15" s="176"/>
      <c r="G15" s="176"/>
      <c r="H15" s="180"/>
    </row>
    <row r="16" spans="2:8" s="13" customFormat="1" ht="13.2" x14ac:dyDescent="0.2">
      <c r="B16" s="173">
        <v>5</v>
      </c>
      <c r="C16" s="175">
        <v>113138</v>
      </c>
      <c r="D16" s="61" t="s">
        <v>77</v>
      </c>
      <c r="E16" s="175" t="s">
        <v>60</v>
      </c>
      <c r="F16" s="183">
        <v>8</v>
      </c>
      <c r="G16" s="184"/>
      <c r="H16" s="185">
        <f t="shared" ref="H16" si="1">G16*F16</f>
        <v>0</v>
      </c>
    </row>
    <row r="17" spans="2:8" s="13" customFormat="1" ht="20.399999999999999" x14ac:dyDescent="0.2">
      <c r="B17" s="181"/>
      <c r="C17" s="182"/>
      <c r="D17" s="60" t="s">
        <v>97</v>
      </c>
      <c r="E17" s="182"/>
      <c r="F17" s="182"/>
      <c r="G17" s="182"/>
      <c r="H17" s="186"/>
    </row>
    <row r="18" spans="2:8" s="13" customFormat="1" ht="10.199999999999999" x14ac:dyDescent="0.2">
      <c r="B18" s="174"/>
      <c r="C18" s="176"/>
      <c r="D18" s="60" t="s">
        <v>85</v>
      </c>
      <c r="E18" s="176"/>
      <c r="F18" s="176"/>
      <c r="G18" s="176"/>
      <c r="H18" s="180"/>
    </row>
    <row r="19" spans="2:8" s="13" customFormat="1" ht="13.2" x14ac:dyDescent="0.2">
      <c r="B19" s="87">
        <v>6</v>
      </c>
      <c r="C19" s="62">
        <v>89921</v>
      </c>
      <c r="D19" s="42" t="s">
        <v>98</v>
      </c>
      <c r="E19" s="62" t="s">
        <v>68</v>
      </c>
      <c r="F19" s="72">
        <v>3</v>
      </c>
      <c r="G19" s="73"/>
      <c r="H19" s="89">
        <f t="shared" ref="H19:H29" si="2">G19*F19</f>
        <v>0</v>
      </c>
    </row>
    <row r="20" spans="2:8" s="13" customFormat="1" ht="13.2" x14ac:dyDescent="0.2">
      <c r="B20" s="87">
        <v>7</v>
      </c>
      <c r="C20" s="62">
        <v>89923</v>
      </c>
      <c r="D20" s="42" t="s">
        <v>78</v>
      </c>
      <c r="E20" s="62" t="s">
        <v>68</v>
      </c>
      <c r="F20" s="72">
        <v>11</v>
      </c>
      <c r="G20" s="73"/>
      <c r="H20" s="89">
        <f t="shared" si="2"/>
        <v>0</v>
      </c>
    </row>
    <row r="21" spans="2:8" s="13" customFormat="1" ht="13.2" x14ac:dyDescent="0.2">
      <c r="B21" s="187">
        <v>8</v>
      </c>
      <c r="C21" s="175">
        <v>12922</v>
      </c>
      <c r="D21" s="61" t="s">
        <v>93</v>
      </c>
      <c r="E21" s="175" t="s">
        <v>63</v>
      </c>
      <c r="F21" s="177">
        <v>698</v>
      </c>
      <c r="G21" s="188"/>
      <c r="H21" s="179">
        <f t="shared" si="2"/>
        <v>0</v>
      </c>
    </row>
    <row r="22" spans="2:8" s="13" customFormat="1" ht="10.199999999999999" x14ac:dyDescent="0.2">
      <c r="B22" s="174"/>
      <c r="C22" s="176"/>
      <c r="D22" s="74" t="s">
        <v>86</v>
      </c>
      <c r="E22" s="176"/>
      <c r="F22" s="176"/>
      <c r="G22" s="176"/>
      <c r="H22" s="180"/>
    </row>
    <row r="23" spans="2:8" s="13" customFormat="1" ht="13.2" x14ac:dyDescent="0.2">
      <c r="B23" s="187">
        <v>9</v>
      </c>
      <c r="C23" s="175">
        <v>56962</v>
      </c>
      <c r="D23" s="61" t="s">
        <v>66</v>
      </c>
      <c r="E23" s="175" t="s">
        <v>63</v>
      </c>
      <c r="F23" s="177">
        <v>698</v>
      </c>
      <c r="G23" s="188"/>
      <c r="H23" s="179">
        <f t="shared" ref="H23" si="3">G23*F23</f>
        <v>0</v>
      </c>
    </row>
    <row r="24" spans="2:8" s="13" customFormat="1" ht="20.399999999999999" x14ac:dyDescent="0.2">
      <c r="B24" s="174"/>
      <c r="C24" s="176"/>
      <c r="D24" s="60" t="s">
        <v>96</v>
      </c>
      <c r="E24" s="176"/>
      <c r="F24" s="176"/>
      <c r="G24" s="176"/>
      <c r="H24" s="180"/>
    </row>
    <row r="25" spans="2:8" s="13" customFormat="1" ht="13.2" x14ac:dyDescent="0.2">
      <c r="B25" s="187">
        <v>10</v>
      </c>
      <c r="C25" s="175">
        <v>12931</v>
      </c>
      <c r="D25" s="61" t="s">
        <v>67</v>
      </c>
      <c r="E25" s="175" t="s">
        <v>64</v>
      </c>
      <c r="F25" s="177">
        <v>600</v>
      </c>
      <c r="G25" s="188"/>
      <c r="H25" s="179">
        <f>G25*F25</f>
        <v>0</v>
      </c>
    </row>
    <row r="26" spans="2:8" s="13" customFormat="1" ht="10.199999999999999" x14ac:dyDescent="0.2">
      <c r="B26" s="174"/>
      <c r="C26" s="176"/>
      <c r="D26" s="66" t="s">
        <v>87</v>
      </c>
      <c r="E26" s="176"/>
      <c r="F26" s="176"/>
      <c r="G26" s="176"/>
      <c r="H26" s="180"/>
    </row>
    <row r="27" spans="2:8" s="13" customFormat="1" ht="26.4" x14ac:dyDescent="0.2">
      <c r="B27" s="187">
        <v>11</v>
      </c>
      <c r="C27" s="175" t="s">
        <v>39</v>
      </c>
      <c r="D27" s="65" t="s">
        <v>83</v>
      </c>
      <c r="E27" s="175" t="s">
        <v>69</v>
      </c>
      <c r="F27" s="177">
        <v>330</v>
      </c>
      <c r="G27" s="188"/>
      <c r="H27" s="179">
        <f t="shared" ref="H27" si="4">G27*F27</f>
        <v>0</v>
      </c>
    </row>
    <row r="28" spans="2:8" s="13" customFormat="1" ht="88.5" customHeight="1" x14ac:dyDescent="0.2">
      <c r="B28" s="174"/>
      <c r="C28" s="176"/>
      <c r="D28" s="75" t="s">
        <v>88</v>
      </c>
      <c r="E28" s="176"/>
      <c r="F28" s="176"/>
      <c r="G28" s="176"/>
      <c r="H28" s="180"/>
    </row>
    <row r="29" spans="2:8" s="13" customFormat="1" ht="13.2" x14ac:dyDescent="0.2">
      <c r="B29" s="173">
        <v>12</v>
      </c>
      <c r="C29" s="175">
        <v>93818</v>
      </c>
      <c r="D29" s="61" t="s">
        <v>74</v>
      </c>
      <c r="E29" s="175" t="s">
        <v>63</v>
      </c>
      <c r="F29" s="177">
        <v>9920</v>
      </c>
      <c r="G29" s="178"/>
      <c r="H29" s="179">
        <f t="shared" si="2"/>
        <v>0</v>
      </c>
    </row>
    <row r="30" spans="2:8" s="13" customFormat="1" ht="10.199999999999999" x14ac:dyDescent="0.2">
      <c r="B30" s="174"/>
      <c r="C30" s="176"/>
      <c r="D30" s="66" t="s">
        <v>89</v>
      </c>
      <c r="E30" s="176"/>
      <c r="F30" s="176"/>
      <c r="G30" s="176"/>
      <c r="H30" s="180"/>
    </row>
    <row r="31" spans="2:8" s="13" customFormat="1" ht="13.2" x14ac:dyDescent="0.2">
      <c r="B31" s="173">
        <v>13</v>
      </c>
      <c r="C31" s="175">
        <v>572211</v>
      </c>
      <c r="D31" s="61" t="s">
        <v>75</v>
      </c>
      <c r="E31" s="175" t="s">
        <v>63</v>
      </c>
      <c r="F31" s="177">
        <v>9920</v>
      </c>
      <c r="G31" s="178"/>
      <c r="H31" s="179">
        <f t="shared" ref="H31" si="5">G31*F31</f>
        <v>0</v>
      </c>
    </row>
    <row r="32" spans="2:8" s="13" customFormat="1" ht="10.199999999999999" x14ac:dyDescent="0.2">
      <c r="B32" s="174"/>
      <c r="C32" s="176"/>
      <c r="D32" s="66" t="s">
        <v>89</v>
      </c>
      <c r="E32" s="176"/>
      <c r="F32" s="176"/>
      <c r="G32" s="176"/>
      <c r="H32" s="180"/>
    </row>
    <row r="33" spans="2:9" s="13" customFormat="1" ht="13.2" x14ac:dyDescent="0.2">
      <c r="B33" s="173">
        <v>14</v>
      </c>
      <c r="C33" s="175" t="s">
        <v>71</v>
      </c>
      <c r="D33" s="61" t="s">
        <v>94</v>
      </c>
      <c r="E33" s="175" t="s">
        <v>63</v>
      </c>
      <c r="F33" s="177">
        <v>9920</v>
      </c>
      <c r="G33" s="178"/>
      <c r="H33" s="179">
        <f t="shared" ref="H33" si="6">G33*F33</f>
        <v>0</v>
      </c>
    </row>
    <row r="34" spans="2:9" s="13" customFormat="1" ht="20.399999999999999" x14ac:dyDescent="0.2">
      <c r="B34" s="174"/>
      <c r="C34" s="176"/>
      <c r="D34" s="100" t="s">
        <v>95</v>
      </c>
      <c r="E34" s="176"/>
      <c r="F34" s="176"/>
      <c r="G34" s="176"/>
      <c r="H34" s="180"/>
    </row>
    <row r="35" spans="2:9" s="13" customFormat="1" ht="13.2" x14ac:dyDescent="0.2">
      <c r="B35" s="187">
        <v>15</v>
      </c>
      <c r="C35" s="189" t="s">
        <v>37</v>
      </c>
      <c r="D35" s="76" t="s">
        <v>79</v>
      </c>
      <c r="E35" s="191" t="s">
        <v>60</v>
      </c>
      <c r="F35" s="192">
        <v>200</v>
      </c>
      <c r="G35" s="193"/>
      <c r="H35" s="190">
        <f t="shared" ref="H35" si="7">G35*F35</f>
        <v>0</v>
      </c>
    </row>
    <row r="36" spans="2:9" s="13" customFormat="1" ht="10.199999999999999" x14ac:dyDescent="0.2">
      <c r="B36" s="174"/>
      <c r="C36" s="176"/>
      <c r="D36" s="99" t="s">
        <v>90</v>
      </c>
      <c r="E36" s="176"/>
      <c r="F36" s="176"/>
      <c r="G36" s="176"/>
      <c r="H36" s="180"/>
    </row>
    <row r="37" spans="2:9" s="13" customFormat="1" ht="13.2" x14ac:dyDescent="0.2">
      <c r="B37" s="91">
        <v>16</v>
      </c>
      <c r="C37" s="77" t="s">
        <v>36</v>
      </c>
      <c r="D37" s="76" t="s">
        <v>76</v>
      </c>
      <c r="E37" s="62" t="s">
        <v>63</v>
      </c>
      <c r="F37" s="78">
        <v>5920</v>
      </c>
      <c r="G37" s="79"/>
      <c r="H37" s="50">
        <f t="shared" ref="H37:H40" si="8">G37*F37</f>
        <v>0</v>
      </c>
    </row>
    <row r="38" spans="2:9" s="13" customFormat="1" ht="13.2" x14ac:dyDescent="0.2">
      <c r="B38" s="90">
        <v>17</v>
      </c>
      <c r="C38" s="62">
        <v>113761</v>
      </c>
      <c r="D38" s="61" t="s">
        <v>91</v>
      </c>
      <c r="E38" s="62" t="s">
        <v>64</v>
      </c>
      <c r="F38" s="63">
        <v>100</v>
      </c>
      <c r="G38" s="68"/>
      <c r="H38" s="64">
        <f t="shared" si="8"/>
        <v>0</v>
      </c>
    </row>
    <row r="39" spans="2:9" s="13" customFormat="1" ht="13.2" x14ac:dyDescent="0.2">
      <c r="B39" s="90">
        <v>18</v>
      </c>
      <c r="C39" s="62">
        <v>931312</v>
      </c>
      <c r="D39" s="61" t="s">
        <v>65</v>
      </c>
      <c r="E39" s="62" t="s">
        <v>64</v>
      </c>
      <c r="F39" s="63">
        <v>100</v>
      </c>
      <c r="G39" s="68"/>
      <c r="H39" s="64">
        <f t="shared" si="8"/>
        <v>0</v>
      </c>
    </row>
    <row r="40" spans="2:9" s="13" customFormat="1" ht="13.8" thickBot="1" x14ac:dyDescent="0.25">
      <c r="B40" s="92">
        <v>19</v>
      </c>
      <c r="C40" s="93" t="s">
        <v>38</v>
      </c>
      <c r="D40" s="94" t="s">
        <v>58</v>
      </c>
      <c r="E40" s="95" t="s">
        <v>57</v>
      </c>
      <c r="F40" s="96">
        <v>1</v>
      </c>
      <c r="G40" s="97"/>
      <c r="H40" s="98">
        <f t="shared" si="8"/>
        <v>0</v>
      </c>
    </row>
    <row r="41" spans="2:9" ht="12" customHeight="1" x14ac:dyDescent="0.2">
      <c r="C41" s="34"/>
      <c r="D41" s="51" t="s">
        <v>8</v>
      </c>
      <c r="E41" s="52"/>
      <c r="F41" s="52"/>
      <c r="G41" s="53" t="s">
        <v>2</v>
      </c>
      <c r="H41" s="67">
        <f>SUM(H10:H40)</f>
        <v>0</v>
      </c>
      <c r="I41" s="13"/>
    </row>
    <row r="42" spans="2:9" ht="12" customHeight="1" x14ac:dyDescent="0.2">
      <c r="C42" s="34"/>
      <c r="D42" s="54" t="s">
        <v>3</v>
      </c>
      <c r="E42" s="42"/>
      <c r="F42" s="42"/>
      <c r="G42" s="55" t="s">
        <v>2</v>
      </c>
      <c r="H42" s="50">
        <f>H41*0.21</f>
        <v>0</v>
      </c>
      <c r="I42" s="13"/>
    </row>
    <row r="43" spans="2:9" ht="12" customHeight="1" thickBot="1" x14ac:dyDescent="0.25">
      <c r="C43" s="34"/>
      <c r="D43" s="56" t="s">
        <v>9</v>
      </c>
      <c r="E43" s="57"/>
      <c r="F43" s="57"/>
      <c r="G43" s="58" t="s">
        <v>2</v>
      </c>
      <c r="H43" s="59">
        <f>H42+H41</f>
        <v>0</v>
      </c>
      <c r="I43" s="13"/>
    </row>
  </sheetData>
  <mergeCells count="68">
    <mergeCell ref="H29:H30"/>
    <mergeCell ref="H31:H32"/>
    <mergeCell ref="H33:H34"/>
    <mergeCell ref="H35:H36"/>
    <mergeCell ref="E29:E30"/>
    <mergeCell ref="E31:E32"/>
    <mergeCell ref="E33:E34"/>
    <mergeCell ref="E35:E36"/>
    <mergeCell ref="F29:F30"/>
    <mergeCell ref="F31:F32"/>
    <mergeCell ref="F33:F34"/>
    <mergeCell ref="F35:F36"/>
    <mergeCell ref="G29:G30"/>
    <mergeCell ref="G31:G32"/>
    <mergeCell ref="G33:G34"/>
    <mergeCell ref="G35:G36"/>
    <mergeCell ref="B29:B30"/>
    <mergeCell ref="B31:B32"/>
    <mergeCell ref="B33:B34"/>
    <mergeCell ref="B35:B36"/>
    <mergeCell ref="C29:C30"/>
    <mergeCell ref="C31:C32"/>
    <mergeCell ref="C33:C34"/>
    <mergeCell ref="C35:C36"/>
    <mergeCell ref="H25:H26"/>
    <mergeCell ref="B27:B28"/>
    <mergeCell ref="C27:C28"/>
    <mergeCell ref="E27:E28"/>
    <mergeCell ref="F27:F28"/>
    <mergeCell ref="G27:G28"/>
    <mergeCell ref="H27:H28"/>
    <mergeCell ref="B25:B26"/>
    <mergeCell ref="C25:C26"/>
    <mergeCell ref="E25:E26"/>
    <mergeCell ref="F25:F26"/>
    <mergeCell ref="G25:G26"/>
    <mergeCell ref="H21:H22"/>
    <mergeCell ref="B23:B24"/>
    <mergeCell ref="C23:C24"/>
    <mergeCell ref="E23:E24"/>
    <mergeCell ref="F23:F24"/>
    <mergeCell ref="G23:G24"/>
    <mergeCell ref="H23:H24"/>
    <mergeCell ref="B21:B22"/>
    <mergeCell ref="C21:C22"/>
    <mergeCell ref="E21:E22"/>
    <mergeCell ref="F21:F22"/>
    <mergeCell ref="G21:G22"/>
    <mergeCell ref="H14:H15"/>
    <mergeCell ref="B16:B18"/>
    <mergeCell ref="C16:C18"/>
    <mergeCell ref="E16:E18"/>
    <mergeCell ref="F16:F18"/>
    <mergeCell ref="G16:G18"/>
    <mergeCell ref="H16:H18"/>
    <mergeCell ref="B14:B15"/>
    <mergeCell ref="C14:C15"/>
    <mergeCell ref="E14:E15"/>
    <mergeCell ref="F14:F15"/>
    <mergeCell ref="G14:G15"/>
    <mergeCell ref="B1:H1"/>
    <mergeCell ref="G6:H6"/>
    <mergeCell ref="B12:B13"/>
    <mergeCell ref="C12:C13"/>
    <mergeCell ref="E12:E13"/>
    <mergeCell ref="F12:F13"/>
    <mergeCell ref="G12:G13"/>
    <mergeCell ref="H12:H13"/>
  </mergeCells>
  <pageMargins left="0.39370079040527345" right="0.39370079040527345" top="0.7874015808105469" bottom="0.7874015808105469" header="0" footer="0"/>
  <pageSetup paperSize="9" scale="75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Milan Jonszta</cp:lastModifiedBy>
  <cp:lastPrinted>2024-03-20T17:13:42Z</cp:lastPrinted>
  <dcterms:created xsi:type="dcterms:W3CDTF">2014-05-16T09:31:30Z</dcterms:created>
  <dcterms:modified xsi:type="dcterms:W3CDTF">2025-02-10T19:20:27Z</dcterms:modified>
</cp:coreProperties>
</file>