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pavel_spacek_ksus_cz/Documents/Dokumenty/ZBR/ŠKODY PO ZIMĚ/2025/III-1161 Žilina - Ploskov/"/>
    </mc:Choice>
  </mc:AlternateContent>
  <xr:revisionPtr revIDLastSave="3" documentId="8_{A7ADA826-D22E-45E6-AE2B-208813C0C76A}" xr6:coauthVersionLast="47" xr6:coauthVersionMax="47" xr10:uidLastSave="{B5F516E7-C315-4055-9D58-F6E5D7EB2FB8}"/>
  <bookViews>
    <workbookView xWindow="-120" yWindow="-120" windowWidth="29040" windowHeight="15720" xr2:uid="{2BA2BDFD-94B5-4030-95F5-71226DAF44AC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7" i="4"/>
  <c r="F8" i="4"/>
  <c r="F9" i="4"/>
  <c r="F10" i="4"/>
  <c r="F13" i="4" s="1"/>
  <c r="E19" i="1" s="1"/>
  <c r="F19" i="1" s="1"/>
  <c r="F11" i="4"/>
  <c r="F12" i="4"/>
  <c r="F6" i="4"/>
  <c r="H26" i="1"/>
  <c r="H24" i="1"/>
  <c r="I22" i="3"/>
  <c r="F22" i="3"/>
  <c r="F25" i="3"/>
  <c r="F30" i="1" l="1"/>
  <c r="F31" i="1" s="1"/>
  <c r="F32" i="1" s="1"/>
  <c r="C14" i="3" l="1"/>
  <c r="C22" i="3" s="1"/>
  <c r="C26" i="3" s="1"/>
  <c r="F26" i="3" s="1"/>
  <c r="I25" i="3" l="1"/>
  <c r="I26" i="3" s="1"/>
</calcChain>
</file>

<file path=xl/sharedStrings.xml><?xml version="1.0" encoding="utf-8"?>
<sst xmlns="http://schemas.openxmlformats.org/spreadsheetml/2006/main" count="168" uniqueCount="115">
  <si>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</si>
  <si>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</si>
  <si>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</si>
  <si>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</si>
  <si>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</si>
  <si>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</si>
  <si>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</si>
  <si>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</si>
  <si>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</si>
  <si>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</si>
  <si>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</si>
  <si>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</si>
  <si>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</si>
  <si>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</si>
  <si>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</si>
  <si>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</si>
  <si>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</si>
  <si>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</si>
  <si>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</si>
  <si>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</si>
  <si>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</si>
  <si>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</si>
  <si>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</si>
  <si>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</si>
  <si>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</si>
  <si>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</si>
  <si>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</si>
  <si>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</si>
  <si>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</si>
  <si>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</si>
  <si>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</si>
  <si>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</si>
  <si>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</si>
  <si>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</si>
  <si>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</si>
  <si>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</si>
  <si>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</si>
  <si>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</si>
  <si>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</si>
  <si>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</si>
  <si>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</si>
  <si>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</si>
  <si>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</si>
  <si>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</si>
  <si>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</si>
  <si>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</si>
  <si>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</si>
  <si>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</si>
  <si>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</si>
  <si>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</si>
  <si>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</si>
  <si>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</si>
  <si>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</si>
  <si>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</si>
  <si>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</si>
  <si>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</si>
  <si>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</si>
  <si>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</si>
  <si>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</si>
  <si>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</si>
  <si>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</si>
  <si>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</si>
  <si>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</si>
  <si>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</si>
  <si>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</si>
  <si>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</si>
  <si>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</si>
  <si>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</si>
  <si>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</si>
  <si>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Stavba:    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</si>
  <si>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</si>
  <si>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</si>
  <si>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</si>
  <si>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</si>
  <si>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</si>
  <si>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</si>
  <si>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</si>
  <si>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>poplatky za likvidaci odpadu nekontaminovaných</t>
  </si>
  <si>
    <t xml:space="preserve">výšková úprava šachty, vpusti </t>
  </si>
  <si>
    <t>čištění vozovek samosběrem</t>
  </si>
  <si>
    <t xml:space="preserve">řezání asfaltového krytu vozovek do 50mm </t>
  </si>
  <si>
    <t>výšková úprava  krycích hrnců</t>
  </si>
  <si>
    <t>hmotnost              t</t>
  </si>
  <si>
    <t>hmotnost  celkem</t>
  </si>
  <si>
    <t>čištění krajnic od nánosu  tl do 100 mm s odvozem na skládku</t>
  </si>
  <si>
    <t>čištění příkopu do 0,25m3/m s odvozem na skládku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</si>
  <si>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</si>
  <si>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</si>
  <si>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</si>
  <si>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</si>
  <si>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</si>
  <si>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SPOJOVACÍ POSTŘIK Z EMULZE DO 0,5KG/M2</t>
  </si>
  <si>
    <t>015130</t>
  </si>
  <si>
    <t>Číslo položky   OTSKP</t>
  </si>
  <si>
    <t xml:space="preserve">Celkem sanace   </t>
  </si>
  <si>
    <t>frézování drážky průřezu spár š. do 100mm2</t>
  </si>
  <si>
    <t>Ztěsnění dilatačních spar asf. zálivkou  průřezu do 100mm2</t>
  </si>
  <si>
    <t>015111</t>
  </si>
  <si>
    <t>ASFALTOVÝ BETON PRO LOŽNÍ VRSTVY ACL 22+,22S - TL. 80MM</t>
  </si>
  <si>
    <t>ASFALTOVÝ BETON PRO PODKLADNÍ VRSTVY ACP 16+,16S - TL. 120MM</t>
  </si>
  <si>
    <t>574C08</t>
  </si>
  <si>
    <t>574C46</t>
  </si>
  <si>
    <t xml:space="preserve">asfalt. beton pro obrusné vrstvy ACO 11+   tl. 50 mm,  </t>
  </si>
  <si>
    <t xml:space="preserve">asfalt. beton pro ložní vrstvy ACL 16+ tl. 50 mm,  </t>
  </si>
  <si>
    <t>Kč/MJ (OTSKP 2024)</t>
  </si>
  <si>
    <t>Kč/NJ (OTSKP 2024)</t>
  </si>
  <si>
    <t xml:space="preserve"> III/1161 Žilina - Ploskov</t>
  </si>
  <si>
    <t>Objekt:    sil. III/1161 Žilina - Ploskov v km 0,000 - 2,710</t>
  </si>
  <si>
    <t>frézování  asfalt. Ploch (do 50 mm), odvoz do 20km</t>
  </si>
  <si>
    <t>Sanace konstrukčních vrstev krajnic tl. 350 mm (dle technické specifikace)</t>
  </si>
  <si>
    <t xml:space="preserve">VDZ - vodící proužky  V4 -12,5 , přechod pro chodce atd.,  plast, retroreflexní </t>
  </si>
  <si>
    <t>VDZ - 12,5 cm , barvou,  základní</t>
  </si>
  <si>
    <t>574E06</t>
  </si>
  <si>
    <t xml:space="preserve">Opravy - škody po zimě 2025 </t>
  </si>
  <si>
    <t>Špaček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</si>
</sst>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19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1" fontId="12" fillId="0" borderId="5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/>
    </xf>
    <xf numFmtId="2" fontId="11" fillId="0" borderId="6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vertical="top"/>
    </xf>
    <xf numFmtId="0" fontId="12" fillId="0" borderId="21" xfId="0" applyFont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20" fillId="0" borderId="23" xfId="0" applyNumberFormat="1" applyFont="1" applyBorder="1" applyAlignment="1" applyProtection="1">
      <alignment vertical="top"/>
    </xf>
    <xf numFmtId="0" fontId="23" fillId="0" borderId="24" xfId="0" applyFont="1" applyBorder="1" applyAlignment="1" applyProtection="1">
      <alignment vertical="top"/>
    </xf>
    <xf numFmtId="0" fontId="23" fillId="0" borderId="2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top"/>
    </xf>
    <xf numFmtId="0" fontId="12" fillId="2" borderId="25" xfId="0" applyFont="1" applyFill="1" applyBorder="1" applyAlignment="1" applyProtection="1">
      <alignment vertical="top" wrapText="1"/>
    </xf>
    <xf numFmtId="0" fontId="23" fillId="0" borderId="24" xfId="0" applyFont="1" applyBorder="1" applyAlignment="1" applyProtection="1">
      <alignment horizontal="right" vertical="top"/>
    </xf>
    <xf numFmtId="49" fontId="12" fillId="0" borderId="19" xfId="0" applyNumberFormat="1" applyFont="1" applyBorder="1" applyAlignment="1" applyProtection="1">
      <alignment horizontal="center" vertical="center"/>
    </xf>
    <xf numFmtId="4" fontId="11" fillId="0" borderId="26" xfId="0" applyNumberFormat="1" applyFont="1" applyBorder="1" applyAlignment="1" applyProtection="1">
      <alignment vertical="center"/>
    </xf>
    <xf numFmtId="4" fontId="11" fillId="0" borderId="27" xfId="0" applyNumberFormat="1" applyFont="1" applyBorder="1" applyAlignment="1" applyProtection="1">
      <alignment horizontal="right" vertical="top"/>
    </xf>
    <xf numFmtId="4" fontId="11" fillId="0" borderId="26" xfId="0" applyNumberFormat="1" applyFont="1" applyBorder="1" applyAlignment="1" applyProtection="1">
      <alignment horizontal="right" vertical="top"/>
    </xf>
    <xf numFmtId="4" fontId="11" fillId="0" borderId="28" xfId="0" applyNumberFormat="1" applyFont="1" applyBorder="1" applyAlignment="1" applyProtection="1">
      <alignment horizontal="right" vertical="top"/>
    </xf>
    <xf numFmtId="0" fontId="1" fillId="0" borderId="0" xfId="0" applyFont="1" applyAlignment="1" applyProtection="1">
      <alignment vertical="center"/>
    </xf>
    <xf numFmtId="4" fontId="11" fillId="4" borderId="29" xfId="0" applyNumberFormat="1" applyFont="1" applyFill="1" applyBorder="1" applyAlignment="1" applyProtection="1">
      <alignment horizontal="right" vertical="center"/>
    </xf>
    <xf numFmtId="4" fontId="11" fillId="4" borderId="26" xfId="0" applyNumberFormat="1" applyFont="1" applyFill="1" applyBorder="1" applyAlignment="1" applyProtection="1">
      <alignment horizontal="right" vertical="center"/>
    </xf>
    <xf numFmtId="4" fontId="11" fillId="4" borderId="30" xfId="0" applyNumberFormat="1" applyFont="1" applyFill="1" applyBorder="1" applyAlignment="1" applyProtection="1">
      <alignment horizontal="right" vertical="center"/>
    </xf>
    <xf numFmtId="4" fontId="11" fillId="4" borderId="26" xfId="0" applyNumberFormat="1" applyFont="1" applyFill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horizontal="right" vertical="top"/>
    </xf>
    <xf numFmtId="4" fontId="11" fillId="0" borderId="42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horizontal="right" vertical="top"/>
    </xf>
    <xf numFmtId="0" fontId="12" fillId="2" borderId="1" xfId="0" applyFont="1" applyFill="1" applyBorder="1" applyAlignment="1" applyProtection="1">
      <alignment horizontal="center" vertical="top"/>
    </xf>
    <xf numFmtId="0" fontId="25" fillId="5" borderId="43" xfId="0" applyFont="1" applyFill="1" applyBorder="1" applyAlignment="1" applyProtection="1">
      <alignment horizontal="center" vertical="top" wrapText="1"/>
    </xf>
    <xf numFmtId="0" fontId="12" fillId="5" borderId="2" xfId="0" applyFont="1" applyFill="1" applyBorder="1" applyAlignment="1" applyProtection="1">
      <alignment horizontal="center" vertical="top"/>
    </xf>
    <xf numFmtId="4" fontId="11" fillId="0" borderId="22" xfId="0" applyNumberFormat="1" applyFont="1" applyBorder="1" applyAlignment="1" applyProtection="1">
      <alignment horizontal="right" vertical="center"/>
    </xf>
    <xf numFmtId="4" fontId="23" fillId="0" borderId="44" xfId="0" applyNumberFormat="1" applyFont="1" applyBorder="1" applyAlignment="1" applyProtection="1">
      <alignment vertical="top"/>
    </xf>
    <xf numFmtId="4" fontId="20" fillId="0" borderId="45" xfId="0" applyNumberFormat="1" applyFont="1" applyBorder="1" applyAlignment="1" applyProtection="1">
      <alignment horizontal="right" vertical="top"/>
    </xf>
    <xf numFmtId="4" fontId="11" fillId="0" borderId="46" xfId="0" applyNumberFormat="1" applyFont="1" applyBorder="1" applyAlignment="1" applyProtection="1">
      <alignment horizontal="right" vertical="center"/>
    </xf>
    <xf numFmtId="4" fontId="11" fillId="4" borderId="29" xfId="0" applyNumberFormat="1" applyFont="1" applyFill="1" applyBorder="1" applyAlignment="1" applyProtection="1">
      <alignment vertical="top"/>
    </xf>
    <xf numFmtId="4" fontId="11" fillId="4" borderId="26" xfId="0" applyNumberFormat="1" applyFont="1" applyFill="1" applyBorder="1" applyAlignment="1" applyProtection="1">
      <alignment vertical="center"/>
    </xf>
    <xf numFmtId="39" fontId="11" fillId="4" borderId="26" xfId="0" applyNumberFormat="1" applyFont="1" applyFill="1" applyBorder="1" applyAlignment="1" applyProtection="1">
      <alignment vertical="top"/>
    </xf>
    <xf numFmtId="39" fontId="11" fillId="4" borderId="30" xfId="0" applyNumberFormat="1" applyFont="1" applyFill="1" applyBorder="1" applyAlignment="1" applyProtection="1">
      <alignment vertical="top"/>
    </xf>
    <xf numFmtId="4" fontId="11" fillId="4" borderId="28" xfId="0" applyNumberFormat="1" applyFont="1" applyFill="1" applyBorder="1" applyAlignment="1" applyProtection="1">
      <alignment vertical="top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6" xfId="0" applyNumberFormat="1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5" fillId="0" borderId="22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30" xfId="0" applyNumberFormat="1" applyFont="1" applyBorder="1" applyAlignment="1" applyProtection="1">
      <alignment horizontal="left" vertical="center" wrapText="1"/>
    </xf>
    <xf numFmtId="0" fontId="15" fillId="0" borderId="39" xfId="0" applyFont="1" applyBorder="1" applyAlignment="1" applyProtection="1">
      <alignment vertical="center" wrapText="1"/>
    </xf>
    <xf numFmtId="0" fontId="15" fillId="0" borderId="27" xfId="0" applyFont="1" applyBorder="1" applyAlignment="1" applyProtection="1">
      <alignment vertical="center" wrapText="1"/>
    </xf>
    <xf numFmtId="0" fontId="15" fillId="0" borderId="41" xfId="0" applyFont="1" applyBorder="1" applyAlignment="1" applyProtection="1">
      <alignment vertical="center" wrapText="1"/>
    </xf>
    <xf numFmtId="14" fontId="15" fillId="0" borderId="7" xfId="0" applyNumberFormat="1" applyFont="1" applyBorder="1" applyAlignment="1" applyProtection="1">
      <alignment horizontal="left" vertical="center"/>
    </xf>
    <xf numFmtId="14" fontId="15" fillId="0" borderId="6" xfId="0" applyNumberFormat="1" applyFont="1" applyBorder="1" applyAlignment="1" applyProtection="1">
      <alignment horizontal="left" vertical="center"/>
    </xf>
    <xf numFmtId="49" fontId="17" fillId="0" borderId="16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11" fillId="0" borderId="38" xfId="0" applyNumberFormat="1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49" fontId="11" fillId="0" borderId="30" xfId="0" applyNumberFormat="1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49" fontId="11" fillId="0" borderId="16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36" xfId="0" applyFont="1" applyBorder="1" applyAlignment="1" applyProtection="1">
      <alignment horizontal="left" vertical="center"/>
    </xf>
    <xf numFmtId="49" fontId="11" fillId="0" borderId="37" xfId="0" applyNumberFormat="1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49" fontId="11" fillId="0" borderId="31" xfId="0" applyNumberFormat="1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49" fontId="11" fillId="0" borderId="34" xfId="0" applyNumberFormat="1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D77F-C1D1-4803-85E1-D0AA61EBCDCD}">
  <dimension ref="A1:K32"/>
  <sheetViews>
    <sheetView tabSelected="1" workbookViewId="0">
      <selection activeCell="K30" sqref="K30"/>
    </sheetView>
  </sheetViews>
  <sheetFormatPr defaultColWidth="13.33203125" defaultRowHeight="12.75" x14ac:dyDescent="0.15"/>
  <cols>
    <col min="1" max="1" width="13.33203125" style="39" customWidth="1"/>
    <col min="2" max="2" width="11.83203125" style="39" customWidth="1"/>
    <col min="3" max="3" width="25.33203125" style="39" customWidth="1"/>
    <col min="4" max="4" width="11.83203125" style="39" customWidth="1"/>
    <col min="5" max="5" width="16.33203125" style="39" customWidth="1"/>
    <col min="6" max="6" width="26.33203125" style="39" customWidth="1"/>
    <col min="7" max="7" width="13.33203125" style="39" customWidth="1"/>
    <col min="8" max="8" width="13.83203125" style="39" customWidth="1"/>
    <col min="9" max="9" width="26.1640625" style="39" customWidth="1"/>
    <col min="10" max="10" width="13.33203125" style="39"/>
    <col min="11" max="11" width="13.6640625" style="39" bestFit="1" customWidth="1"/>
    <col min="12" max="16384" width="13.33203125" style="39"/>
  </cols>
  <sheetData>
    <row r="1" spans="1:11" ht="28.7" customHeight="1" thickBot="1" x14ac:dyDescent="0.2">
      <c r="A1" s="140" t="s">
        <v>17</v>
      </c>
      <c r="B1" s="141"/>
      <c r="C1" s="141"/>
      <c r="D1" s="141"/>
      <c r="E1" s="141"/>
      <c r="F1" s="141"/>
      <c r="G1" s="141"/>
      <c r="H1" s="141"/>
      <c r="I1" s="141"/>
    </row>
    <row r="2" spans="1:11" ht="12.75" customHeight="1" x14ac:dyDescent="0.15">
      <c r="A2" s="142" t="s">
        <v>18</v>
      </c>
      <c r="B2" s="143"/>
      <c r="C2" s="146" t="s">
        <v>106</v>
      </c>
      <c r="D2" s="146"/>
      <c r="E2" s="148" t="s">
        <v>19</v>
      </c>
      <c r="F2" s="148" t="s">
        <v>20</v>
      </c>
      <c r="G2" s="143"/>
      <c r="H2" s="148" t="s">
        <v>21</v>
      </c>
      <c r="I2" s="149"/>
    </row>
    <row r="3" spans="1:11" x14ac:dyDescent="0.15">
      <c r="A3" s="144"/>
      <c r="B3" s="145"/>
      <c r="C3" s="147"/>
      <c r="D3" s="147"/>
      <c r="E3" s="145"/>
      <c r="F3" s="145"/>
      <c r="G3" s="145"/>
      <c r="H3" s="145"/>
      <c r="I3" s="150"/>
    </row>
    <row r="4" spans="1:11" x14ac:dyDescent="0.15">
      <c r="A4" s="152" t="s">
        <v>22</v>
      </c>
      <c r="B4" s="145"/>
      <c r="C4" s="153" t="s">
        <v>113</v>
      </c>
      <c r="D4" s="145"/>
      <c r="E4" s="153" t="s">
        <v>23</v>
      </c>
      <c r="F4" s="153"/>
      <c r="G4" s="145"/>
      <c r="H4" s="153" t="s">
        <v>21</v>
      </c>
      <c r="I4" s="151"/>
    </row>
    <row r="5" spans="1:11" x14ac:dyDescent="0.15">
      <c r="A5" s="144"/>
      <c r="B5" s="145"/>
      <c r="C5" s="145"/>
      <c r="D5" s="145"/>
      <c r="E5" s="145"/>
      <c r="F5" s="145"/>
      <c r="G5" s="145"/>
      <c r="H5" s="145"/>
      <c r="I5" s="150"/>
    </row>
    <row r="6" spans="1:11" ht="13.15" customHeight="1" x14ac:dyDescent="0.15">
      <c r="A6" s="152" t="s">
        <v>24</v>
      </c>
      <c r="B6" s="145"/>
      <c r="C6" s="154" t="s">
        <v>5</v>
      </c>
      <c r="D6" s="155"/>
      <c r="E6" s="153" t="s">
        <v>25</v>
      </c>
      <c r="F6" s="153"/>
      <c r="G6" s="145"/>
      <c r="H6" s="153" t="s">
        <v>21</v>
      </c>
      <c r="I6" s="151"/>
    </row>
    <row r="7" spans="1:11" x14ac:dyDescent="0.15">
      <c r="A7" s="144"/>
      <c r="B7" s="145"/>
      <c r="C7" s="156"/>
      <c r="D7" s="157"/>
      <c r="E7" s="145"/>
      <c r="F7" s="145"/>
      <c r="G7" s="145"/>
      <c r="H7" s="145"/>
      <c r="I7" s="150"/>
    </row>
    <row r="8" spans="1:11" x14ac:dyDescent="0.15">
      <c r="A8" s="152" t="s">
        <v>26</v>
      </c>
      <c r="B8" s="145"/>
      <c r="C8" s="159"/>
      <c r="D8" s="145"/>
      <c r="E8" s="153" t="s">
        <v>27</v>
      </c>
      <c r="F8" s="145"/>
      <c r="G8" s="145"/>
      <c r="H8" s="153" t="s">
        <v>28</v>
      </c>
      <c r="I8" s="151"/>
    </row>
    <row r="9" spans="1:11" x14ac:dyDescent="0.15">
      <c r="A9" s="144"/>
      <c r="B9" s="145"/>
      <c r="C9" s="145"/>
      <c r="D9" s="145"/>
      <c r="E9" s="145"/>
      <c r="F9" s="145"/>
      <c r="G9" s="145"/>
      <c r="H9" s="145"/>
      <c r="I9" s="150"/>
    </row>
    <row r="10" spans="1:11" x14ac:dyDescent="0.15">
      <c r="A10" s="152" t="s">
        <v>29</v>
      </c>
      <c r="B10" s="145"/>
      <c r="C10" s="153"/>
      <c r="D10" s="145"/>
      <c r="E10" s="153" t="s">
        <v>30</v>
      </c>
      <c r="F10" s="153" t="s">
        <v>114</v>
      </c>
      <c r="G10" s="145"/>
      <c r="H10" s="153" t="s">
        <v>31</v>
      </c>
      <c r="I10" s="158"/>
    </row>
    <row r="11" spans="1:11" x14ac:dyDescent="0.15">
      <c r="A11" s="144"/>
      <c r="B11" s="145"/>
      <c r="C11" s="145"/>
      <c r="D11" s="145"/>
      <c r="E11" s="145"/>
      <c r="F11" s="145"/>
      <c r="G11" s="145"/>
      <c r="H11" s="145"/>
      <c r="I11" s="150"/>
    </row>
    <row r="12" spans="1:11" ht="23.45" customHeight="1" thickBot="1" x14ac:dyDescent="0.2">
      <c r="A12" s="160" t="s">
        <v>32</v>
      </c>
      <c r="B12" s="161"/>
      <c r="C12" s="161"/>
      <c r="D12" s="161"/>
      <c r="E12" s="161"/>
      <c r="F12" s="161"/>
      <c r="G12" s="161"/>
      <c r="H12" s="161"/>
      <c r="I12" s="162"/>
    </row>
    <row r="13" spans="1:11" ht="26.45" customHeight="1" x14ac:dyDescent="0.15">
      <c r="A13" s="40" t="s">
        <v>33</v>
      </c>
      <c r="B13" s="163" t="s">
        <v>34</v>
      </c>
      <c r="C13" s="164"/>
      <c r="D13" s="41" t="s">
        <v>35</v>
      </c>
      <c r="E13" s="163" t="s">
        <v>36</v>
      </c>
      <c r="F13" s="164"/>
      <c r="G13" s="41" t="s">
        <v>37</v>
      </c>
      <c r="H13" s="163" t="s">
        <v>38</v>
      </c>
      <c r="I13" s="165"/>
    </row>
    <row r="14" spans="1:11" ht="15.2" customHeight="1" x14ac:dyDescent="0.15">
      <c r="A14" s="42" t="s">
        <v>39</v>
      </c>
      <c r="B14" s="43" t="s">
        <v>40</v>
      </c>
      <c r="C14" s="44">
        <f>SUM(rozpočet!F30)</f>
        <v>0</v>
      </c>
      <c r="D14" s="166" t="s">
        <v>41</v>
      </c>
      <c r="E14" s="167"/>
      <c r="F14" s="44">
        <v>0</v>
      </c>
      <c r="G14" s="166" t="s">
        <v>42</v>
      </c>
      <c r="H14" s="167"/>
      <c r="I14" s="45">
        <v>0</v>
      </c>
    </row>
    <row r="15" spans="1:11" ht="15.2" customHeight="1" x14ac:dyDescent="0.15">
      <c r="A15" s="42"/>
      <c r="B15" s="43" t="s">
        <v>43</v>
      </c>
      <c r="C15" s="44">
        <v>0</v>
      </c>
      <c r="D15" s="166" t="s">
        <v>44</v>
      </c>
      <c r="E15" s="167"/>
      <c r="F15" s="44">
        <v>0</v>
      </c>
      <c r="G15" s="166" t="s">
        <v>45</v>
      </c>
      <c r="H15" s="167"/>
      <c r="I15" s="45">
        <v>0</v>
      </c>
      <c r="K15" s="46"/>
    </row>
    <row r="16" spans="1:11" ht="15.2" customHeight="1" x14ac:dyDescent="0.15">
      <c r="A16" s="42" t="s">
        <v>46</v>
      </c>
      <c r="B16" s="43" t="s">
        <v>40</v>
      </c>
      <c r="C16" s="44">
        <v>0</v>
      </c>
      <c r="D16" s="166" t="s">
        <v>47</v>
      </c>
      <c r="E16" s="167"/>
      <c r="F16" s="44">
        <v>0</v>
      </c>
      <c r="G16" s="166" t="s">
        <v>48</v>
      </c>
      <c r="H16" s="167"/>
      <c r="I16" s="45">
        <v>0</v>
      </c>
    </row>
    <row r="17" spans="1:9" ht="15.2" customHeight="1" x14ac:dyDescent="0.15">
      <c r="A17" s="42"/>
      <c r="B17" s="43" t="s">
        <v>43</v>
      </c>
      <c r="C17" s="44">
        <v>0</v>
      </c>
      <c r="D17" s="166"/>
      <c r="E17" s="167"/>
      <c r="F17" s="47"/>
      <c r="G17" s="166" t="s">
        <v>49</v>
      </c>
      <c r="H17" s="167"/>
      <c r="I17" s="45">
        <v>0</v>
      </c>
    </row>
    <row r="18" spans="1:9" ht="15.2" customHeight="1" x14ac:dyDescent="0.15">
      <c r="A18" s="42" t="s">
        <v>50</v>
      </c>
      <c r="B18" s="43" t="s">
        <v>40</v>
      </c>
      <c r="C18" s="44">
        <v>0</v>
      </c>
      <c r="D18" s="166"/>
      <c r="E18" s="167"/>
      <c r="F18" s="47"/>
      <c r="G18" s="166" t="s">
        <v>51</v>
      </c>
      <c r="H18" s="167"/>
      <c r="I18" s="45">
        <v>0</v>
      </c>
    </row>
    <row r="19" spans="1:9" ht="15.2" customHeight="1" x14ac:dyDescent="0.15">
      <c r="A19" s="42"/>
      <c r="B19" s="43" t="s">
        <v>43</v>
      </c>
      <c r="C19" s="44">
        <v>0</v>
      </c>
      <c r="D19" s="166"/>
      <c r="E19" s="167"/>
      <c r="F19" s="47"/>
      <c r="G19" s="166" t="s">
        <v>52</v>
      </c>
      <c r="H19" s="167"/>
      <c r="I19" s="45">
        <v>0</v>
      </c>
    </row>
    <row r="20" spans="1:9" ht="15.2" customHeight="1" x14ac:dyDescent="0.15">
      <c r="A20" s="168" t="s">
        <v>53</v>
      </c>
      <c r="B20" s="169"/>
      <c r="C20" s="44">
        <v>0</v>
      </c>
      <c r="D20" s="166"/>
      <c r="E20" s="167"/>
      <c r="F20" s="47"/>
      <c r="G20" s="166"/>
      <c r="H20" s="167"/>
      <c r="I20" s="48"/>
    </row>
    <row r="21" spans="1:9" ht="15.2" customHeight="1" x14ac:dyDescent="0.15">
      <c r="A21" s="168" t="s">
        <v>54</v>
      </c>
      <c r="B21" s="169"/>
      <c r="C21" s="44">
        <v>0</v>
      </c>
      <c r="D21" s="166"/>
      <c r="E21" s="167"/>
      <c r="F21" s="47"/>
      <c r="G21" s="166"/>
      <c r="H21" s="167"/>
      <c r="I21" s="48"/>
    </row>
    <row r="22" spans="1:9" ht="16.7" customHeight="1" x14ac:dyDescent="0.15">
      <c r="A22" s="168" t="s">
        <v>55</v>
      </c>
      <c r="B22" s="169"/>
      <c r="C22" s="44">
        <f>SUM(C14:C21)</f>
        <v>0</v>
      </c>
      <c r="D22" s="170" t="s">
        <v>56</v>
      </c>
      <c r="E22" s="169"/>
      <c r="F22" s="44">
        <f>SUM(F14:F21)</f>
        <v>0</v>
      </c>
      <c r="G22" s="170" t="s">
        <v>57</v>
      </c>
      <c r="H22" s="169"/>
      <c r="I22" s="45">
        <f>SUM(I14:I21)</f>
        <v>0</v>
      </c>
    </row>
    <row r="23" spans="1:9" x14ac:dyDescent="0.15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2" customHeight="1" x14ac:dyDescent="0.15">
      <c r="A24" s="171" t="s">
        <v>58</v>
      </c>
      <c r="B24" s="172"/>
      <c r="C24" s="52">
        <v>0</v>
      </c>
      <c r="I24" s="53"/>
    </row>
    <row r="25" spans="1:9" ht="15.2" customHeight="1" x14ac:dyDescent="0.15">
      <c r="A25" s="171" t="s">
        <v>59</v>
      </c>
      <c r="B25" s="172"/>
      <c r="C25" s="52">
        <v>0</v>
      </c>
      <c r="D25" s="173" t="s">
        <v>60</v>
      </c>
      <c r="E25" s="172"/>
      <c r="F25" s="52">
        <f>ROUND(C25*(14/100),2)</f>
        <v>0</v>
      </c>
      <c r="G25" s="173" t="s">
        <v>12</v>
      </c>
      <c r="H25" s="172"/>
      <c r="I25" s="54">
        <f>SUM(C24:C26)</f>
        <v>0</v>
      </c>
    </row>
    <row r="26" spans="1:9" ht="15.2" customHeight="1" x14ac:dyDescent="0.15">
      <c r="A26" s="171" t="s">
        <v>61</v>
      </c>
      <c r="B26" s="172"/>
      <c r="C26" s="52">
        <f>C22+F22*I22</f>
        <v>0</v>
      </c>
      <c r="D26" s="173" t="s">
        <v>6</v>
      </c>
      <c r="E26" s="172"/>
      <c r="F26" s="52">
        <f>ROUND(C26*(21/100),2)</f>
        <v>0</v>
      </c>
      <c r="G26" s="173" t="s">
        <v>62</v>
      </c>
      <c r="H26" s="172"/>
      <c r="I26" s="54">
        <f>SUM(F25:F26)+I25</f>
        <v>0</v>
      </c>
    </row>
    <row r="27" spans="1:9" x14ac:dyDescent="0.15">
      <c r="A27" s="55"/>
      <c r="I27" s="53"/>
    </row>
    <row r="28" spans="1:9" ht="14.45" customHeight="1" x14ac:dyDescent="0.15">
      <c r="A28" s="174" t="s">
        <v>63</v>
      </c>
      <c r="B28" s="175"/>
      <c r="C28" s="176"/>
      <c r="D28" s="177" t="s">
        <v>64</v>
      </c>
      <c r="E28" s="175"/>
      <c r="F28" s="176"/>
      <c r="G28" s="177" t="s">
        <v>65</v>
      </c>
      <c r="H28" s="175"/>
      <c r="I28" s="178"/>
    </row>
    <row r="29" spans="1:9" ht="14.45" customHeight="1" x14ac:dyDescent="0.15">
      <c r="A29" s="179"/>
      <c r="B29" s="180"/>
      <c r="C29" s="181"/>
      <c r="D29" s="182"/>
      <c r="E29" s="180"/>
      <c r="F29" s="181"/>
      <c r="G29" s="182"/>
      <c r="H29" s="180"/>
      <c r="I29" s="183"/>
    </row>
    <row r="30" spans="1:9" ht="14.45" customHeight="1" x14ac:dyDescent="0.15">
      <c r="A30" s="179"/>
      <c r="B30" s="180"/>
      <c r="C30" s="181"/>
      <c r="D30" s="182"/>
      <c r="E30" s="180"/>
      <c r="F30" s="181"/>
      <c r="G30" s="182"/>
      <c r="H30" s="180"/>
      <c r="I30" s="183"/>
    </row>
    <row r="31" spans="1:9" ht="14.45" customHeight="1" x14ac:dyDescent="0.15">
      <c r="A31" s="179"/>
      <c r="B31" s="180"/>
      <c r="C31" s="181"/>
      <c r="D31" s="182"/>
      <c r="E31" s="180"/>
      <c r="F31" s="181"/>
      <c r="G31" s="182"/>
      <c r="H31" s="180"/>
      <c r="I31" s="183"/>
    </row>
    <row r="32" spans="1:9" ht="14.45" customHeight="1" thickBot="1" x14ac:dyDescent="0.2">
      <c r="A32" s="184" t="s">
        <v>66</v>
      </c>
      <c r="B32" s="185"/>
      <c r="C32" s="186"/>
      <c r="D32" s="187" t="s">
        <v>66</v>
      </c>
      <c r="E32" s="185"/>
      <c r="F32" s="186"/>
      <c r="G32" s="187" t="s">
        <v>66</v>
      </c>
      <c r="H32" s="185"/>
      <c r="I32" s="188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77CE-5E7C-46BF-8323-9065ABE50125}">
  <sheetPr>
    <pageSetUpPr fitToPage="1"/>
  </sheetPr>
  <dimension ref="A1:J38"/>
  <sheetViews>
    <sheetView showGridLines="0" workbookViewId="0">
      <selection activeCell="B9" sqref="B9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9" t="s">
        <v>5</v>
      </c>
      <c r="B1" s="189"/>
      <c r="C1" s="189"/>
      <c r="D1" s="189"/>
      <c r="E1" s="189"/>
      <c r="F1" s="189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107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12" t="s">
        <v>93</v>
      </c>
      <c r="B11" s="22" t="s">
        <v>7</v>
      </c>
      <c r="C11" s="23" t="s">
        <v>0</v>
      </c>
      <c r="D11" s="22" t="s">
        <v>8</v>
      </c>
      <c r="E11" s="129" t="s">
        <v>104</v>
      </c>
      <c r="F11" s="24" t="s">
        <v>9</v>
      </c>
      <c r="G11" s="69" t="s">
        <v>82</v>
      </c>
      <c r="H11" s="70" t="s">
        <v>83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5"/>
      <c r="F12" s="124">
        <f t="shared" ref="F12:F29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108</v>
      </c>
      <c r="C13" s="30" t="s">
        <v>73</v>
      </c>
      <c r="D13" s="87">
        <v>759</v>
      </c>
      <c r="E13" s="123"/>
      <c r="F13" s="125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34</v>
      </c>
      <c r="E14" s="123"/>
      <c r="F14" s="125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15176</v>
      </c>
      <c r="E15" s="123"/>
      <c r="F15" s="125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>
        <v>572223</v>
      </c>
      <c r="B16" s="29" t="s">
        <v>75</v>
      </c>
      <c r="C16" s="30" t="s">
        <v>2</v>
      </c>
      <c r="D16" s="87">
        <v>15176</v>
      </c>
      <c r="E16" s="123"/>
      <c r="F16" s="125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 t="s">
        <v>74</v>
      </c>
      <c r="B17" s="29" t="s">
        <v>102</v>
      </c>
      <c r="C17" s="30" t="s">
        <v>2</v>
      </c>
      <c r="D17" s="87">
        <v>15176</v>
      </c>
      <c r="E17" s="123"/>
      <c r="F17" s="125">
        <f t="shared" si="0"/>
        <v>0</v>
      </c>
      <c r="G17" s="74"/>
      <c r="H17" s="77"/>
      <c r="I17" s="76"/>
      <c r="J17" s="58"/>
    </row>
    <row r="18" spans="1:10" s="56" customFormat="1" ht="15" x14ac:dyDescent="0.15">
      <c r="A18" s="88" t="s">
        <v>101</v>
      </c>
      <c r="B18" s="89" t="s">
        <v>103</v>
      </c>
      <c r="C18" s="30" t="s">
        <v>2</v>
      </c>
      <c r="D18" s="90">
        <v>0</v>
      </c>
      <c r="E18" s="136"/>
      <c r="F18" s="45">
        <f t="shared" si="0"/>
        <v>0</v>
      </c>
      <c r="G18" s="74"/>
      <c r="H18" s="77"/>
      <c r="I18" s="76"/>
      <c r="J18" s="58"/>
    </row>
    <row r="19" spans="1:10" s="21" customFormat="1" ht="21" customHeight="1" x14ac:dyDescent="0.15">
      <c r="A19" s="28" t="s">
        <v>10</v>
      </c>
      <c r="B19" s="89" t="s">
        <v>109</v>
      </c>
      <c r="C19" s="30" t="s">
        <v>2</v>
      </c>
      <c r="D19" s="90">
        <v>5312</v>
      </c>
      <c r="E19" s="115">
        <f>sanace!F13</f>
        <v>0</v>
      </c>
      <c r="F19" s="45">
        <f t="shared" si="0"/>
        <v>0</v>
      </c>
      <c r="G19" s="74"/>
      <c r="H19" s="77"/>
      <c r="I19" s="76"/>
      <c r="J19" s="60" t="s">
        <v>5</v>
      </c>
    </row>
    <row r="20" spans="1:10" s="21" customFormat="1" ht="15" x14ac:dyDescent="0.15">
      <c r="A20" s="28">
        <v>89921</v>
      </c>
      <c r="B20" s="29" t="s">
        <v>78</v>
      </c>
      <c r="C20" s="30" t="s">
        <v>68</v>
      </c>
      <c r="D20" s="87">
        <v>2</v>
      </c>
      <c r="E20" s="123"/>
      <c r="F20" s="125">
        <f t="shared" si="0"/>
        <v>0</v>
      </c>
      <c r="G20" s="78"/>
      <c r="H20" s="79"/>
      <c r="I20" s="80"/>
      <c r="J20" s="59"/>
    </row>
    <row r="21" spans="1:10" s="21" customFormat="1" ht="15" x14ac:dyDescent="0.15">
      <c r="A21" s="28">
        <v>89923</v>
      </c>
      <c r="B21" s="29" t="s">
        <v>81</v>
      </c>
      <c r="C21" s="30" t="s">
        <v>68</v>
      </c>
      <c r="D21" s="87">
        <v>16</v>
      </c>
      <c r="E21" s="123"/>
      <c r="F21" s="125">
        <f t="shared" si="0"/>
        <v>0</v>
      </c>
      <c r="G21" s="74"/>
      <c r="H21" s="77"/>
      <c r="I21" s="76"/>
      <c r="J21" s="60" t="s">
        <v>5</v>
      </c>
    </row>
    <row r="22" spans="1:10" s="21" customFormat="1" ht="15" x14ac:dyDescent="0.15">
      <c r="A22" s="28">
        <v>113761</v>
      </c>
      <c r="B22" s="29" t="s">
        <v>95</v>
      </c>
      <c r="C22" s="30" t="s">
        <v>4</v>
      </c>
      <c r="D22" s="87">
        <v>34</v>
      </c>
      <c r="E22" s="123"/>
      <c r="F22" s="125">
        <f t="shared" si="0"/>
        <v>0</v>
      </c>
      <c r="G22" s="74"/>
      <c r="H22" s="77"/>
      <c r="I22" s="76"/>
      <c r="J22" s="58" t="s">
        <v>5</v>
      </c>
    </row>
    <row r="23" spans="1:10" s="21" customFormat="1" ht="15" x14ac:dyDescent="0.15">
      <c r="A23" s="28">
        <v>931311</v>
      </c>
      <c r="B23" s="29" t="s">
        <v>96</v>
      </c>
      <c r="C23" s="30" t="s">
        <v>4</v>
      </c>
      <c r="D23" s="87">
        <v>34</v>
      </c>
      <c r="E23" s="123"/>
      <c r="F23" s="125">
        <f t="shared" si="0"/>
        <v>0</v>
      </c>
      <c r="G23" s="74"/>
      <c r="H23" s="77"/>
      <c r="I23" s="76"/>
      <c r="J23" s="58" t="s">
        <v>5</v>
      </c>
    </row>
    <row r="24" spans="1:10" s="21" customFormat="1" ht="15" x14ac:dyDescent="0.15">
      <c r="A24" s="28">
        <v>12922</v>
      </c>
      <c r="B24" s="29" t="s">
        <v>84</v>
      </c>
      <c r="C24" s="30" t="s">
        <v>2</v>
      </c>
      <c r="D24" s="87">
        <v>1600</v>
      </c>
      <c r="E24" s="137"/>
      <c r="F24" s="125">
        <f t="shared" si="0"/>
        <v>0</v>
      </c>
      <c r="G24" s="74">
        <v>0.126</v>
      </c>
      <c r="H24" s="75">
        <f>D24*G24</f>
        <v>201.6</v>
      </c>
      <c r="I24" s="76"/>
      <c r="J24" s="58"/>
    </row>
    <row r="25" spans="1:10" s="21" customFormat="1" ht="15" x14ac:dyDescent="0.15">
      <c r="A25" s="28">
        <v>56962</v>
      </c>
      <c r="B25" s="29" t="s">
        <v>76</v>
      </c>
      <c r="C25" s="30" t="s">
        <v>2</v>
      </c>
      <c r="D25" s="87">
        <v>1600</v>
      </c>
      <c r="E25" s="137"/>
      <c r="F25" s="125">
        <f t="shared" si="0"/>
        <v>0</v>
      </c>
      <c r="G25" s="74"/>
      <c r="H25" s="77"/>
      <c r="I25" s="76"/>
      <c r="J25" s="58"/>
    </row>
    <row r="26" spans="1:10" s="21" customFormat="1" ht="15" x14ac:dyDescent="0.15">
      <c r="A26" s="28">
        <v>12931</v>
      </c>
      <c r="B26" s="29" t="s">
        <v>85</v>
      </c>
      <c r="C26" s="30" t="s">
        <v>4</v>
      </c>
      <c r="D26" s="87">
        <v>3200</v>
      </c>
      <c r="E26" s="137"/>
      <c r="F26" s="125">
        <f t="shared" si="0"/>
        <v>0</v>
      </c>
      <c r="G26" s="74">
        <v>0.3</v>
      </c>
      <c r="H26" s="75">
        <f>D26*G26</f>
        <v>960</v>
      </c>
      <c r="I26" s="76"/>
      <c r="J26" s="58"/>
    </row>
    <row r="27" spans="1:10" s="21" customFormat="1" ht="15" x14ac:dyDescent="0.15">
      <c r="A27" s="91" t="s">
        <v>97</v>
      </c>
      <c r="B27" s="29" t="s">
        <v>77</v>
      </c>
      <c r="C27" s="30" t="s">
        <v>3</v>
      </c>
      <c r="D27" s="87">
        <v>1650</v>
      </c>
      <c r="E27" s="137"/>
      <c r="F27" s="125">
        <f t="shared" si="0"/>
        <v>0</v>
      </c>
      <c r="G27" s="74"/>
      <c r="H27" s="77"/>
      <c r="I27" s="76"/>
      <c r="J27" s="58"/>
    </row>
    <row r="28" spans="1:10" s="21" customFormat="1" ht="15" x14ac:dyDescent="0.15">
      <c r="A28" s="92">
        <v>915111</v>
      </c>
      <c r="B28" s="36" t="s">
        <v>111</v>
      </c>
      <c r="C28" s="37" t="s">
        <v>2</v>
      </c>
      <c r="D28" s="38">
        <v>678</v>
      </c>
      <c r="E28" s="138"/>
      <c r="F28" s="126">
        <f t="shared" si="0"/>
        <v>0</v>
      </c>
      <c r="G28" s="71"/>
      <c r="H28" s="72"/>
      <c r="I28" s="73"/>
      <c r="J28" s="57"/>
    </row>
    <row r="29" spans="1:10" s="21" customFormat="1" ht="15.75" thickBot="1" x14ac:dyDescent="0.2">
      <c r="A29" s="93">
        <v>915211</v>
      </c>
      <c r="B29" s="34" t="s">
        <v>110</v>
      </c>
      <c r="C29" s="94" t="s">
        <v>2</v>
      </c>
      <c r="D29" s="95">
        <v>678</v>
      </c>
      <c r="E29" s="139"/>
      <c r="F29" s="127">
        <f t="shared" si="0"/>
        <v>0</v>
      </c>
      <c r="G29" s="83"/>
      <c r="H29" s="83"/>
      <c r="I29" s="84"/>
      <c r="J29" s="85" t="s">
        <v>5</v>
      </c>
    </row>
    <row r="30" spans="1:10" s="21" customFormat="1" ht="15" x14ac:dyDescent="0.15">
      <c r="A30" s="96"/>
      <c r="B30" s="97" t="s">
        <v>12</v>
      </c>
      <c r="C30" s="97"/>
      <c r="D30" s="97"/>
      <c r="E30" s="116"/>
      <c r="F30" s="98">
        <f>SUM(F12:F29)</f>
        <v>0</v>
      </c>
      <c r="G30" s="81"/>
      <c r="H30" s="81"/>
      <c r="I30" s="82"/>
    </row>
    <row r="31" spans="1:10" s="21" customFormat="1" ht="15" x14ac:dyDescent="0.15">
      <c r="A31" s="31"/>
      <c r="B31" s="29" t="s">
        <v>6</v>
      </c>
      <c r="C31" s="29"/>
      <c r="D31" s="29"/>
      <c r="E31" s="117"/>
      <c r="F31" s="32">
        <f>F30*0.21</f>
        <v>0</v>
      </c>
      <c r="G31" s="81"/>
      <c r="H31" s="81"/>
      <c r="I31" s="82"/>
    </row>
    <row r="32" spans="1:10" s="21" customFormat="1" ht="15.75" thickBot="1" x14ac:dyDescent="0.2">
      <c r="A32" s="33"/>
      <c r="B32" s="34" t="s">
        <v>13</v>
      </c>
      <c r="C32" s="34"/>
      <c r="D32" s="34"/>
      <c r="E32" s="118"/>
      <c r="F32" s="35">
        <f>F31+F30</f>
        <v>0</v>
      </c>
      <c r="G32" s="81"/>
      <c r="H32" s="81"/>
      <c r="I32" s="82"/>
    </row>
    <row r="33" spans="7:10" ht="24" customHeight="1" x14ac:dyDescent="0.15">
      <c r="G33" s="81"/>
      <c r="H33" s="81"/>
      <c r="I33" s="82"/>
      <c r="J33" s="21"/>
    </row>
    <row r="34" spans="7:10" ht="12" customHeight="1" x14ac:dyDescent="0.15">
      <c r="G34" s="81"/>
      <c r="H34" s="81"/>
      <c r="I34" s="82"/>
      <c r="J34" s="21"/>
    </row>
    <row r="35" spans="7:10" ht="12" customHeight="1" x14ac:dyDescent="0.15">
      <c r="G35" s="81"/>
      <c r="H35" s="81"/>
      <c r="I35" s="82"/>
      <c r="J35" s="21"/>
    </row>
    <row r="36" spans="7:10" ht="12" customHeight="1" x14ac:dyDescent="0.15">
      <c r="G36" s="81"/>
      <c r="H36" s="81"/>
      <c r="I36" s="21"/>
      <c r="J36" s="21"/>
    </row>
    <row r="37" spans="7:10" ht="12" customHeight="1" x14ac:dyDescent="0.15">
      <c r="G37" s="81"/>
      <c r="H37" s="81"/>
      <c r="I37" s="21"/>
      <c r="J37" s="21"/>
    </row>
    <row r="38" spans="7:10" ht="12" customHeight="1" x14ac:dyDescent="0.15">
      <c r="G38" s="81"/>
      <c r="H38" s="81"/>
      <c r="I38" s="21"/>
      <c r="J38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26C4-A8D0-4509-85CD-8514ACC5AE2F}">
  <sheetPr>
    <pageSetUpPr fitToPage="1"/>
  </sheetPr>
  <dimension ref="A1:J15"/>
  <sheetViews>
    <sheetView showGridLines="0" workbookViewId="0">
      <selection activeCell="E6" sqref="E6:E12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8" width="10.5" style="1"/>
    <col min="9" max="9" width="31.33203125" style="1" customWidth="1"/>
    <col min="10" max="16384" width="10.5" style="1"/>
  </cols>
  <sheetData>
    <row r="1" spans="1:10" ht="27.75" customHeight="1" x14ac:dyDescent="0.15">
      <c r="A1" s="119" t="s">
        <v>5</v>
      </c>
      <c r="B1" s="119"/>
      <c r="C1" s="119"/>
      <c r="D1" s="119"/>
      <c r="E1" s="119"/>
      <c r="F1" s="119"/>
    </row>
    <row r="2" spans="1:10" ht="21.75" customHeight="1" x14ac:dyDescent="0.25">
      <c r="A2" s="99" t="s">
        <v>86</v>
      </c>
      <c r="B2" s="6"/>
      <c r="C2" s="20" t="s">
        <v>5</v>
      </c>
      <c r="D2" s="6"/>
      <c r="E2" s="6"/>
      <c r="F2" s="6"/>
    </row>
    <row r="3" spans="1:10" ht="21.75" customHeight="1" x14ac:dyDescent="0.25">
      <c r="A3" s="99"/>
      <c r="B3" s="6"/>
      <c r="C3" s="20"/>
      <c r="D3" s="6"/>
      <c r="E3" s="6"/>
      <c r="F3" s="6"/>
    </row>
    <row r="4" spans="1:10" ht="12.75" customHeight="1" thickBot="1" x14ac:dyDescent="0.25">
      <c r="A4" s="19" t="s">
        <v>5</v>
      </c>
      <c r="B4" s="6"/>
      <c r="C4" s="6"/>
      <c r="D4" s="6"/>
      <c r="E4" s="13"/>
      <c r="F4" s="6"/>
    </row>
    <row r="5" spans="1:10" s="21" customFormat="1" ht="35.25" customHeight="1" thickBot="1" x14ac:dyDescent="0.2">
      <c r="A5" s="112" t="s">
        <v>93</v>
      </c>
      <c r="B5" s="22" t="s">
        <v>7</v>
      </c>
      <c r="C5" s="23" t="s">
        <v>0</v>
      </c>
      <c r="D5" s="128" t="s">
        <v>8</v>
      </c>
      <c r="E5" s="129" t="s">
        <v>105</v>
      </c>
      <c r="F5" s="130" t="s">
        <v>9</v>
      </c>
    </row>
    <row r="6" spans="1:10" s="21" customFormat="1" ht="15" x14ac:dyDescent="0.15">
      <c r="A6" s="25">
        <v>21461</v>
      </c>
      <c r="B6" s="26" t="s">
        <v>87</v>
      </c>
      <c r="C6" s="27" t="s">
        <v>2</v>
      </c>
      <c r="D6" s="100">
        <v>1</v>
      </c>
      <c r="E6" s="120"/>
      <c r="F6" s="131">
        <f t="shared" ref="F6:F12" si="0">D6*E6</f>
        <v>0</v>
      </c>
      <c r="H6" s="82"/>
      <c r="J6" s="101"/>
    </row>
    <row r="7" spans="1:10" s="104" customFormat="1" ht="30" x14ac:dyDescent="0.15">
      <c r="A7" s="91" t="s">
        <v>92</v>
      </c>
      <c r="B7" s="102" t="s">
        <v>88</v>
      </c>
      <c r="C7" s="30" t="s">
        <v>3</v>
      </c>
      <c r="D7" s="103">
        <v>0.92</v>
      </c>
      <c r="E7" s="121"/>
      <c r="F7" s="45">
        <f t="shared" si="0"/>
        <v>0</v>
      </c>
      <c r="H7" s="105"/>
      <c r="J7" s="106"/>
    </row>
    <row r="8" spans="1:10" s="21" customFormat="1" ht="15" x14ac:dyDescent="0.15">
      <c r="A8" s="28">
        <v>122938</v>
      </c>
      <c r="B8" s="29" t="s">
        <v>89</v>
      </c>
      <c r="C8" s="30" t="s">
        <v>73</v>
      </c>
      <c r="D8" s="103">
        <v>0.35</v>
      </c>
      <c r="E8" s="121"/>
      <c r="F8" s="45">
        <f t="shared" si="0"/>
        <v>0</v>
      </c>
      <c r="H8" s="82"/>
      <c r="J8" s="101"/>
    </row>
    <row r="9" spans="1:10" s="21" customFormat="1" ht="15" x14ac:dyDescent="0.15">
      <c r="A9" s="28">
        <v>56333</v>
      </c>
      <c r="B9" s="29" t="s">
        <v>90</v>
      </c>
      <c r="C9" s="30" t="s">
        <v>2</v>
      </c>
      <c r="D9" s="103">
        <v>1</v>
      </c>
      <c r="E9" s="121"/>
      <c r="F9" s="45">
        <f t="shared" si="0"/>
        <v>0</v>
      </c>
      <c r="H9" s="82"/>
      <c r="J9" s="101"/>
    </row>
    <row r="10" spans="1:10" s="21" customFormat="1" ht="15" x14ac:dyDescent="0.15">
      <c r="A10" s="91" t="s">
        <v>112</v>
      </c>
      <c r="B10" s="29" t="s">
        <v>99</v>
      </c>
      <c r="C10" s="30" t="s">
        <v>73</v>
      </c>
      <c r="D10" s="103">
        <v>0.12</v>
      </c>
      <c r="E10" s="121"/>
      <c r="F10" s="45">
        <f t="shared" si="0"/>
        <v>0</v>
      </c>
      <c r="H10" s="82"/>
      <c r="J10" s="101"/>
    </row>
    <row r="11" spans="1:10" s="21" customFormat="1" ht="15" x14ac:dyDescent="0.15">
      <c r="A11" s="28">
        <v>572213</v>
      </c>
      <c r="B11" s="29" t="s">
        <v>91</v>
      </c>
      <c r="C11" s="30" t="s">
        <v>2</v>
      </c>
      <c r="D11" s="103">
        <v>1</v>
      </c>
      <c r="E11" s="121"/>
      <c r="F11" s="45">
        <f t="shared" si="0"/>
        <v>0</v>
      </c>
      <c r="H11" s="82"/>
      <c r="J11" s="101"/>
    </row>
    <row r="12" spans="1:10" s="21" customFormat="1" ht="15.75" thickBot="1" x14ac:dyDescent="0.2">
      <c r="A12" s="114" t="s">
        <v>100</v>
      </c>
      <c r="B12" s="36" t="s">
        <v>98</v>
      </c>
      <c r="C12" s="37" t="s">
        <v>73</v>
      </c>
      <c r="D12" s="107">
        <v>0.08</v>
      </c>
      <c r="E12" s="122"/>
      <c r="F12" s="134">
        <f t="shared" si="0"/>
        <v>0</v>
      </c>
      <c r="H12" s="82"/>
      <c r="J12" s="101"/>
    </row>
    <row r="13" spans="1:10" s="111" customFormat="1" ht="16.5" thickBot="1" x14ac:dyDescent="0.2">
      <c r="A13" s="108"/>
      <c r="B13" s="109" t="s">
        <v>94</v>
      </c>
      <c r="C13" s="110" t="s">
        <v>2</v>
      </c>
      <c r="D13" s="113">
        <v>1</v>
      </c>
      <c r="E13" s="133"/>
      <c r="F13" s="132">
        <f>SUM(F6:F12)</f>
        <v>0</v>
      </c>
    </row>
    <row r="14" spans="1:10" ht="24" customHeight="1" x14ac:dyDescent="0.15"/>
    <row r="15" spans="1:10" ht="30" customHeight="1" x14ac:dyDescent="0.15"/>
  </sheetData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6" ma:contentTypeDescription="Create a new document." ma:contentTypeScope="" ma:versionID="43383ffb98eb4a072fae23c26d4843d2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d94ae38b26ee39b406a737efafc56a1e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CB0EB-2548-4193-A804-89997A6F5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A0A2AC-F052-4330-A2AE-F216E4719DC0}">
  <ds:schemaRefs>
    <ds:schemaRef ds:uri="http://schemas.microsoft.com/office/2006/metadata/properties"/>
    <ds:schemaRef ds:uri="http://schemas.microsoft.com/office/infopath/2007/PartnerControls"/>
    <ds:schemaRef ds:uri="46dd5a07-00d3-4332-bc11-aec261a6a385"/>
  </ds:schemaRefs>
</ds:datastoreItem>
</file>

<file path=customXml/itemProps3.xml><?xml version="1.0" encoding="utf-8"?>
<ds:datastoreItem xmlns:ds="http://schemas.openxmlformats.org/officeDocument/2006/customXml" ds:itemID="{7087C352-9297-471E-AF55-6423947C4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Špaček Pavel</cp:lastModifiedBy>
  <cp:lastPrinted>2025-01-31T12:54:56Z</cp:lastPrinted>
  <dcterms:created xsi:type="dcterms:W3CDTF">2014-05-16T09:31:30Z</dcterms:created>
  <dcterms:modified xsi:type="dcterms:W3CDTF">2025-01-31T13:04:42Z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