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pavel_spacek_ksus_cz/Documents/Dokumenty/ZBR/ŠKODY PO ZIMĚ/2025/III-0067 Pavlov a Hostouň, III-00719 Buštěhrad, III-10141 Brandýsek/Rozpočet/"/>
    </mc:Choice>
  </mc:AlternateContent>
  <xr:revisionPtr revIDLastSave="7" documentId="8_{805DDBE9-1D5C-421A-AA08-CD45BFAE4A6A}" xr6:coauthVersionLast="47" xr6:coauthVersionMax="47" xr10:uidLastSave="{22890E14-E664-4F85-A956-765E48B8FCE3}"/>
  <bookViews>
    <workbookView xWindow="-120" yWindow="-120" windowWidth="29040" windowHeight="15720" xr2:uid="{998F5970-F182-4EE9-98EE-DA4B76B0CE78}"/>
  </bookViews>
  <sheets>
    <sheet name="Krycí list rozpočtu" sheetId="3" r:id="rId1"/>
    <sheet name="III-0067 Pavlov " sheetId="1" r:id="rId2"/>
    <sheet name="III-0067 Hostouň" sheetId="6" r:id="rId3"/>
    <sheet name="III-00719 Buštěhrad" sheetId="7" r:id="rId4"/>
    <sheet name=" III-10141 Brandýsek" sheetId="8" r:id="rId5"/>
    <sheet name="sanace" sheetId="4" r:id="rId6"/>
  </sheets>
  <definedNames>
    <definedName name="_xlnm.Print_Titles" localSheetId="5">#N/A</definedName>
    <definedName name="_xlnm.Print_Area" localSheetId="4">#N/A</definedName>
    <definedName name="_xlnm.Print_Area" localSheetId="2">#N/A</definedName>
    <definedName name="_xlnm.Print_Area" localSheetId="1">#N/A</definedName>
    <definedName name="_xlnm.Print_Area" localSheetId="3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8" l="1"/>
  <c r="F25" i="8"/>
  <c r="F24" i="8"/>
  <c r="H23" i="8"/>
  <c r="F23" i="8"/>
  <c r="F22" i="8"/>
  <c r="H21" i="8"/>
  <c r="F21" i="8"/>
  <c r="F20" i="8"/>
  <c r="F19" i="8"/>
  <c r="F18" i="8"/>
  <c r="F17" i="8"/>
  <c r="F16" i="8"/>
  <c r="F15" i="8"/>
  <c r="F14" i="8"/>
  <c r="F13" i="8"/>
  <c r="F12" i="8"/>
  <c r="F20" i="1"/>
  <c r="F29" i="7"/>
  <c r="F28" i="7"/>
  <c r="F27" i="7"/>
  <c r="H26" i="7"/>
  <c r="F26" i="7"/>
  <c r="F25" i="7"/>
  <c r="H24" i="7"/>
  <c r="F24" i="7"/>
  <c r="F23" i="7"/>
  <c r="F22" i="7"/>
  <c r="F21" i="7"/>
  <c r="F20" i="7"/>
  <c r="F18" i="7"/>
  <c r="F17" i="7"/>
  <c r="F16" i="7"/>
  <c r="F15" i="7"/>
  <c r="F14" i="7"/>
  <c r="F13" i="7"/>
  <c r="F12" i="7"/>
  <c r="F19" i="1"/>
  <c r="F21" i="1"/>
  <c r="F22" i="1"/>
  <c r="H22" i="1"/>
  <c r="F23" i="1"/>
  <c r="F24" i="1"/>
  <c r="F27" i="1" s="1"/>
  <c r="F28" i="1" s="1"/>
  <c r="F29" i="1" s="1"/>
  <c r="F25" i="1"/>
  <c r="F26" i="1"/>
  <c r="F25" i="6"/>
  <c r="F24" i="6"/>
  <c r="F23" i="6"/>
  <c r="F22" i="6"/>
  <c r="H21" i="6"/>
  <c r="F21" i="6"/>
  <c r="F20" i="6"/>
  <c r="F19" i="6"/>
  <c r="F18" i="6"/>
  <c r="F17" i="6"/>
  <c r="F16" i="6"/>
  <c r="F15" i="6"/>
  <c r="F14" i="6"/>
  <c r="F13" i="6"/>
  <c r="F12" i="6"/>
  <c r="F18" i="1"/>
  <c r="F17" i="1"/>
  <c r="F16" i="1"/>
  <c r="F15" i="1"/>
  <c r="F14" i="1"/>
  <c r="F13" i="1"/>
  <c r="F12" i="1"/>
  <c r="F7" i="4"/>
  <c r="F8" i="4"/>
  <c r="F9" i="4"/>
  <c r="F10" i="4"/>
  <c r="F11" i="4"/>
  <c r="F12" i="4"/>
  <c r="F6" i="4"/>
  <c r="I22" i="3"/>
  <c r="F22" i="3"/>
  <c r="F25" i="3"/>
  <c r="F13" i="4"/>
  <c r="E19" i="7" s="1"/>
  <c r="F19" i="7" s="1"/>
  <c r="F27" i="8" l="1"/>
  <c r="F28" i="8" s="1"/>
  <c r="F29" i="8" s="1"/>
  <c r="F30" i="7"/>
  <c r="F31" i="7" s="1"/>
  <c r="F32" i="7" s="1"/>
  <c r="F26" i="6"/>
  <c r="F27" i="6" s="1"/>
  <c r="F28" i="6" s="1"/>
  <c r="C14" i="3" l="1"/>
  <c r="C22" i="3" s="1"/>
  <c r="C26" i="3" s="1"/>
  <c r="F26" i="3" s="1"/>
  <c r="I25" i="3" l="1"/>
  <c r="I26" i="3" s="1"/>
</calcChain>
</file>

<file path=xl/sharedStrings.xml><?xml version="1.0" encoding="utf-8"?>
<sst xmlns="http://schemas.openxmlformats.org/spreadsheetml/2006/main" count="364" uniqueCount="125">
  <si>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</si>
  <si>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</si>
  <si>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</si>
  <si>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</si>
  <si>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</si>
  <si>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</si>
  <si>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</si>
  <si>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</si>
  <si>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</si>
  <si>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</si>
  <si>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</si>
  <si>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</si>
  <si>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</si>
  <si>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</si>
  <si>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</si>
  <si>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</si>
  <si>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</si>
  <si>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</si>
  <si>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</si>
  <si>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</si>
  <si>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</si>
  <si>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</si>
  <si>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</si>
  <si>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</si>
  <si>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</si>
  <si>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</si>
  <si>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</si>
  <si>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</si>
  <si>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</si>
  <si>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</si>
  <si>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</si>
  <si>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</si>
  <si>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</si>
  <si>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</si>
  <si>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</si>
  <si>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</si>
  <si>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</si>
  <si>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</si>
  <si>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</si>
  <si>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</si>
  <si>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</si>
  <si>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</si>
  <si>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</si>
  <si>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</si>
  <si>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</si>
  <si>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</si>
  <si>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</si>
  <si>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</si>
  <si>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</si>
  <si>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</si>
  <si>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</si>
  <si>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</si>
  <si>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</si>
  <si>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</si>
  <si>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</si>
  <si>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</si>
  <si>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</si>
  <si>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</si>
  <si>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</si>
  <si>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</si>
  <si>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</si>
  <si>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</si>
  <si>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</si>
  <si>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</si>
  <si>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</si>
  <si>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</si>
  <si>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>Datum, razítko a podpis</t>
  </si>
  <si>
    <t>rozpočet</t>
  </si>
  <si>
    <t>ks</t>
  </si>
  <si>
    <t xml:space="preserve">Stavba:    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</si>
  <si>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</si>
  <si>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</si>
  <si>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</si>
  <si>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</si>
  <si>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</si>
  <si>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</si>
  <si>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 xml:space="preserve">zpevnění krajnic z recyklátu do tl. 100mm  </t>
  </si>
  <si>
    <t>poplatky za likvidaci odpadu nekontaminovaných</t>
  </si>
  <si>
    <t xml:space="preserve">výšková úprava šachty, vpusti </t>
  </si>
  <si>
    <t>čištění vozovek samosběrem</t>
  </si>
  <si>
    <t xml:space="preserve">řezání asfaltového krytu vozovek do 50mm </t>
  </si>
  <si>
    <t>frézování  asfalt. ploch, odvoz do 20km</t>
  </si>
  <si>
    <t>výšková úprava  krycích hrnců</t>
  </si>
  <si>
    <t>hmotnost              t</t>
  </si>
  <si>
    <t>hmotnost  celkem</t>
  </si>
  <si>
    <t>čištění krajnic od nánosu  tl do 100 mm s odvozem na skládku</t>
  </si>
  <si>
    <t>574A04</t>
  </si>
  <si>
    <t>čištění příkopu do 0,25m3/m s odvozem na skládku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</si>
  <si>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</si>
  <si>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</si>
  <si>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</si>
  <si>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SPOJOVACÍ POSTŘIK Z EMULZE DO 0,5KG/M2</t>
  </si>
  <si>
    <t>015130</t>
  </si>
  <si>
    <t>Číslo položky   OTSKP</t>
  </si>
  <si>
    <t xml:space="preserve">Celkem sanace   </t>
  </si>
  <si>
    <t>frézování drážky průřezu spár š. do 100mm2</t>
  </si>
  <si>
    <t>Ztěsnění dilatačních spar asf. zálivkou  průřezu do 100mm2</t>
  </si>
  <si>
    <t>015111</t>
  </si>
  <si>
    <t>574C46</t>
  </si>
  <si>
    <t xml:space="preserve">asfalt. beton pro obrusné vrstvy ACO 11+   tl. 50 mm,  </t>
  </si>
  <si>
    <t xml:space="preserve">asfalt. beton pro ložní vrstvy ACL 16+ tl. 50 mm,  </t>
  </si>
  <si>
    <t>Kč/MJ (OTSKP 2024)</t>
  </si>
  <si>
    <t>Kč/NJ (OTSKP 2024)</t>
  </si>
  <si>
    <t xml:space="preserve">Stavba:     III/0067 Pavlov </t>
  </si>
  <si>
    <t>Pavel Špaček</t>
  </si>
  <si>
    <t xml:space="preserve"> III/0067 Pavlov a Hostouň, III/00719 Buštěhrad, III/10141 Brandýsek</t>
  </si>
  <si>
    <t xml:space="preserve">Objekt:    sil. III/0067 v km 2,020-2,370   </t>
  </si>
  <si>
    <t xml:space="preserve">asfaltový beton pro obrusné vrstvy ACo11+ - lokální vyrovnávka, objem stanoven odborným odhadem </t>
  </si>
  <si>
    <t xml:space="preserve"> Pavlov, Hostouň, Buštěhrad, Brandýsek</t>
  </si>
  <si>
    <t>Objekt:    sil.  III/00719 Buštěhrad v km 1.470 - 2,630</t>
  </si>
  <si>
    <t>asfaltový beton pro obrusné vrstvy ACo11+ (tl. 40 mm)</t>
  </si>
  <si>
    <t>Objekt:    sil. III/10141 Brandýsek v km 0,850 - 1,760</t>
  </si>
  <si>
    <t>frézování  asfalt. ploch, odvoz do 20km (tl. 6 cm)</t>
  </si>
  <si>
    <t xml:space="preserve">řezání asfaltového krytu vozovek do 100mm </t>
  </si>
  <si>
    <t>VOZOVKOVÉ VRSTVY ZE ŠTĚRKODRTI (TL. 300MM)</t>
  </si>
  <si>
    <t>574E46</t>
  </si>
  <si>
    <t>ASFALTOVÝ BETON PRO PODKLADNÍ VRSTVY ACP 16+, 16S TL. 50MM</t>
  </si>
  <si>
    <t>ASFALTOVÝ BETON PRO LOŽNÍ VRSTVY ACL 16+, 16S TL. 50MM</t>
  </si>
  <si>
    <t>Sanace konstrukčních vrstev tl. 400 mm (dle technické specifikace)</t>
  </si>
  <si>
    <t xml:space="preserve">Sanace hl. 40cm - agregovaná položka                  </t>
  </si>
  <si>
    <t>VDZ V4 - 12,5 cm , barvou,  základní</t>
  </si>
  <si>
    <t xml:space="preserve">VDZ - vodící proužky  V4 -12,5 , přechod pro chodce atd.,  plast, retroreflexní </t>
  </si>
  <si>
    <t>Objekt:    sil.   III/0067 Hostouň v km 5,560 - 6,020</t>
  </si>
  <si>
    <t>frézování  asfalt. ploch, odvoz do 20km, do tl. 40mm</t>
  </si>
  <si>
    <t>Oprava vozovky škody po zimě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</si>
</sst>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19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164" fontId="6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 applyProtection="1">
      <alignment vertical="top"/>
    </xf>
    <xf numFmtId="4" fontId="12" fillId="0" borderId="7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vertical="top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6" xfId="0" applyFont="1" applyBorder="1" applyAlignment="1" applyProtection="1">
      <alignment vertical="center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0" fontId="21" fillId="0" borderId="17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3" fontId="21" fillId="0" borderId="6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2" fontId="11" fillId="0" borderId="9" xfId="0" applyNumberFormat="1" applyFont="1" applyBorder="1" applyAlignment="1" applyProtection="1">
      <alignment vertical="top"/>
    </xf>
    <xf numFmtId="4" fontId="11" fillId="0" borderId="20" xfId="0" applyNumberFormat="1" applyFont="1" applyBorder="1" applyAlignment="1" applyProtection="1">
      <alignment vertical="top"/>
    </xf>
    <xf numFmtId="0" fontId="12" fillId="0" borderId="21" xfId="0" applyFont="1" applyBorder="1" applyAlignment="1" applyProtection="1">
      <alignment vertical="top"/>
    </xf>
    <xf numFmtId="4" fontId="12" fillId="0" borderId="22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20" fillId="0" borderId="23" xfId="0" applyNumberFormat="1" applyFont="1" applyBorder="1" applyAlignment="1" applyProtection="1">
      <alignment vertical="top"/>
    </xf>
    <xf numFmtId="0" fontId="23" fillId="0" borderId="24" xfId="0" applyFont="1" applyBorder="1" applyAlignment="1" applyProtection="1">
      <alignment vertical="top"/>
    </xf>
    <xf numFmtId="0" fontId="23" fillId="0" borderId="24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top"/>
    </xf>
    <xf numFmtId="0" fontId="12" fillId="2" borderId="25" xfId="0" applyFont="1" applyFill="1" applyBorder="1" applyAlignment="1" applyProtection="1">
      <alignment vertical="top" wrapText="1"/>
    </xf>
    <xf numFmtId="0" fontId="23" fillId="0" borderId="24" xfId="0" applyFont="1" applyBorder="1" applyAlignment="1" applyProtection="1">
      <alignment horizontal="right" vertical="top"/>
    </xf>
    <xf numFmtId="49" fontId="12" fillId="0" borderId="19" xfId="0" applyNumberFormat="1" applyFont="1" applyBorder="1" applyAlignment="1" applyProtection="1">
      <alignment horizontal="center" vertical="center"/>
    </xf>
    <xf numFmtId="4" fontId="11" fillId="0" borderId="26" xfId="0" applyNumberFormat="1" applyFont="1" applyBorder="1" applyAlignment="1" applyProtection="1">
      <alignment horizontal="right" vertical="top"/>
    </xf>
    <xf numFmtId="4" fontId="11" fillId="0" borderId="27" xfId="0" applyNumberFormat="1" applyFont="1" applyBorder="1" applyAlignment="1" applyProtection="1">
      <alignment horizontal="right" vertical="top"/>
    </xf>
    <xf numFmtId="4" fontId="11" fillId="0" borderId="28" xfId="0" applyNumberFormat="1" applyFont="1" applyBorder="1" applyAlignment="1" applyProtection="1">
      <alignment horizontal="right" vertical="top"/>
    </xf>
    <xf numFmtId="0" fontId="1" fillId="0" borderId="0" xfId="0" applyFont="1" applyAlignment="1" applyProtection="1">
      <alignment vertical="center"/>
    </xf>
    <xf numFmtId="4" fontId="11" fillId="4" borderId="29" xfId="0" applyNumberFormat="1" applyFont="1" applyFill="1" applyBorder="1" applyAlignment="1" applyProtection="1">
      <alignment horizontal="right" vertical="center"/>
    </xf>
    <xf numFmtId="4" fontId="11" fillId="4" borderId="27" xfId="0" applyNumberFormat="1" applyFont="1" applyFill="1" applyBorder="1" applyAlignment="1" applyProtection="1">
      <alignment horizontal="right" vertical="center"/>
    </xf>
    <xf numFmtId="4" fontId="11" fillId="4" borderId="30" xfId="0" applyNumberFormat="1" applyFont="1" applyFill="1" applyBorder="1" applyAlignment="1" applyProtection="1">
      <alignment horizontal="right" vertical="center"/>
    </xf>
    <xf numFmtId="4" fontId="11" fillId="4" borderId="27" xfId="0" applyNumberFormat="1" applyFont="1" applyFill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horizontal="right" vertical="top"/>
    </xf>
    <xf numFmtId="4" fontId="11" fillId="0" borderId="31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horizontal="right" vertical="top"/>
    </xf>
    <xf numFmtId="0" fontId="12" fillId="2" borderId="1" xfId="0" applyFont="1" applyFill="1" applyBorder="1" applyAlignment="1" applyProtection="1">
      <alignment horizontal="center" vertical="top"/>
    </xf>
    <xf numFmtId="0" fontId="25" fillId="5" borderId="32" xfId="0" applyFont="1" applyFill="1" applyBorder="1" applyAlignment="1" applyProtection="1">
      <alignment horizontal="center" vertical="top" wrapText="1"/>
    </xf>
    <xf numFmtId="0" fontId="12" fillId="5" borderId="2" xfId="0" applyFont="1" applyFill="1" applyBorder="1" applyAlignment="1" applyProtection="1">
      <alignment horizontal="center" vertical="top"/>
    </xf>
    <xf numFmtId="4" fontId="11" fillId="0" borderId="22" xfId="0" applyNumberFormat="1" applyFont="1" applyBorder="1" applyAlignment="1" applyProtection="1">
      <alignment horizontal="right" vertical="center"/>
    </xf>
    <xf numFmtId="4" fontId="23" fillId="0" borderId="33" xfId="0" applyNumberFormat="1" applyFont="1" applyBorder="1" applyAlignment="1" applyProtection="1">
      <alignment vertical="top"/>
    </xf>
    <xf numFmtId="4" fontId="20" fillId="0" borderId="34" xfId="0" applyNumberFormat="1" applyFont="1" applyBorder="1" applyAlignment="1" applyProtection="1">
      <alignment horizontal="right" vertical="top"/>
    </xf>
    <xf numFmtId="4" fontId="11" fillId="0" borderId="35" xfId="0" applyNumberFormat="1" applyFont="1" applyBorder="1" applyAlignment="1" applyProtection="1">
      <alignment horizontal="right" vertical="center"/>
    </xf>
    <xf numFmtId="4" fontId="11" fillId="4" borderId="29" xfId="0" applyNumberFormat="1" applyFont="1" applyFill="1" applyBorder="1" applyAlignment="1" applyProtection="1">
      <alignment vertical="top"/>
    </xf>
    <xf numFmtId="4" fontId="11" fillId="4" borderId="27" xfId="0" applyNumberFormat="1" applyFont="1" applyFill="1" applyBorder="1" applyAlignment="1" applyProtection="1">
      <alignment vertical="center"/>
    </xf>
    <xf numFmtId="39" fontId="11" fillId="4" borderId="27" xfId="0" applyNumberFormat="1" applyFont="1" applyFill="1" applyBorder="1" applyAlignment="1" applyProtection="1">
      <alignment vertical="top"/>
    </xf>
    <xf numFmtId="39" fontId="11" fillId="4" borderId="30" xfId="0" applyNumberFormat="1" applyFont="1" applyFill="1" applyBorder="1" applyAlignment="1" applyProtection="1">
      <alignment vertical="top"/>
    </xf>
    <xf numFmtId="4" fontId="11" fillId="4" borderId="28" xfId="0" applyNumberFormat="1" applyFont="1" applyFill="1" applyBorder="1" applyAlignment="1" applyProtection="1">
      <alignment vertical="top"/>
    </xf>
    <xf numFmtId="1" fontId="12" fillId="0" borderId="5" xfId="0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vertical="center"/>
    </xf>
    <xf numFmtId="2" fontId="11" fillId="0" borderId="6" xfId="0" applyNumberFormat="1" applyFont="1" applyBorder="1" applyAlignment="1" applyProtection="1">
      <alignment vertical="center"/>
    </xf>
    <xf numFmtId="4" fontId="11" fillId="0" borderId="27" xfId="0" applyNumberFormat="1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top" wrapText="1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 wrapText="1"/>
    </xf>
    <xf numFmtId="49" fontId="16" fillId="0" borderId="6" xfId="0" applyNumberFormat="1" applyFont="1" applyBorder="1" applyAlignment="1" applyProtection="1">
      <alignment horizontal="left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5" fillId="0" borderId="22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15" fillId="0" borderId="7" xfId="0" applyNumberFormat="1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15" fillId="0" borderId="30" xfId="0" applyNumberFormat="1" applyFont="1" applyBorder="1" applyAlignment="1" applyProtection="1">
      <alignment horizontal="left" vertical="center" wrapText="1"/>
    </xf>
    <xf numFmtId="0" fontId="15" fillId="0" borderId="36" xfId="0" applyFont="1" applyBorder="1" applyAlignment="1" applyProtection="1">
      <alignment vertical="center" wrapText="1"/>
    </xf>
    <xf numFmtId="0" fontId="15" fillId="0" borderId="26" xfId="0" applyFont="1" applyBorder="1" applyAlignment="1" applyProtection="1">
      <alignment vertical="center" wrapText="1"/>
    </xf>
    <xf numFmtId="0" fontId="15" fillId="0" borderId="37" xfId="0" applyFont="1" applyBorder="1" applyAlignment="1" applyProtection="1">
      <alignment vertical="center" wrapText="1"/>
    </xf>
    <xf numFmtId="49" fontId="15" fillId="0" borderId="6" xfId="0" applyNumberFormat="1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14" fontId="15" fillId="0" borderId="6" xfId="0" applyNumberFormat="1" applyFont="1" applyBorder="1" applyAlignment="1" applyProtection="1">
      <alignment horizontal="left" vertical="center"/>
    </xf>
    <xf numFmtId="49" fontId="17" fillId="0" borderId="16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49" fontId="11" fillId="0" borderId="38" xfId="0" applyNumberFormat="1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36" xfId="0" applyFont="1" applyBorder="1" applyAlignment="1" applyProtection="1">
      <alignment horizontal="left" vertical="center"/>
    </xf>
    <xf numFmtId="49" fontId="11" fillId="0" borderId="30" xfId="0" applyNumberFormat="1" applyFont="1" applyBorder="1" applyAlignment="1" applyProtection="1">
      <alignment horizontal="left" vertical="center"/>
    </xf>
    <xf numFmtId="0" fontId="11" fillId="0" borderId="39" xfId="0" applyFont="1" applyBorder="1" applyAlignment="1" applyProtection="1">
      <alignment horizontal="left" vertical="center"/>
    </xf>
    <xf numFmtId="49" fontId="11" fillId="0" borderId="16" xfId="0" applyNumberFormat="1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40" xfId="0" applyFont="1" applyBorder="1" applyAlignment="1" applyProtection="1">
      <alignment horizontal="left" vertical="center"/>
    </xf>
    <xf numFmtId="49" fontId="11" fillId="0" borderId="41" xfId="0" applyNumberFormat="1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49" fontId="11" fillId="0" borderId="42" xfId="0" applyNumberFormat="1" applyFont="1" applyBorder="1" applyAlignment="1" applyProtection="1">
      <alignment horizontal="left" vertical="center"/>
    </xf>
    <xf numFmtId="0" fontId="11" fillId="0" borderId="43" xfId="0" applyFont="1" applyBorder="1" applyAlignment="1" applyProtection="1">
      <alignment horizontal="left" vertical="center"/>
    </xf>
    <xf numFmtId="0" fontId="11" fillId="0" borderId="44" xfId="0" applyFont="1" applyBorder="1" applyAlignment="1" applyProtection="1">
      <alignment horizontal="left" vertical="center"/>
    </xf>
    <xf numFmtId="49" fontId="11" fillId="0" borderId="45" xfId="0" applyNumberFormat="1" applyFont="1" applyBorder="1" applyAlignment="1" applyProtection="1">
      <alignment horizontal="left" vertical="center"/>
    </xf>
    <xf numFmtId="0" fontId="11" fillId="0" borderId="46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C782-330F-4839-967C-0F20F5CB422C}">
  <dimension ref="A1:K32"/>
  <sheetViews>
    <sheetView tabSelected="1" workbookViewId="0">
      <selection activeCell="C6" sqref="C6:D7"/>
    </sheetView>
  </sheetViews>
  <sheetFormatPr defaultColWidth="13.33203125" defaultRowHeight="12.75" x14ac:dyDescent="0.15"/>
  <cols>
    <col min="1" max="1" width="13.33203125" style="39" customWidth="1"/>
    <col min="2" max="2" width="11.83203125" style="39" customWidth="1"/>
    <col min="3" max="3" width="25.33203125" style="39" customWidth="1"/>
    <col min="4" max="4" width="15" style="39" customWidth="1"/>
    <col min="5" max="5" width="16.33203125" style="39" customWidth="1"/>
    <col min="6" max="6" width="26.33203125" style="39" customWidth="1"/>
    <col min="7" max="7" width="13.33203125" style="39" customWidth="1"/>
    <col min="8" max="8" width="13.83203125" style="39" customWidth="1"/>
    <col min="9" max="9" width="26.1640625" style="39" customWidth="1"/>
    <col min="10" max="10" width="13.33203125" style="39"/>
    <col min="11" max="11" width="13.6640625" style="39" bestFit="1" customWidth="1"/>
    <col min="12" max="16384" width="13.33203125" style="39"/>
  </cols>
  <sheetData>
    <row r="1" spans="1:11" ht="28.7" customHeight="1" thickBot="1" x14ac:dyDescent="0.2">
      <c r="A1" s="141" t="s">
        <v>17</v>
      </c>
      <c r="B1" s="142"/>
      <c r="C1" s="142"/>
      <c r="D1" s="142"/>
      <c r="E1" s="142"/>
      <c r="F1" s="142"/>
      <c r="G1" s="142"/>
      <c r="H1" s="142"/>
      <c r="I1" s="142"/>
    </row>
    <row r="2" spans="1:11" ht="12.75" customHeight="1" x14ac:dyDescent="0.15">
      <c r="A2" s="143" t="s">
        <v>18</v>
      </c>
      <c r="B2" s="144"/>
      <c r="C2" s="147" t="s">
        <v>105</v>
      </c>
      <c r="D2" s="147"/>
      <c r="E2" s="149" t="s">
        <v>19</v>
      </c>
      <c r="F2" s="149" t="s">
        <v>20</v>
      </c>
      <c r="G2" s="144"/>
      <c r="H2" s="149" t="s">
        <v>21</v>
      </c>
      <c r="I2" s="150"/>
    </row>
    <row r="3" spans="1:11" x14ac:dyDescent="0.15">
      <c r="A3" s="145"/>
      <c r="B3" s="146"/>
      <c r="C3" s="148"/>
      <c r="D3" s="148"/>
      <c r="E3" s="146"/>
      <c r="F3" s="146"/>
      <c r="G3" s="146"/>
      <c r="H3" s="146"/>
      <c r="I3" s="151"/>
    </row>
    <row r="4" spans="1:11" x14ac:dyDescent="0.15">
      <c r="A4" s="153" t="s">
        <v>22</v>
      </c>
      <c r="B4" s="146"/>
      <c r="C4" s="158" t="s">
        <v>124</v>
      </c>
      <c r="D4" s="146"/>
      <c r="E4" s="158" t="s">
        <v>23</v>
      </c>
      <c r="F4" s="158"/>
      <c r="G4" s="146"/>
      <c r="H4" s="158" t="s">
        <v>21</v>
      </c>
      <c r="I4" s="152"/>
    </row>
    <row r="5" spans="1:11" x14ac:dyDescent="0.15">
      <c r="A5" s="145"/>
      <c r="B5" s="146"/>
      <c r="C5" s="146"/>
      <c r="D5" s="146"/>
      <c r="E5" s="146"/>
      <c r="F5" s="146"/>
      <c r="G5" s="146"/>
      <c r="H5" s="146"/>
      <c r="I5" s="151"/>
    </row>
    <row r="6" spans="1:11" ht="13.15" customHeight="1" x14ac:dyDescent="0.15">
      <c r="A6" s="153" t="s">
        <v>24</v>
      </c>
      <c r="B6" s="146"/>
      <c r="C6" s="154" t="s">
        <v>108</v>
      </c>
      <c r="D6" s="155"/>
      <c r="E6" s="158" t="s">
        <v>25</v>
      </c>
      <c r="F6" s="158"/>
      <c r="G6" s="146"/>
      <c r="H6" s="158" t="s">
        <v>21</v>
      </c>
      <c r="I6" s="152"/>
    </row>
    <row r="7" spans="1:11" x14ac:dyDescent="0.15">
      <c r="A7" s="145"/>
      <c r="B7" s="146"/>
      <c r="C7" s="156"/>
      <c r="D7" s="157"/>
      <c r="E7" s="146"/>
      <c r="F7" s="146"/>
      <c r="G7" s="146"/>
      <c r="H7" s="146"/>
      <c r="I7" s="151"/>
    </row>
    <row r="8" spans="1:11" x14ac:dyDescent="0.15">
      <c r="A8" s="153" t="s">
        <v>26</v>
      </c>
      <c r="B8" s="146"/>
      <c r="C8" s="160"/>
      <c r="D8" s="146"/>
      <c r="E8" s="158" t="s">
        <v>27</v>
      </c>
      <c r="F8" s="146"/>
      <c r="G8" s="146"/>
      <c r="H8" s="158" t="s">
        <v>28</v>
      </c>
      <c r="I8" s="152"/>
    </row>
    <row r="9" spans="1:11" x14ac:dyDescent="0.15">
      <c r="A9" s="145"/>
      <c r="B9" s="146"/>
      <c r="C9" s="146"/>
      <c r="D9" s="146"/>
      <c r="E9" s="146"/>
      <c r="F9" s="146"/>
      <c r="G9" s="146"/>
      <c r="H9" s="146"/>
      <c r="I9" s="151"/>
    </row>
    <row r="10" spans="1:11" x14ac:dyDescent="0.15">
      <c r="A10" s="153" t="s">
        <v>29</v>
      </c>
      <c r="B10" s="146"/>
      <c r="C10" s="158"/>
      <c r="D10" s="146"/>
      <c r="E10" s="158" t="s">
        <v>30</v>
      </c>
      <c r="F10" s="158" t="s">
        <v>104</v>
      </c>
      <c r="G10" s="146"/>
      <c r="H10" s="158" t="s">
        <v>31</v>
      </c>
      <c r="I10" s="159"/>
    </row>
    <row r="11" spans="1:11" x14ac:dyDescent="0.15">
      <c r="A11" s="145"/>
      <c r="B11" s="146"/>
      <c r="C11" s="146"/>
      <c r="D11" s="146"/>
      <c r="E11" s="146"/>
      <c r="F11" s="146"/>
      <c r="G11" s="146"/>
      <c r="H11" s="146"/>
      <c r="I11" s="151"/>
    </row>
    <row r="12" spans="1:11" ht="23.45" customHeight="1" thickBot="1" x14ac:dyDescent="0.2">
      <c r="A12" s="161" t="s">
        <v>32</v>
      </c>
      <c r="B12" s="162"/>
      <c r="C12" s="162"/>
      <c r="D12" s="162"/>
      <c r="E12" s="162"/>
      <c r="F12" s="162"/>
      <c r="G12" s="162"/>
      <c r="H12" s="162"/>
      <c r="I12" s="163"/>
    </row>
    <row r="13" spans="1:11" ht="26.45" customHeight="1" x14ac:dyDescent="0.15">
      <c r="A13" s="40" t="s">
        <v>33</v>
      </c>
      <c r="B13" s="164" t="s">
        <v>34</v>
      </c>
      <c r="C13" s="165"/>
      <c r="D13" s="41" t="s">
        <v>35</v>
      </c>
      <c r="E13" s="164" t="s">
        <v>36</v>
      </c>
      <c r="F13" s="165"/>
      <c r="G13" s="41" t="s">
        <v>37</v>
      </c>
      <c r="H13" s="164" t="s">
        <v>38</v>
      </c>
      <c r="I13" s="166"/>
    </row>
    <row r="14" spans="1:11" ht="15.2" customHeight="1" x14ac:dyDescent="0.15">
      <c r="A14" s="42" t="s">
        <v>39</v>
      </c>
      <c r="B14" s="43" t="s">
        <v>40</v>
      </c>
      <c r="C14" s="44">
        <f>'III-0067 Pavlov '!F27+'III-0067 Hostouň'!F26+'III-00719 Buštěhrad'!F30+' III-10141 Brandýsek'!F27</f>
        <v>0</v>
      </c>
      <c r="D14" s="167" t="s">
        <v>41</v>
      </c>
      <c r="E14" s="168"/>
      <c r="F14" s="44">
        <v>0</v>
      </c>
      <c r="G14" s="167" t="s">
        <v>42</v>
      </c>
      <c r="H14" s="168"/>
      <c r="I14" s="45">
        <v>0</v>
      </c>
    </row>
    <row r="15" spans="1:11" ht="15.2" customHeight="1" x14ac:dyDescent="0.15">
      <c r="A15" s="42"/>
      <c r="B15" s="43" t="s">
        <v>43</v>
      </c>
      <c r="C15" s="44">
        <v>0</v>
      </c>
      <c r="D15" s="167" t="s">
        <v>44</v>
      </c>
      <c r="E15" s="168"/>
      <c r="F15" s="44">
        <v>0</v>
      </c>
      <c r="G15" s="167" t="s">
        <v>45</v>
      </c>
      <c r="H15" s="168"/>
      <c r="I15" s="45">
        <v>0</v>
      </c>
      <c r="K15" s="46"/>
    </row>
    <row r="16" spans="1:11" ht="15.2" customHeight="1" x14ac:dyDescent="0.15">
      <c r="A16" s="42" t="s">
        <v>46</v>
      </c>
      <c r="B16" s="43" t="s">
        <v>40</v>
      </c>
      <c r="C16" s="44">
        <v>0</v>
      </c>
      <c r="D16" s="167" t="s">
        <v>47</v>
      </c>
      <c r="E16" s="168"/>
      <c r="F16" s="44">
        <v>0</v>
      </c>
      <c r="G16" s="167" t="s">
        <v>48</v>
      </c>
      <c r="H16" s="168"/>
      <c r="I16" s="45">
        <v>0</v>
      </c>
    </row>
    <row r="17" spans="1:9" ht="15.2" customHeight="1" x14ac:dyDescent="0.15">
      <c r="A17" s="42"/>
      <c r="B17" s="43" t="s">
        <v>43</v>
      </c>
      <c r="C17" s="44">
        <v>0</v>
      </c>
      <c r="D17" s="167"/>
      <c r="E17" s="168"/>
      <c r="F17" s="47"/>
      <c r="G17" s="167" t="s">
        <v>49</v>
      </c>
      <c r="H17" s="168"/>
      <c r="I17" s="45">
        <v>0</v>
      </c>
    </row>
    <row r="18" spans="1:9" ht="15.2" customHeight="1" x14ac:dyDescent="0.15">
      <c r="A18" s="42" t="s">
        <v>50</v>
      </c>
      <c r="B18" s="43" t="s">
        <v>40</v>
      </c>
      <c r="C18" s="44">
        <v>0</v>
      </c>
      <c r="D18" s="167"/>
      <c r="E18" s="168"/>
      <c r="F18" s="47"/>
      <c r="G18" s="167" t="s">
        <v>51</v>
      </c>
      <c r="H18" s="168"/>
      <c r="I18" s="45">
        <v>0</v>
      </c>
    </row>
    <row r="19" spans="1:9" ht="15.2" customHeight="1" x14ac:dyDescent="0.15">
      <c r="A19" s="42"/>
      <c r="B19" s="43" t="s">
        <v>43</v>
      </c>
      <c r="C19" s="44">
        <v>0</v>
      </c>
      <c r="D19" s="167"/>
      <c r="E19" s="168"/>
      <c r="F19" s="47"/>
      <c r="G19" s="167" t="s">
        <v>52</v>
      </c>
      <c r="H19" s="168"/>
      <c r="I19" s="45">
        <v>0</v>
      </c>
    </row>
    <row r="20" spans="1:9" ht="15.2" customHeight="1" x14ac:dyDescent="0.15">
      <c r="A20" s="169" t="s">
        <v>53</v>
      </c>
      <c r="B20" s="170"/>
      <c r="C20" s="44">
        <v>0</v>
      </c>
      <c r="D20" s="167"/>
      <c r="E20" s="168"/>
      <c r="F20" s="47"/>
      <c r="G20" s="167"/>
      <c r="H20" s="168"/>
      <c r="I20" s="48"/>
    </row>
    <row r="21" spans="1:9" ht="15.2" customHeight="1" x14ac:dyDescent="0.15">
      <c r="A21" s="169" t="s">
        <v>54</v>
      </c>
      <c r="B21" s="170"/>
      <c r="C21" s="44">
        <v>0</v>
      </c>
      <c r="D21" s="167"/>
      <c r="E21" s="168"/>
      <c r="F21" s="47"/>
      <c r="G21" s="167"/>
      <c r="H21" s="168"/>
      <c r="I21" s="48"/>
    </row>
    <row r="22" spans="1:9" ht="16.7" customHeight="1" x14ac:dyDescent="0.15">
      <c r="A22" s="169" t="s">
        <v>55</v>
      </c>
      <c r="B22" s="170"/>
      <c r="C22" s="44">
        <f>SUM(C14:C21)</f>
        <v>0</v>
      </c>
      <c r="D22" s="171" t="s">
        <v>56</v>
      </c>
      <c r="E22" s="170"/>
      <c r="F22" s="44">
        <f>SUM(F14:F21)</f>
        <v>0</v>
      </c>
      <c r="G22" s="171" t="s">
        <v>57</v>
      </c>
      <c r="H22" s="170"/>
      <c r="I22" s="45">
        <f>SUM(I14:I21)</f>
        <v>0</v>
      </c>
    </row>
    <row r="23" spans="1:9" x14ac:dyDescent="0.15">
      <c r="A23" s="49"/>
      <c r="B23" s="50"/>
      <c r="C23" s="50"/>
      <c r="D23" s="50"/>
      <c r="E23" s="50"/>
      <c r="F23" s="50"/>
      <c r="G23" s="50"/>
      <c r="H23" s="50"/>
      <c r="I23" s="51"/>
    </row>
    <row r="24" spans="1:9" ht="15.2" customHeight="1" x14ac:dyDescent="0.15">
      <c r="A24" s="172" t="s">
        <v>58</v>
      </c>
      <c r="B24" s="173"/>
      <c r="C24" s="52">
        <v>0</v>
      </c>
      <c r="I24" s="53"/>
    </row>
    <row r="25" spans="1:9" ht="15.2" customHeight="1" x14ac:dyDescent="0.15">
      <c r="A25" s="172" t="s">
        <v>59</v>
      </c>
      <c r="B25" s="173"/>
      <c r="C25" s="52">
        <v>0</v>
      </c>
      <c r="D25" s="174" t="s">
        <v>60</v>
      </c>
      <c r="E25" s="173"/>
      <c r="F25" s="52">
        <f>ROUND(C25*(14/100),2)</f>
        <v>0</v>
      </c>
      <c r="G25" s="174" t="s">
        <v>12</v>
      </c>
      <c r="H25" s="173"/>
      <c r="I25" s="54">
        <f>SUM(C24:C26)</f>
        <v>0</v>
      </c>
    </row>
    <row r="26" spans="1:9" ht="15.2" customHeight="1" x14ac:dyDescent="0.15">
      <c r="A26" s="172" t="s">
        <v>61</v>
      </c>
      <c r="B26" s="173"/>
      <c r="C26" s="52">
        <f>C22+F22*I22</f>
        <v>0</v>
      </c>
      <c r="D26" s="174" t="s">
        <v>6</v>
      </c>
      <c r="E26" s="173"/>
      <c r="F26" s="52">
        <f>ROUND(C26*(21/100),2)</f>
        <v>0</v>
      </c>
      <c r="G26" s="174" t="s">
        <v>62</v>
      </c>
      <c r="H26" s="173"/>
      <c r="I26" s="54">
        <f>SUM(F25:F26)+I25</f>
        <v>0</v>
      </c>
    </row>
    <row r="27" spans="1:9" x14ac:dyDescent="0.15">
      <c r="A27" s="55"/>
      <c r="I27" s="53"/>
    </row>
    <row r="28" spans="1:9" ht="14.45" customHeight="1" x14ac:dyDescent="0.15">
      <c r="A28" s="175" t="s">
        <v>63</v>
      </c>
      <c r="B28" s="176"/>
      <c r="C28" s="177"/>
      <c r="D28" s="178" t="s">
        <v>64</v>
      </c>
      <c r="E28" s="176"/>
      <c r="F28" s="177"/>
      <c r="G28" s="178" t="s">
        <v>65</v>
      </c>
      <c r="H28" s="176"/>
      <c r="I28" s="179"/>
    </row>
    <row r="29" spans="1:9" ht="14.45" customHeight="1" x14ac:dyDescent="0.15">
      <c r="A29" s="180"/>
      <c r="B29" s="181"/>
      <c r="C29" s="182"/>
      <c r="D29" s="183"/>
      <c r="E29" s="181"/>
      <c r="F29" s="182"/>
      <c r="G29" s="183"/>
      <c r="H29" s="181"/>
      <c r="I29" s="184"/>
    </row>
    <row r="30" spans="1:9" ht="14.45" customHeight="1" x14ac:dyDescent="0.15">
      <c r="A30" s="180"/>
      <c r="B30" s="181"/>
      <c r="C30" s="182"/>
      <c r="D30" s="183"/>
      <c r="E30" s="181"/>
      <c r="F30" s="182"/>
      <c r="G30" s="183"/>
      <c r="H30" s="181"/>
      <c r="I30" s="184"/>
    </row>
    <row r="31" spans="1:9" ht="14.45" customHeight="1" x14ac:dyDescent="0.15">
      <c r="A31" s="180"/>
      <c r="B31" s="181"/>
      <c r="C31" s="182"/>
      <c r="D31" s="183"/>
      <c r="E31" s="181"/>
      <c r="F31" s="182"/>
      <c r="G31" s="183"/>
      <c r="H31" s="181"/>
      <c r="I31" s="184"/>
    </row>
    <row r="32" spans="1:9" ht="14.45" customHeight="1" thickBot="1" x14ac:dyDescent="0.2">
      <c r="A32" s="185" t="s">
        <v>66</v>
      </c>
      <c r="B32" s="186"/>
      <c r="C32" s="187"/>
      <c r="D32" s="188" t="s">
        <v>66</v>
      </c>
      <c r="E32" s="186"/>
      <c r="F32" s="187"/>
      <c r="G32" s="188" t="s">
        <v>66</v>
      </c>
      <c r="H32" s="186"/>
      <c r="I32" s="189"/>
    </row>
  </sheetData>
  <mergeCells count="78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51144-D76C-4059-B91A-0552AF311F75}">
  <sheetPr>
    <pageSetUpPr fitToPage="1"/>
  </sheetPr>
  <dimension ref="A1:J35"/>
  <sheetViews>
    <sheetView showGridLines="0" topLeftCell="A2" workbookViewId="0">
      <selection activeCell="E12" sqref="E12:E26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" style="5" customWidth="1"/>
    <col min="7" max="7" width="14.33203125" style="68" hidden="1" customWidth="1"/>
    <col min="8" max="8" width="10.5" style="6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90" t="s">
        <v>5</v>
      </c>
      <c r="B1" s="190"/>
      <c r="C1" s="190"/>
      <c r="D1" s="190"/>
      <c r="E1" s="190"/>
      <c r="F1" s="190"/>
      <c r="G1" s="1"/>
    </row>
    <row r="2" spans="1:10" ht="12.75" customHeight="1" x14ac:dyDescent="0.2">
      <c r="A2" s="19" t="s">
        <v>103</v>
      </c>
      <c r="B2" s="6"/>
      <c r="C2" s="20" t="s">
        <v>5</v>
      </c>
      <c r="D2" s="6"/>
      <c r="E2" s="6"/>
      <c r="F2" s="6"/>
      <c r="G2" s="64"/>
    </row>
    <row r="3" spans="1:10" ht="12.75" customHeight="1" x14ac:dyDescent="0.2">
      <c r="A3" s="19" t="s">
        <v>106</v>
      </c>
      <c r="B3" s="6"/>
      <c r="C3" s="6"/>
      <c r="D3" s="6"/>
      <c r="E3" s="13"/>
      <c r="F3" s="6"/>
      <c r="G3" s="64"/>
    </row>
    <row r="4" spans="1:10" ht="13.5" customHeight="1" x14ac:dyDescent="0.2">
      <c r="A4" s="7"/>
      <c r="B4" s="6"/>
      <c r="C4" s="7"/>
      <c r="D4" s="6"/>
      <c r="E4" s="6"/>
      <c r="F4" s="6"/>
      <c r="G4" s="64"/>
    </row>
    <row r="5" spans="1:10" ht="1.5" customHeight="1" x14ac:dyDescent="0.15">
      <c r="A5" s="8"/>
      <c r="B5" s="9"/>
      <c r="C5" s="10"/>
      <c r="D5" s="9"/>
      <c r="E5" s="11"/>
      <c r="F5" s="12"/>
      <c r="G5" s="65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6"/>
    </row>
    <row r="7" spans="1:10" ht="12.75" customHeight="1" x14ac:dyDescent="0.2">
      <c r="A7" s="13" t="s">
        <v>1</v>
      </c>
      <c r="B7" s="13"/>
      <c r="C7" s="17"/>
      <c r="D7" s="13" t="s">
        <v>70</v>
      </c>
      <c r="E7" s="13"/>
      <c r="F7" s="61" t="s">
        <v>5</v>
      </c>
      <c r="G7" s="66" t="s">
        <v>70</v>
      </c>
    </row>
    <row r="8" spans="1:10" ht="12.75" customHeight="1" x14ac:dyDescent="0.2">
      <c r="A8" s="13" t="s">
        <v>67</v>
      </c>
      <c r="B8" s="14"/>
      <c r="C8" s="18"/>
      <c r="D8" s="14" t="s">
        <v>71</v>
      </c>
      <c r="E8" s="15"/>
      <c r="F8" s="62" t="s">
        <v>5</v>
      </c>
      <c r="G8" s="66" t="s">
        <v>71</v>
      </c>
    </row>
    <row r="9" spans="1:10" ht="6.75" customHeight="1" x14ac:dyDescent="0.2">
      <c r="A9" s="16"/>
      <c r="B9" s="16"/>
      <c r="C9" s="16"/>
      <c r="D9" s="16"/>
      <c r="E9" s="16"/>
      <c r="F9" s="16"/>
      <c r="G9" s="67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09" t="s">
        <v>93</v>
      </c>
      <c r="B11" s="22" t="s">
        <v>7</v>
      </c>
      <c r="C11" s="23" t="s">
        <v>0</v>
      </c>
      <c r="D11" s="22" t="s">
        <v>8</v>
      </c>
      <c r="E11" s="125" t="s">
        <v>101</v>
      </c>
      <c r="F11" s="24" t="s">
        <v>9</v>
      </c>
      <c r="G11" s="69" t="s">
        <v>83</v>
      </c>
      <c r="H11" s="70" t="s">
        <v>84</v>
      </c>
      <c r="I11" s="57"/>
      <c r="J11" s="57" t="s">
        <v>72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6">
        <v>1</v>
      </c>
      <c r="E12" s="131"/>
      <c r="F12" s="120">
        <f t="shared" ref="F12:F26" si="0">E12*D12</f>
        <v>0</v>
      </c>
      <c r="G12" s="71"/>
      <c r="H12" s="72"/>
      <c r="I12" s="73"/>
      <c r="J12" s="57"/>
    </row>
    <row r="13" spans="1:10" s="21" customFormat="1" ht="15" x14ac:dyDescent="0.15">
      <c r="A13" s="28">
        <v>113728</v>
      </c>
      <c r="B13" s="29" t="s">
        <v>81</v>
      </c>
      <c r="C13" s="30" t="s">
        <v>73</v>
      </c>
      <c r="D13" s="87">
        <v>96.5</v>
      </c>
      <c r="E13" s="119"/>
      <c r="F13" s="121">
        <f t="shared" si="0"/>
        <v>0</v>
      </c>
      <c r="G13" s="74" t="s">
        <v>5</v>
      </c>
      <c r="H13" s="75" t="s">
        <v>5</v>
      </c>
      <c r="I13" s="76"/>
      <c r="J13" s="58"/>
    </row>
    <row r="14" spans="1:10" s="21" customFormat="1" ht="15" x14ac:dyDescent="0.15">
      <c r="A14" s="28">
        <v>919111</v>
      </c>
      <c r="B14" s="29" t="s">
        <v>80</v>
      </c>
      <c r="C14" s="30" t="s">
        <v>16</v>
      </c>
      <c r="D14" s="87">
        <v>20</v>
      </c>
      <c r="E14" s="119"/>
      <c r="F14" s="121">
        <f t="shared" si="0"/>
        <v>0</v>
      </c>
      <c r="G14" s="74"/>
      <c r="H14" s="77"/>
      <c r="I14" s="76"/>
      <c r="J14" s="58" t="s">
        <v>5</v>
      </c>
    </row>
    <row r="15" spans="1:10" s="21" customFormat="1" ht="15" x14ac:dyDescent="0.15">
      <c r="A15" s="28">
        <v>93818</v>
      </c>
      <c r="B15" s="29" t="s">
        <v>79</v>
      </c>
      <c r="C15" s="30" t="s">
        <v>2</v>
      </c>
      <c r="D15" s="87">
        <v>1930</v>
      </c>
      <c r="E15" s="119"/>
      <c r="F15" s="121">
        <f t="shared" si="0"/>
        <v>0</v>
      </c>
      <c r="G15" s="74"/>
      <c r="H15" s="77"/>
      <c r="I15" s="76"/>
      <c r="J15" s="58" t="s">
        <v>5</v>
      </c>
    </row>
    <row r="16" spans="1:10" s="21" customFormat="1" ht="15" x14ac:dyDescent="0.15">
      <c r="A16" s="28">
        <v>572223</v>
      </c>
      <c r="B16" s="29" t="s">
        <v>75</v>
      </c>
      <c r="C16" s="30" t="s">
        <v>2</v>
      </c>
      <c r="D16" s="87">
        <v>1930</v>
      </c>
      <c r="E16" s="119"/>
      <c r="F16" s="121">
        <f t="shared" si="0"/>
        <v>0</v>
      </c>
      <c r="G16" s="74"/>
      <c r="H16" s="77"/>
      <c r="I16" s="76"/>
      <c r="J16" s="58"/>
    </row>
    <row r="17" spans="1:10" s="21" customFormat="1" ht="15" x14ac:dyDescent="0.15">
      <c r="A17" s="28" t="s">
        <v>74</v>
      </c>
      <c r="B17" s="29" t="s">
        <v>99</v>
      </c>
      <c r="C17" s="30" t="s">
        <v>2</v>
      </c>
      <c r="D17" s="87">
        <v>1930</v>
      </c>
      <c r="E17" s="119"/>
      <c r="F17" s="121">
        <f t="shared" si="0"/>
        <v>0</v>
      </c>
      <c r="G17" s="74"/>
      <c r="H17" s="77"/>
      <c r="I17" s="76"/>
      <c r="J17" s="58"/>
    </row>
    <row r="18" spans="1:10" s="21" customFormat="1" ht="15" x14ac:dyDescent="0.15">
      <c r="A18" s="28">
        <v>89921</v>
      </c>
      <c r="B18" s="29" t="s">
        <v>78</v>
      </c>
      <c r="C18" s="30" t="s">
        <v>68</v>
      </c>
      <c r="D18" s="87">
        <v>22</v>
      </c>
      <c r="E18" s="119"/>
      <c r="F18" s="121">
        <f t="shared" si="0"/>
        <v>0</v>
      </c>
      <c r="G18" s="78"/>
      <c r="H18" s="79"/>
      <c r="I18" s="80"/>
      <c r="J18" s="59"/>
    </row>
    <row r="19" spans="1:10" s="21" customFormat="1" ht="15" x14ac:dyDescent="0.15">
      <c r="A19" s="28">
        <v>89923</v>
      </c>
      <c r="B19" s="29" t="s">
        <v>82</v>
      </c>
      <c r="C19" s="30" t="s">
        <v>68</v>
      </c>
      <c r="D19" s="87">
        <v>12</v>
      </c>
      <c r="E19" s="119"/>
      <c r="F19" s="121">
        <f t="shared" si="0"/>
        <v>0</v>
      </c>
      <c r="G19" s="74"/>
      <c r="H19" s="77"/>
      <c r="I19" s="76"/>
      <c r="J19" s="60" t="s">
        <v>5</v>
      </c>
    </row>
    <row r="20" spans="1:10" s="21" customFormat="1" ht="15" x14ac:dyDescent="0.15">
      <c r="A20" s="28">
        <v>113761</v>
      </c>
      <c r="B20" s="29" t="s">
        <v>95</v>
      </c>
      <c r="C20" s="30" t="s">
        <v>4</v>
      </c>
      <c r="D20" s="87">
        <v>20</v>
      </c>
      <c r="E20" s="119"/>
      <c r="F20" s="121">
        <f t="shared" si="0"/>
        <v>0</v>
      </c>
      <c r="G20" s="74"/>
      <c r="H20" s="77"/>
      <c r="I20" s="76"/>
      <c r="J20" s="58" t="s">
        <v>5</v>
      </c>
    </row>
    <row r="21" spans="1:10" s="21" customFormat="1" ht="15" x14ac:dyDescent="0.15">
      <c r="A21" s="28">
        <v>931311</v>
      </c>
      <c r="B21" s="29" t="s">
        <v>96</v>
      </c>
      <c r="C21" s="30" t="s">
        <v>4</v>
      </c>
      <c r="D21" s="87">
        <v>20</v>
      </c>
      <c r="E21" s="119"/>
      <c r="F21" s="121">
        <f t="shared" si="0"/>
        <v>0</v>
      </c>
      <c r="G21" s="74"/>
      <c r="H21" s="77"/>
      <c r="I21" s="76"/>
      <c r="J21" s="58" t="s">
        <v>5</v>
      </c>
    </row>
    <row r="22" spans="1:10" s="21" customFormat="1" ht="15" x14ac:dyDescent="0.15">
      <c r="A22" s="28">
        <v>12922</v>
      </c>
      <c r="B22" s="29" t="s">
        <v>85</v>
      </c>
      <c r="C22" s="30" t="s">
        <v>2</v>
      </c>
      <c r="D22" s="87">
        <v>200</v>
      </c>
      <c r="E22" s="133"/>
      <c r="F22" s="121">
        <f t="shared" si="0"/>
        <v>0</v>
      </c>
      <c r="G22" s="74">
        <v>0.126</v>
      </c>
      <c r="H22" s="75">
        <f>D22*G22</f>
        <v>25.2</v>
      </c>
      <c r="I22" s="76"/>
      <c r="J22" s="58"/>
    </row>
    <row r="23" spans="1:10" s="21" customFormat="1" ht="15" x14ac:dyDescent="0.15">
      <c r="A23" s="28">
        <v>56962</v>
      </c>
      <c r="B23" s="29" t="s">
        <v>76</v>
      </c>
      <c r="C23" s="30" t="s">
        <v>2</v>
      </c>
      <c r="D23" s="87">
        <v>200</v>
      </c>
      <c r="E23" s="133"/>
      <c r="F23" s="121">
        <f t="shared" si="0"/>
        <v>0</v>
      </c>
      <c r="G23" s="74"/>
      <c r="H23" s="77"/>
      <c r="I23" s="76"/>
      <c r="J23" s="58"/>
    </row>
    <row r="24" spans="1:10" s="21" customFormat="1" ht="15" x14ac:dyDescent="0.15">
      <c r="A24" s="88" t="s">
        <v>97</v>
      </c>
      <c r="B24" s="29" t="s">
        <v>77</v>
      </c>
      <c r="C24" s="30" t="s">
        <v>3</v>
      </c>
      <c r="D24" s="87">
        <v>26</v>
      </c>
      <c r="E24" s="133"/>
      <c r="F24" s="121">
        <f t="shared" si="0"/>
        <v>0</v>
      </c>
      <c r="G24" s="74"/>
      <c r="H24" s="77"/>
      <c r="I24" s="76"/>
      <c r="J24" s="58"/>
    </row>
    <row r="25" spans="1:10" s="21" customFormat="1" ht="15" x14ac:dyDescent="0.15">
      <c r="A25" s="89">
        <v>915111</v>
      </c>
      <c r="B25" s="36" t="s">
        <v>120</v>
      </c>
      <c r="C25" s="37" t="s">
        <v>2</v>
      </c>
      <c r="D25" s="38">
        <v>88</v>
      </c>
      <c r="E25" s="134"/>
      <c r="F25" s="122">
        <f t="shared" si="0"/>
        <v>0</v>
      </c>
      <c r="G25" s="71"/>
      <c r="H25" s="72"/>
      <c r="I25" s="73"/>
      <c r="J25" s="57"/>
    </row>
    <row r="26" spans="1:10" s="21" customFormat="1" ht="15.75" thickBot="1" x14ac:dyDescent="0.2">
      <c r="A26" s="90">
        <v>915211</v>
      </c>
      <c r="B26" s="34" t="s">
        <v>121</v>
      </c>
      <c r="C26" s="91" t="s">
        <v>2</v>
      </c>
      <c r="D26" s="92">
        <v>88</v>
      </c>
      <c r="E26" s="135"/>
      <c r="F26" s="123">
        <f t="shared" si="0"/>
        <v>0</v>
      </c>
      <c r="G26" s="83"/>
      <c r="H26" s="83"/>
      <c r="I26" s="84"/>
      <c r="J26" s="85" t="s">
        <v>5</v>
      </c>
    </row>
    <row r="27" spans="1:10" s="21" customFormat="1" ht="15" x14ac:dyDescent="0.15">
      <c r="A27" s="93"/>
      <c r="B27" s="94" t="s">
        <v>12</v>
      </c>
      <c r="C27" s="94"/>
      <c r="D27" s="94"/>
      <c r="E27" s="112"/>
      <c r="F27" s="95">
        <f>SUM(F12:F26)</f>
        <v>0</v>
      </c>
      <c r="G27" s="81"/>
      <c r="H27" s="81"/>
      <c r="I27" s="82"/>
    </row>
    <row r="28" spans="1:10" s="21" customFormat="1" ht="15" x14ac:dyDescent="0.15">
      <c r="A28" s="31"/>
      <c r="B28" s="29" t="s">
        <v>6</v>
      </c>
      <c r="C28" s="29"/>
      <c r="D28" s="29"/>
      <c r="E28" s="113"/>
      <c r="F28" s="32">
        <f>F27*0.21</f>
        <v>0</v>
      </c>
      <c r="G28" s="81"/>
      <c r="H28" s="81"/>
      <c r="I28" s="82"/>
    </row>
    <row r="29" spans="1:10" s="21" customFormat="1" ht="15.75" thickBot="1" x14ac:dyDescent="0.2">
      <c r="A29" s="33"/>
      <c r="B29" s="34" t="s">
        <v>13</v>
      </c>
      <c r="C29" s="34"/>
      <c r="D29" s="34"/>
      <c r="E29" s="114"/>
      <c r="F29" s="35">
        <f>F28+F27</f>
        <v>0</v>
      </c>
      <c r="G29" s="81"/>
      <c r="H29" s="81"/>
      <c r="I29" s="82"/>
    </row>
    <row r="30" spans="1:10" ht="24" customHeight="1" x14ac:dyDescent="0.15">
      <c r="G30" s="81"/>
      <c r="H30" s="81"/>
      <c r="I30" s="82"/>
      <c r="J30" s="21"/>
    </row>
    <row r="31" spans="1:10" ht="12" customHeight="1" x14ac:dyDescent="0.15">
      <c r="G31" s="81"/>
      <c r="H31" s="81"/>
      <c r="I31" s="82"/>
      <c r="J31" s="21"/>
    </row>
    <row r="32" spans="1:10" ht="12" customHeight="1" x14ac:dyDescent="0.15">
      <c r="G32" s="81"/>
      <c r="H32" s="81"/>
      <c r="I32" s="82"/>
      <c r="J32" s="21"/>
    </row>
    <row r="33" spans="7:10" ht="12" customHeight="1" x14ac:dyDescent="0.15">
      <c r="G33" s="81"/>
      <c r="H33" s="81"/>
      <c r="I33" s="21"/>
      <c r="J33" s="21"/>
    </row>
    <row r="34" spans="7:10" ht="12" customHeight="1" x14ac:dyDescent="0.15">
      <c r="G34" s="81"/>
      <c r="H34" s="81"/>
      <c r="I34" s="21"/>
      <c r="J34" s="21"/>
    </row>
    <row r="35" spans="7:10" ht="12" customHeight="1" x14ac:dyDescent="0.15">
      <c r="G35" s="81"/>
      <c r="H35" s="81"/>
      <c r="I35" s="21"/>
      <c r="J35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AF2D-5B78-460E-9D2F-4B9EDA7A81C9}">
  <sheetPr>
    <pageSetUpPr fitToPage="1"/>
  </sheetPr>
  <dimension ref="A1:J34"/>
  <sheetViews>
    <sheetView showGridLines="0" topLeftCell="A2" workbookViewId="0">
      <selection activeCell="E12" sqref="E12:E25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" style="5" customWidth="1"/>
    <col min="7" max="7" width="14.33203125" style="68" hidden="1" customWidth="1"/>
    <col min="8" max="8" width="10.5" style="6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90" t="s">
        <v>5</v>
      </c>
      <c r="B1" s="190"/>
      <c r="C1" s="190"/>
      <c r="D1" s="190"/>
      <c r="E1" s="190"/>
      <c r="F1" s="190"/>
      <c r="G1" s="1"/>
    </row>
    <row r="2" spans="1:10" ht="12.75" customHeight="1" x14ac:dyDescent="0.2">
      <c r="A2" s="19" t="s">
        <v>69</v>
      </c>
      <c r="B2" s="6"/>
      <c r="C2" s="20" t="s">
        <v>5</v>
      </c>
      <c r="D2" s="6"/>
      <c r="E2" s="6"/>
      <c r="F2" s="6"/>
      <c r="G2" s="64"/>
    </row>
    <row r="3" spans="1:10" ht="12.75" customHeight="1" x14ac:dyDescent="0.2">
      <c r="A3" s="19" t="s">
        <v>122</v>
      </c>
      <c r="B3" s="6"/>
      <c r="C3" s="6"/>
      <c r="D3" s="6"/>
      <c r="E3" s="13"/>
      <c r="F3" s="6"/>
      <c r="G3" s="64"/>
    </row>
    <row r="4" spans="1:10" ht="13.5" customHeight="1" x14ac:dyDescent="0.2">
      <c r="A4" s="7"/>
      <c r="B4" s="6"/>
      <c r="C4" s="7"/>
      <c r="D4" s="6"/>
      <c r="E4" s="6"/>
      <c r="F4" s="6"/>
      <c r="G4" s="64"/>
    </row>
    <row r="5" spans="1:10" ht="1.5" customHeight="1" x14ac:dyDescent="0.15">
      <c r="A5" s="8"/>
      <c r="B5" s="9"/>
      <c r="C5" s="10"/>
      <c r="D5" s="9"/>
      <c r="E5" s="11"/>
      <c r="F5" s="12"/>
      <c r="G5" s="65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6"/>
    </row>
    <row r="7" spans="1:10" ht="12.75" customHeight="1" x14ac:dyDescent="0.2">
      <c r="A7" s="13" t="s">
        <v>1</v>
      </c>
      <c r="B7" s="13"/>
      <c r="C7" s="17"/>
      <c r="D7" s="13" t="s">
        <v>70</v>
      </c>
      <c r="E7" s="13"/>
      <c r="F7" s="61" t="s">
        <v>5</v>
      </c>
      <c r="G7" s="66" t="s">
        <v>70</v>
      </c>
    </row>
    <row r="8" spans="1:10" ht="12.75" customHeight="1" x14ac:dyDescent="0.2">
      <c r="A8" s="13" t="s">
        <v>67</v>
      </c>
      <c r="B8" s="14"/>
      <c r="C8" s="18"/>
      <c r="D8" s="14" t="s">
        <v>71</v>
      </c>
      <c r="E8" s="15"/>
      <c r="F8" s="62" t="s">
        <v>5</v>
      </c>
      <c r="G8" s="66" t="s">
        <v>71</v>
      </c>
    </row>
    <row r="9" spans="1:10" ht="6.75" customHeight="1" x14ac:dyDescent="0.2">
      <c r="A9" s="16"/>
      <c r="B9" s="16"/>
      <c r="C9" s="16"/>
      <c r="D9" s="16"/>
      <c r="E9" s="16"/>
      <c r="F9" s="16"/>
      <c r="G9" s="67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09" t="s">
        <v>93</v>
      </c>
      <c r="B11" s="22" t="s">
        <v>7</v>
      </c>
      <c r="C11" s="23" t="s">
        <v>0</v>
      </c>
      <c r="D11" s="22" t="s">
        <v>8</v>
      </c>
      <c r="E11" s="125" t="s">
        <v>101</v>
      </c>
      <c r="F11" s="24" t="s">
        <v>9</v>
      </c>
      <c r="G11" s="69" t="s">
        <v>83</v>
      </c>
      <c r="H11" s="70" t="s">
        <v>84</v>
      </c>
      <c r="I11" s="57"/>
      <c r="J11" s="57" t="s">
        <v>72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6">
        <v>1</v>
      </c>
      <c r="E12" s="131"/>
      <c r="F12" s="120">
        <f t="shared" ref="F12:F25" si="0">E12*D12</f>
        <v>0</v>
      </c>
      <c r="G12" s="71"/>
      <c r="H12" s="72"/>
      <c r="I12" s="73"/>
      <c r="J12" s="57"/>
    </row>
    <row r="13" spans="1:10" s="21" customFormat="1" ht="15" x14ac:dyDescent="0.15">
      <c r="A13" s="28">
        <v>113728</v>
      </c>
      <c r="B13" s="29" t="s">
        <v>123</v>
      </c>
      <c r="C13" s="30" t="s">
        <v>73</v>
      </c>
      <c r="D13" s="87">
        <v>122</v>
      </c>
      <c r="E13" s="119"/>
      <c r="F13" s="121">
        <f t="shared" si="0"/>
        <v>0</v>
      </c>
      <c r="G13" s="74" t="s">
        <v>5</v>
      </c>
      <c r="H13" s="75" t="s">
        <v>5</v>
      </c>
      <c r="I13" s="76"/>
      <c r="J13" s="58"/>
    </row>
    <row r="14" spans="1:10" s="21" customFormat="1" ht="15" x14ac:dyDescent="0.15">
      <c r="A14" s="28">
        <v>919111</v>
      </c>
      <c r="B14" s="29" t="s">
        <v>80</v>
      </c>
      <c r="C14" s="30" t="s">
        <v>16</v>
      </c>
      <c r="D14" s="87">
        <v>50</v>
      </c>
      <c r="E14" s="119"/>
      <c r="F14" s="121">
        <f t="shared" si="0"/>
        <v>0</v>
      </c>
      <c r="G14" s="74"/>
      <c r="H14" s="77"/>
      <c r="I14" s="76"/>
      <c r="J14" s="58" t="s">
        <v>5</v>
      </c>
    </row>
    <row r="15" spans="1:10" s="21" customFormat="1" ht="15" x14ac:dyDescent="0.15">
      <c r="A15" s="28">
        <v>93818</v>
      </c>
      <c r="B15" s="29" t="s">
        <v>79</v>
      </c>
      <c r="C15" s="30" t="s">
        <v>2</v>
      </c>
      <c r="D15" s="87">
        <v>3036</v>
      </c>
      <c r="E15" s="119"/>
      <c r="F15" s="121">
        <f t="shared" si="0"/>
        <v>0</v>
      </c>
      <c r="G15" s="74"/>
      <c r="H15" s="77"/>
      <c r="I15" s="76"/>
      <c r="J15" s="58" t="s">
        <v>5</v>
      </c>
    </row>
    <row r="16" spans="1:10" s="21" customFormat="1" ht="30" x14ac:dyDescent="0.15">
      <c r="A16" s="28" t="s">
        <v>86</v>
      </c>
      <c r="B16" s="140" t="s">
        <v>107</v>
      </c>
      <c r="C16" s="30" t="s">
        <v>73</v>
      </c>
      <c r="D16" s="87">
        <v>55</v>
      </c>
      <c r="E16" s="119"/>
      <c r="F16" s="121">
        <f t="shared" si="0"/>
        <v>0</v>
      </c>
      <c r="G16" s="74"/>
      <c r="H16" s="77"/>
      <c r="I16" s="76"/>
      <c r="J16" s="58"/>
    </row>
    <row r="17" spans="1:10" s="21" customFormat="1" ht="15" x14ac:dyDescent="0.15">
      <c r="A17" s="28">
        <v>572223</v>
      </c>
      <c r="B17" s="29" t="s">
        <v>75</v>
      </c>
      <c r="C17" s="30" t="s">
        <v>2</v>
      </c>
      <c r="D17" s="87">
        <v>3036</v>
      </c>
      <c r="E17" s="119"/>
      <c r="F17" s="121">
        <f t="shared" si="0"/>
        <v>0</v>
      </c>
      <c r="G17" s="74"/>
      <c r="H17" s="77"/>
      <c r="I17" s="76"/>
      <c r="J17" s="58"/>
    </row>
    <row r="18" spans="1:10" s="21" customFormat="1" ht="15" x14ac:dyDescent="0.15">
      <c r="A18" s="28" t="s">
        <v>74</v>
      </c>
      <c r="B18" s="29" t="s">
        <v>99</v>
      </c>
      <c r="C18" s="30" t="s">
        <v>2</v>
      </c>
      <c r="D18" s="87">
        <v>3036</v>
      </c>
      <c r="E18" s="119"/>
      <c r="F18" s="121">
        <f t="shared" si="0"/>
        <v>0</v>
      </c>
      <c r="G18" s="74"/>
      <c r="H18" s="77"/>
      <c r="I18" s="76"/>
      <c r="J18" s="58"/>
    </row>
    <row r="19" spans="1:10" s="21" customFormat="1" ht="15" x14ac:dyDescent="0.15">
      <c r="A19" s="28">
        <v>113761</v>
      </c>
      <c r="B19" s="29" t="s">
        <v>95</v>
      </c>
      <c r="C19" s="30" t="s">
        <v>4</v>
      </c>
      <c r="D19" s="87">
        <v>50</v>
      </c>
      <c r="E19" s="119"/>
      <c r="F19" s="121">
        <f t="shared" si="0"/>
        <v>0</v>
      </c>
      <c r="G19" s="74"/>
      <c r="H19" s="77"/>
      <c r="I19" s="76"/>
      <c r="J19" s="58" t="s">
        <v>5</v>
      </c>
    </row>
    <row r="20" spans="1:10" s="21" customFormat="1" ht="15" x14ac:dyDescent="0.15">
      <c r="A20" s="28">
        <v>931311</v>
      </c>
      <c r="B20" s="29" t="s">
        <v>96</v>
      </c>
      <c r="C20" s="30" t="s">
        <v>4</v>
      </c>
      <c r="D20" s="87">
        <v>50</v>
      </c>
      <c r="E20" s="119"/>
      <c r="F20" s="121">
        <f t="shared" si="0"/>
        <v>0</v>
      </c>
      <c r="G20" s="74"/>
      <c r="H20" s="77"/>
      <c r="I20" s="76"/>
      <c r="J20" s="58" t="s">
        <v>5</v>
      </c>
    </row>
    <row r="21" spans="1:10" s="21" customFormat="1" ht="15" x14ac:dyDescent="0.15">
      <c r="A21" s="28">
        <v>12922</v>
      </c>
      <c r="B21" s="29" t="s">
        <v>85</v>
      </c>
      <c r="C21" s="30" t="s">
        <v>2</v>
      </c>
      <c r="D21" s="87">
        <v>450</v>
      </c>
      <c r="E21" s="133"/>
      <c r="F21" s="121">
        <f t="shared" si="0"/>
        <v>0</v>
      </c>
      <c r="G21" s="74">
        <v>0.126</v>
      </c>
      <c r="H21" s="75">
        <f>D21*G21</f>
        <v>56.7</v>
      </c>
      <c r="I21" s="76"/>
      <c r="J21" s="58"/>
    </row>
    <row r="22" spans="1:10" s="21" customFormat="1" ht="15" x14ac:dyDescent="0.15">
      <c r="A22" s="28">
        <v>56962</v>
      </c>
      <c r="B22" s="29" t="s">
        <v>76</v>
      </c>
      <c r="C22" s="30" t="s">
        <v>2</v>
      </c>
      <c r="D22" s="87">
        <v>450</v>
      </c>
      <c r="E22" s="133"/>
      <c r="F22" s="121">
        <f t="shared" si="0"/>
        <v>0</v>
      </c>
      <c r="G22" s="74"/>
      <c r="H22" s="77"/>
      <c r="I22" s="76"/>
      <c r="J22" s="58"/>
    </row>
    <row r="23" spans="1:10" s="21" customFormat="1" ht="15" x14ac:dyDescent="0.15">
      <c r="A23" s="88" t="s">
        <v>97</v>
      </c>
      <c r="B23" s="29" t="s">
        <v>77</v>
      </c>
      <c r="C23" s="30" t="s">
        <v>3</v>
      </c>
      <c r="D23" s="87">
        <v>60</v>
      </c>
      <c r="E23" s="133"/>
      <c r="F23" s="121">
        <f t="shared" si="0"/>
        <v>0</v>
      </c>
      <c r="G23" s="74"/>
      <c r="H23" s="77"/>
      <c r="I23" s="76"/>
      <c r="J23" s="58"/>
    </row>
    <row r="24" spans="1:10" s="21" customFormat="1" ht="15" x14ac:dyDescent="0.15">
      <c r="A24" s="89">
        <v>915111</v>
      </c>
      <c r="B24" s="36" t="s">
        <v>120</v>
      </c>
      <c r="C24" s="37" t="s">
        <v>2</v>
      </c>
      <c r="D24" s="38">
        <v>115</v>
      </c>
      <c r="E24" s="134"/>
      <c r="F24" s="122">
        <f t="shared" si="0"/>
        <v>0</v>
      </c>
      <c r="G24" s="71"/>
      <c r="H24" s="72"/>
      <c r="I24" s="73"/>
      <c r="J24" s="57"/>
    </row>
    <row r="25" spans="1:10" s="21" customFormat="1" ht="15.75" thickBot="1" x14ac:dyDescent="0.2">
      <c r="A25" s="90">
        <v>915211</v>
      </c>
      <c r="B25" s="34" t="s">
        <v>121</v>
      </c>
      <c r="C25" s="91" t="s">
        <v>2</v>
      </c>
      <c r="D25" s="92">
        <v>115</v>
      </c>
      <c r="E25" s="135"/>
      <c r="F25" s="123">
        <f t="shared" si="0"/>
        <v>0</v>
      </c>
      <c r="G25" s="83"/>
      <c r="H25" s="83"/>
      <c r="I25" s="84"/>
      <c r="J25" s="85" t="s">
        <v>5</v>
      </c>
    </row>
    <row r="26" spans="1:10" s="21" customFormat="1" ht="15" x14ac:dyDescent="0.15">
      <c r="A26" s="93"/>
      <c r="B26" s="94" t="s">
        <v>12</v>
      </c>
      <c r="C26" s="94"/>
      <c r="D26" s="94"/>
      <c r="E26" s="112"/>
      <c r="F26" s="95">
        <f>SUM(F12:F25)</f>
        <v>0</v>
      </c>
      <c r="G26" s="81"/>
      <c r="H26" s="81"/>
      <c r="I26" s="82"/>
    </row>
    <row r="27" spans="1:10" s="21" customFormat="1" ht="15" x14ac:dyDescent="0.15">
      <c r="A27" s="31"/>
      <c r="B27" s="29" t="s">
        <v>6</v>
      </c>
      <c r="C27" s="29"/>
      <c r="D27" s="29"/>
      <c r="E27" s="113"/>
      <c r="F27" s="32">
        <f>F26*0.21</f>
        <v>0</v>
      </c>
      <c r="G27" s="81"/>
      <c r="H27" s="81"/>
      <c r="I27" s="82"/>
    </row>
    <row r="28" spans="1:10" s="21" customFormat="1" ht="15.75" thickBot="1" x14ac:dyDescent="0.2">
      <c r="A28" s="33"/>
      <c r="B28" s="34" t="s">
        <v>13</v>
      </c>
      <c r="C28" s="34"/>
      <c r="D28" s="34"/>
      <c r="E28" s="114"/>
      <c r="F28" s="35">
        <f>F27+F26</f>
        <v>0</v>
      </c>
      <c r="G28" s="81"/>
      <c r="H28" s="81"/>
      <c r="I28" s="82"/>
    </row>
    <row r="29" spans="1:10" ht="24" customHeight="1" x14ac:dyDescent="0.15">
      <c r="G29" s="81"/>
      <c r="H29" s="81"/>
      <c r="I29" s="82"/>
      <c r="J29" s="21"/>
    </row>
    <row r="30" spans="1:10" ht="12" customHeight="1" x14ac:dyDescent="0.15">
      <c r="G30" s="81"/>
      <c r="H30" s="81"/>
      <c r="I30" s="82"/>
      <c r="J30" s="21"/>
    </row>
    <row r="31" spans="1:10" ht="12" customHeight="1" x14ac:dyDescent="0.15">
      <c r="G31" s="81"/>
      <c r="H31" s="81"/>
      <c r="I31" s="82"/>
      <c r="J31" s="21"/>
    </row>
    <row r="32" spans="1:10" ht="12" customHeight="1" x14ac:dyDescent="0.15">
      <c r="G32" s="81"/>
      <c r="H32" s="81"/>
      <c r="I32" s="21"/>
      <c r="J32" s="21"/>
    </row>
    <row r="33" spans="7:10" ht="12" customHeight="1" x14ac:dyDescent="0.15">
      <c r="G33" s="81"/>
      <c r="H33" s="81"/>
      <c r="I33" s="21"/>
      <c r="J33" s="21"/>
    </row>
    <row r="34" spans="7:10" ht="12" customHeight="1" x14ac:dyDescent="0.15">
      <c r="G34" s="81"/>
      <c r="H34" s="81"/>
      <c r="I34" s="21"/>
      <c r="J34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A926-5B54-491C-935A-C5A2CB133984}">
  <sheetPr>
    <pageSetUpPr fitToPage="1"/>
  </sheetPr>
  <dimension ref="A1:J38"/>
  <sheetViews>
    <sheetView showGridLines="0" topLeftCell="A2" workbookViewId="0">
      <selection activeCell="E20" sqref="E20:E29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20" style="5" customWidth="1"/>
    <col min="7" max="7" width="14.33203125" style="68" hidden="1" customWidth="1"/>
    <col min="8" max="8" width="10.5" style="6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90" t="s">
        <v>5</v>
      </c>
      <c r="B1" s="190"/>
      <c r="C1" s="190"/>
      <c r="D1" s="190"/>
      <c r="E1" s="190"/>
      <c r="F1" s="190"/>
      <c r="G1" s="1"/>
    </row>
    <row r="2" spans="1:10" ht="12.75" customHeight="1" x14ac:dyDescent="0.2">
      <c r="A2" s="19" t="s">
        <v>69</v>
      </c>
      <c r="B2" s="6"/>
      <c r="C2" s="20" t="s">
        <v>5</v>
      </c>
      <c r="D2" s="6"/>
      <c r="E2" s="6"/>
      <c r="F2" s="6"/>
      <c r="G2" s="64"/>
    </row>
    <row r="3" spans="1:10" ht="12.75" customHeight="1" x14ac:dyDescent="0.2">
      <c r="A3" s="19" t="s">
        <v>109</v>
      </c>
      <c r="B3" s="6"/>
      <c r="C3" s="6"/>
      <c r="D3" s="6"/>
      <c r="E3" s="13"/>
      <c r="F3" s="6"/>
      <c r="G3" s="64"/>
    </row>
    <row r="4" spans="1:10" ht="13.5" customHeight="1" x14ac:dyDescent="0.2">
      <c r="A4" s="7"/>
      <c r="B4" s="6"/>
      <c r="C4" s="7"/>
      <c r="D4" s="6"/>
      <c r="E4" s="6"/>
      <c r="F4" s="6"/>
      <c r="G4" s="64"/>
    </row>
    <row r="5" spans="1:10" ht="1.5" customHeight="1" x14ac:dyDescent="0.15">
      <c r="A5" s="8"/>
      <c r="B5" s="9"/>
      <c r="C5" s="10"/>
      <c r="D5" s="9"/>
      <c r="E5" s="11"/>
      <c r="F5" s="12"/>
      <c r="G5" s="65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6"/>
    </row>
    <row r="7" spans="1:10" ht="12.75" customHeight="1" x14ac:dyDescent="0.2">
      <c r="A7" s="13" t="s">
        <v>1</v>
      </c>
      <c r="B7" s="13"/>
      <c r="C7" s="17"/>
      <c r="D7" s="13" t="s">
        <v>70</v>
      </c>
      <c r="E7" s="13"/>
      <c r="F7" s="61" t="s">
        <v>5</v>
      </c>
      <c r="G7" s="66" t="s">
        <v>70</v>
      </c>
    </row>
    <row r="8" spans="1:10" ht="12.75" customHeight="1" x14ac:dyDescent="0.2">
      <c r="A8" s="13" t="s">
        <v>67</v>
      </c>
      <c r="B8" s="14"/>
      <c r="C8" s="18"/>
      <c r="D8" s="14" t="s">
        <v>71</v>
      </c>
      <c r="E8" s="15"/>
      <c r="F8" s="62" t="s">
        <v>5</v>
      </c>
      <c r="G8" s="66" t="s">
        <v>71</v>
      </c>
    </row>
    <row r="9" spans="1:10" ht="6.75" customHeight="1" x14ac:dyDescent="0.2">
      <c r="A9" s="16"/>
      <c r="B9" s="16"/>
      <c r="C9" s="16"/>
      <c r="D9" s="16"/>
      <c r="E9" s="16"/>
      <c r="F9" s="16"/>
      <c r="G9" s="67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09" t="s">
        <v>93</v>
      </c>
      <c r="B11" s="22" t="s">
        <v>7</v>
      </c>
      <c r="C11" s="23" t="s">
        <v>0</v>
      </c>
      <c r="D11" s="22" t="s">
        <v>8</v>
      </c>
      <c r="E11" s="125" t="s">
        <v>101</v>
      </c>
      <c r="F11" s="24" t="s">
        <v>9</v>
      </c>
      <c r="G11" s="69" t="s">
        <v>83</v>
      </c>
      <c r="H11" s="70" t="s">
        <v>84</v>
      </c>
      <c r="I11" s="57"/>
      <c r="J11" s="57" t="s">
        <v>72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6">
        <v>1</v>
      </c>
      <c r="E12" s="131"/>
      <c r="F12" s="120">
        <f t="shared" ref="F12:F29" si="0">E12*D12</f>
        <v>0</v>
      </c>
      <c r="G12" s="71"/>
      <c r="H12" s="72"/>
      <c r="I12" s="73"/>
      <c r="J12" s="57"/>
    </row>
    <row r="13" spans="1:10" s="21" customFormat="1" ht="15" x14ac:dyDescent="0.15">
      <c r="A13" s="28">
        <v>113728</v>
      </c>
      <c r="B13" s="29" t="s">
        <v>81</v>
      </c>
      <c r="C13" s="30" t="s">
        <v>73</v>
      </c>
      <c r="D13" s="87">
        <v>336.4</v>
      </c>
      <c r="E13" s="119"/>
      <c r="F13" s="121">
        <f t="shared" si="0"/>
        <v>0</v>
      </c>
      <c r="G13" s="74" t="s">
        <v>5</v>
      </c>
      <c r="H13" s="75" t="s">
        <v>5</v>
      </c>
      <c r="I13" s="76"/>
      <c r="J13" s="58"/>
    </row>
    <row r="14" spans="1:10" s="21" customFormat="1" ht="15" x14ac:dyDescent="0.15">
      <c r="A14" s="28">
        <v>919111</v>
      </c>
      <c r="B14" s="29" t="s">
        <v>80</v>
      </c>
      <c r="C14" s="30" t="s">
        <v>16</v>
      </c>
      <c r="D14" s="87">
        <v>52</v>
      </c>
      <c r="E14" s="119"/>
      <c r="F14" s="121">
        <f t="shared" si="0"/>
        <v>0</v>
      </c>
      <c r="G14" s="74"/>
      <c r="H14" s="77"/>
      <c r="I14" s="76"/>
      <c r="J14" s="58" t="s">
        <v>5</v>
      </c>
    </row>
    <row r="15" spans="1:10" s="21" customFormat="1" ht="15" x14ac:dyDescent="0.15">
      <c r="A15" s="28">
        <v>93818</v>
      </c>
      <c r="B15" s="29" t="s">
        <v>79</v>
      </c>
      <c r="C15" s="30" t="s">
        <v>2</v>
      </c>
      <c r="D15" s="87">
        <v>6728</v>
      </c>
      <c r="E15" s="119"/>
      <c r="F15" s="121">
        <f t="shared" si="0"/>
        <v>0</v>
      </c>
      <c r="G15" s="74"/>
      <c r="H15" s="77"/>
      <c r="I15" s="76"/>
      <c r="J15" s="58" t="s">
        <v>5</v>
      </c>
    </row>
    <row r="16" spans="1:10" s="21" customFormat="1" ht="15" x14ac:dyDescent="0.15">
      <c r="A16" s="28" t="s">
        <v>86</v>
      </c>
      <c r="B16" s="29" t="s">
        <v>110</v>
      </c>
      <c r="C16" s="30" t="s">
        <v>73</v>
      </c>
      <c r="D16" s="87">
        <v>269.10000000000002</v>
      </c>
      <c r="E16" s="119"/>
      <c r="F16" s="121">
        <f t="shared" si="0"/>
        <v>0</v>
      </c>
      <c r="G16" s="74"/>
      <c r="H16" s="77"/>
      <c r="I16" s="76"/>
      <c r="J16" s="58"/>
    </row>
    <row r="17" spans="1:10" s="21" customFormat="1" ht="15" x14ac:dyDescent="0.15">
      <c r="A17" s="28">
        <v>572223</v>
      </c>
      <c r="B17" s="29" t="s">
        <v>75</v>
      </c>
      <c r="C17" s="30" t="s">
        <v>2</v>
      </c>
      <c r="D17" s="87">
        <v>13456</v>
      </c>
      <c r="E17" s="119"/>
      <c r="F17" s="121">
        <f t="shared" si="0"/>
        <v>0</v>
      </c>
      <c r="G17" s="74"/>
      <c r="H17" s="77"/>
      <c r="I17" s="76"/>
      <c r="J17" s="58"/>
    </row>
    <row r="18" spans="1:10" s="56" customFormat="1" ht="15" x14ac:dyDescent="0.15">
      <c r="A18" s="136" t="s">
        <v>98</v>
      </c>
      <c r="B18" s="137" t="s">
        <v>100</v>
      </c>
      <c r="C18" s="30" t="s">
        <v>2</v>
      </c>
      <c r="D18" s="138">
        <v>6728</v>
      </c>
      <c r="E18" s="132"/>
      <c r="F18" s="45">
        <f t="shared" si="0"/>
        <v>0</v>
      </c>
      <c r="G18" s="74"/>
      <c r="H18" s="77"/>
      <c r="I18" s="76"/>
      <c r="J18" s="58"/>
    </row>
    <row r="19" spans="1:10" s="21" customFormat="1" ht="21" customHeight="1" x14ac:dyDescent="0.15">
      <c r="A19" s="28" t="s">
        <v>10</v>
      </c>
      <c r="B19" s="137" t="s">
        <v>118</v>
      </c>
      <c r="C19" s="30" t="s">
        <v>2</v>
      </c>
      <c r="D19" s="138">
        <v>1500</v>
      </c>
      <c r="E19" s="139">
        <f>sanace!F13</f>
        <v>0</v>
      </c>
      <c r="F19" s="45">
        <f t="shared" si="0"/>
        <v>0</v>
      </c>
      <c r="G19" s="74"/>
      <c r="H19" s="77"/>
      <c r="I19" s="76"/>
      <c r="J19" s="60" t="s">
        <v>5</v>
      </c>
    </row>
    <row r="20" spans="1:10" s="21" customFormat="1" ht="15" x14ac:dyDescent="0.15">
      <c r="A20" s="28">
        <v>89921</v>
      </c>
      <c r="B20" s="29" t="s">
        <v>78</v>
      </c>
      <c r="C20" s="30" t="s">
        <v>68</v>
      </c>
      <c r="D20" s="87">
        <v>4</v>
      </c>
      <c r="E20" s="119"/>
      <c r="F20" s="121">
        <f t="shared" si="0"/>
        <v>0</v>
      </c>
      <c r="G20" s="78"/>
      <c r="H20" s="79"/>
      <c r="I20" s="80"/>
      <c r="J20" s="59"/>
    </row>
    <row r="21" spans="1:10" s="21" customFormat="1" ht="15" x14ac:dyDescent="0.15">
      <c r="A21" s="28">
        <v>89923</v>
      </c>
      <c r="B21" s="29" t="s">
        <v>82</v>
      </c>
      <c r="C21" s="30" t="s">
        <v>68</v>
      </c>
      <c r="D21" s="87">
        <v>5</v>
      </c>
      <c r="E21" s="119"/>
      <c r="F21" s="121">
        <f t="shared" si="0"/>
        <v>0</v>
      </c>
      <c r="G21" s="74"/>
      <c r="H21" s="77"/>
      <c r="I21" s="76"/>
      <c r="J21" s="60" t="s">
        <v>5</v>
      </c>
    </row>
    <row r="22" spans="1:10" s="21" customFormat="1" ht="15" x14ac:dyDescent="0.15">
      <c r="A22" s="28">
        <v>113761</v>
      </c>
      <c r="B22" s="29" t="s">
        <v>95</v>
      </c>
      <c r="C22" s="30" t="s">
        <v>4</v>
      </c>
      <c r="D22" s="87">
        <v>52</v>
      </c>
      <c r="E22" s="119"/>
      <c r="F22" s="121">
        <f t="shared" si="0"/>
        <v>0</v>
      </c>
      <c r="G22" s="74"/>
      <c r="H22" s="77"/>
      <c r="I22" s="76"/>
      <c r="J22" s="58" t="s">
        <v>5</v>
      </c>
    </row>
    <row r="23" spans="1:10" s="21" customFormat="1" ht="15" x14ac:dyDescent="0.15">
      <c r="A23" s="28">
        <v>931311</v>
      </c>
      <c r="B23" s="29" t="s">
        <v>96</v>
      </c>
      <c r="C23" s="30" t="s">
        <v>4</v>
      </c>
      <c r="D23" s="87">
        <v>52</v>
      </c>
      <c r="E23" s="119"/>
      <c r="F23" s="121">
        <f t="shared" si="0"/>
        <v>0</v>
      </c>
      <c r="G23" s="74"/>
      <c r="H23" s="77"/>
      <c r="I23" s="76"/>
      <c r="J23" s="58" t="s">
        <v>5</v>
      </c>
    </row>
    <row r="24" spans="1:10" s="21" customFormat="1" ht="15" x14ac:dyDescent="0.15">
      <c r="A24" s="28">
        <v>12922</v>
      </c>
      <c r="B24" s="29" t="s">
        <v>85</v>
      </c>
      <c r="C24" s="30" t="s">
        <v>2</v>
      </c>
      <c r="D24" s="87">
        <v>2100</v>
      </c>
      <c r="E24" s="133"/>
      <c r="F24" s="121">
        <f t="shared" si="0"/>
        <v>0</v>
      </c>
      <c r="G24" s="74">
        <v>0.126</v>
      </c>
      <c r="H24" s="75">
        <f>D24*G24</f>
        <v>264.60000000000002</v>
      </c>
      <c r="I24" s="76"/>
      <c r="J24" s="58"/>
    </row>
    <row r="25" spans="1:10" s="21" customFormat="1" ht="15" x14ac:dyDescent="0.15">
      <c r="A25" s="28">
        <v>56962</v>
      </c>
      <c r="B25" s="29" t="s">
        <v>76</v>
      </c>
      <c r="C25" s="30" t="s">
        <v>2</v>
      </c>
      <c r="D25" s="87">
        <v>2100</v>
      </c>
      <c r="E25" s="133"/>
      <c r="F25" s="121">
        <f t="shared" si="0"/>
        <v>0</v>
      </c>
      <c r="G25" s="74"/>
      <c r="H25" s="77"/>
      <c r="I25" s="76"/>
      <c r="J25" s="58"/>
    </row>
    <row r="26" spans="1:10" s="21" customFormat="1" ht="15" x14ac:dyDescent="0.15">
      <c r="A26" s="28">
        <v>12931</v>
      </c>
      <c r="B26" s="29" t="s">
        <v>87</v>
      </c>
      <c r="C26" s="30" t="s">
        <v>4</v>
      </c>
      <c r="D26" s="87">
        <v>1926</v>
      </c>
      <c r="E26" s="133"/>
      <c r="F26" s="121">
        <f t="shared" si="0"/>
        <v>0</v>
      </c>
      <c r="G26" s="74">
        <v>0.3</v>
      </c>
      <c r="H26" s="75">
        <f>D26*G26</f>
        <v>577.79999999999995</v>
      </c>
      <c r="I26" s="76"/>
      <c r="J26" s="58"/>
    </row>
    <row r="27" spans="1:10" s="21" customFormat="1" ht="15" x14ac:dyDescent="0.15">
      <c r="A27" s="88" t="s">
        <v>97</v>
      </c>
      <c r="B27" s="29" t="s">
        <v>77</v>
      </c>
      <c r="C27" s="30" t="s">
        <v>3</v>
      </c>
      <c r="D27" s="87">
        <v>1100</v>
      </c>
      <c r="E27" s="133"/>
      <c r="F27" s="121">
        <f t="shared" si="0"/>
        <v>0</v>
      </c>
      <c r="G27" s="74"/>
      <c r="H27" s="77"/>
      <c r="I27" s="76"/>
      <c r="J27" s="58"/>
    </row>
    <row r="28" spans="1:10" s="21" customFormat="1" ht="15" x14ac:dyDescent="0.15">
      <c r="A28" s="89">
        <v>915111</v>
      </c>
      <c r="B28" s="36" t="s">
        <v>120</v>
      </c>
      <c r="C28" s="37" t="s">
        <v>2</v>
      </c>
      <c r="D28" s="38">
        <v>290</v>
      </c>
      <c r="E28" s="134"/>
      <c r="F28" s="122">
        <f t="shared" si="0"/>
        <v>0</v>
      </c>
      <c r="G28" s="71"/>
      <c r="H28" s="72"/>
      <c r="I28" s="73"/>
      <c r="J28" s="57"/>
    </row>
    <row r="29" spans="1:10" s="21" customFormat="1" ht="15.75" thickBot="1" x14ac:dyDescent="0.2">
      <c r="A29" s="90">
        <v>915211</v>
      </c>
      <c r="B29" s="34" t="s">
        <v>121</v>
      </c>
      <c r="C29" s="91" t="s">
        <v>2</v>
      </c>
      <c r="D29" s="92">
        <v>290</v>
      </c>
      <c r="E29" s="135"/>
      <c r="F29" s="123">
        <f t="shared" si="0"/>
        <v>0</v>
      </c>
      <c r="G29" s="83"/>
      <c r="H29" s="83"/>
      <c r="I29" s="84"/>
      <c r="J29" s="85" t="s">
        <v>5</v>
      </c>
    </row>
    <row r="30" spans="1:10" s="21" customFormat="1" ht="15" x14ac:dyDescent="0.15">
      <c r="A30" s="93"/>
      <c r="B30" s="94" t="s">
        <v>12</v>
      </c>
      <c r="C30" s="94"/>
      <c r="D30" s="94"/>
      <c r="E30" s="112"/>
      <c r="F30" s="95">
        <f>SUM(F12:F29)</f>
        <v>0</v>
      </c>
      <c r="G30" s="81"/>
      <c r="H30" s="81"/>
      <c r="I30" s="82"/>
    </row>
    <row r="31" spans="1:10" s="21" customFormat="1" ht="15" x14ac:dyDescent="0.15">
      <c r="A31" s="31"/>
      <c r="B31" s="29" t="s">
        <v>6</v>
      </c>
      <c r="C31" s="29"/>
      <c r="D31" s="29"/>
      <c r="E31" s="113"/>
      <c r="F31" s="32">
        <f>F30*0.21</f>
        <v>0</v>
      </c>
      <c r="G31" s="81"/>
      <c r="H31" s="81"/>
      <c r="I31" s="82"/>
    </row>
    <row r="32" spans="1:10" s="21" customFormat="1" ht="15.75" thickBot="1" x14ac:dyDescent="0.2">
      <c r="A32" s="33"/>
      <c r="B32" s="34" t="s">
        <v>13</v>
      </c>
      <c r="C32" s="34"/>
      <c r="D32" s="34"/>
      <c r="E32" s="114"/>
      <c r="F32" s="35">
        <f>F31+F30</f>
        <v>0</v>
      </c>
      <c r="G32" s="81"/>
      <c r="H32" s="81"/>
      <c r="I32" s="82"/>
    </row>
    <row r="33" spans="7:10" ht="24" customHeight="1" x14ac:dyDescent="0.15">
      <c r="G33" s="81"/>
      <c r="H33" s="81"/>
      <c r="I33" s="82"/>
      <c r="J33" s="21"/>
    </row>
    <row r="34" spans="7:10" ht="12" customHeight="1" x14ac:dyDescent="0.15">
      <c r="G34" s="81"/>
      <c r="H34" s="81"/>
      <c r="I34" s="82"/>
      <c r="J34" s="21"/>
    </row>
    <row r="35" spans="7:10" ht="12" customHeight="1" x14ac:dyDescent="0.15">
      <c r="G35" s="81"/>
      <c r="H35" s="81"/>
      <c r="I35" s="82"/>
      <c r="J35" s="21"/>
    </row>
    <row r="36" spans="7:10" ht="12" customHeight="1" x14ac:dyDescent="0.15">
      <c r="G36" s="81"/>
      <c r="H36" s="81"/>
      <c r="I36" s="21"/>
      <c r="J36" s="21"/>
    </row>
    <row r="37" spans="7:10" ht="12" customHeight="1" x14ac:dyDescent="0.15">
      <c r="G37" s="81"/>
      <c r="H37" s="81"/>
      <c r="I37" s="21"/>
      <c r="J37" s="21"/>
    </row>
    <row r="38" spans="7:10" ht="12" customHeight="1" x14ac:dyDescent="0.15">
      <c r="G38" s="81"/>
      <c r="H38" s="81"/>
      <c r="I38" s="21"/>
      <c r="J38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4C76-1384-4089-8240-3101C7E45343}">
  <sheetPr>
    <pageSetUpPr fitToPage="1"/>
  </sheetPr>
  <dimension ref="A1:J35"/>
  <sheetViews>
    <sheetView showGridLines="0" workbookViewId="0">
      <selection activeCell="E12" sqref="E12:E26"/>
    </sheetView>
  </sheetViews>
  <sheetFormatPr defaultColWidth="10.5" defaultRowHeight="12" customHeight="1" x14ac:dyDescent="0.15"/>
  <cols>
    <col min="1" max="1" width="16.33203125" style="2" customWidth="1"/>
    <col min="2" max="2" width="92.332031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" style="5" customWidth="1"/>
    <col min="7" max="7" width="14.33203125" style="68" hidden="1" customWidth="1"/>
    <col min="8" max="8" width="10.5" style="63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190" t="s">
        <v>5</v>
      </c>
      <c r="B1" s="190"/>
      <c r="C1" s="190"/>
      <c r="D1" s="190"/>
      <c r="E1" s="190"/>
      <c r="F1" s="190"/>
      <c r="G1" s="1"/>
    </row>
    <row r="2" spans="1:10" ht="12.75" customHeight="1" x14ac:dyDescent="0.2">
      <c r="A2" s="19" t="s">
        <v>69</v>
      </c>
      <c r="B2" s="6"/>
      <c r="C2" s="20" t="s">
        <v>5</v>
      </c>
      <c r="D2" s="6"/>
      <c r="E2" s="6"/>
      <c r="F2" s="6"/>
      <c r="G2" s="64"/>
    </row>
    <row r="3" spans="1:10" ht="12.75" customHeight="1" x14ac:dyDescent="0.2">
      <c r="A3" s="19" t="s">
        <v>111</v>
      </c>
      <c r="B3" s="6"/>
      <c r="C3" s="6"/>
      <c r="D3" s="6"/>
      <c r="E3" s="13"/>
      <c r="F3" s="6"/>
      <c r="G3" s="64"/>
    </row>
    <row r="4" spans="1:10" ht="13.5" customHeight="1" x14ac:dyDescent="0.2">
      <c r="A4" s="7"/>
      <c r="B4" s="6"/>
      <c r="C4" s="7"/>
      <c r="D4" s="6"/>
      <c r="E4" s="6"/>
      <c r="F4" s="6"/>
      <c r="G4" s="64"/>
    </row>
    <row r="5" spans="1:10" ht="1.5" customHeight="1" x14ac:dyDescent="0.15">
      <c r="A5" s="8"/>
      <c r="B5" s="9"/>
      <c r="C5" s="10"/>
      <c r="D5" s="9"/>
      <c r="E5" s="11"/>
      <c r="F5" s="12"/>
      <c r="G5" s="65"/>
    </row>
    <row r="6" spans="1:10" ht="20.25" customHeight="1" x14ac:dyDescent="0.25">
      <c r="A6" s="13" t="s">
        <v>14</v>
      </c>
      <c r="B6" s="13"/>
      <c r="C6" s="17"/>
      <c r="D6" s="13"/>
      <c r="E6" s="13"/>
      <c r="F6" s="13"/>
      <c r="G6" s="66"/>
    </row>
    <row r="7" spans="1:10" ht="12.75" customHeight="1" x14ac:dyDescent="0.2">
      <c r="A7" s="13" t="s">
        <v>1</v>
      </c>
      <c r="B7" s="13"/>
      <c r="C7" s="17"/>
      <c r="D7" s="13" t="s">
        <v>70</v>
      </c>
      <c r="E7" s="13"/>
      <c r="F7" s="61" t="s">
        <v>5</v>
      </c>
      <c r="G7" s="66" t="s">
        <v>70</v>
      </c>
    </row>
    <row r="8" spans="1:10" ht="12.75" customHeight="1" x14ac:dyDescent="0.2">
      <c r="A8" s="13" t="s">
        <v>67</v>
      </c>
      <c r="B8" s="14"/>
      <c r="C8" s="18"/>
      <c r="D8" s="14" t="s">
        <v>71</v>
      </c>
      <c r="E8" s="15"/>
      <c r="F8" s="62" t="s">
        <v>5</v>
      </c>
      <c r="G8" s="66" t="s">
        <v>71</v>
      </c>
    </row>
    <row r="9" spans="1:10" ht="6.75" customHeight="1" x14ac:dyDescent="0.2">
      <c r="A9" s="16"/>
      <c r="B9" s="16"/>
      <c r="C9" s="16"/>
      <c r="D9" s="16"/>
      <c r="E9" s="16"/>
      <c r="F9" s="16"/>
      <c r="G9" s="67"/>
    </row>
    <row r="10" spans="1:10" ht="24" customHeight="1" thickBot="1" x14ac:dyDescent="0.2">
      <c r="B10" s="3">
        <v>1</v>
      </c>
    </row>
    <row r="11" spans="1:10" s="21" customFormat="1" ht="35.25" customHeight="1" thickBot="1" x14ac:dyDescent="0.2">
      <c r="A11" s="109" t="s">
        <v>93</v>
      </c>
      <c r="B11" s="22" t="s">
        <v>7</v>
      </c>
      <c r="C11" s="23" t="s">
        <v>0</v>
      </c>
      <c r="D11" s="22" t="s">
        <v>8</v>
      </c>
      <c r="E11" s="125" t="s">
        <v>101</v>
      </c>
      <c r="F11" s="24" t="s">
        <v>9</v>
      </c>
      <c r="G11" s="69" t="s">
        <v>83</v>
      </c>
      <c r="H11" s="70" t="s">
        <v>84</v>
      </c>
      <c r="I11" s="57"/>
      <c r="J11" s="57" t="s">
        <v>72</v>
      </c>
    </row>
    <row r="12" spans="1:10" s="21" customFormat="1" ht="15" x14ac:dyDescent="0.15">
      <c r="A12" s="25" t="s">
        <v>10</v>
      </c>
      <c r="B12" s="26" t="s">
        <v>15</v>
      </c>
      <c r="C12" s="27" t="s">
        <v>11</v>
      </c>
      <c r="D12" s="86">
        <v>1</v>
      </c>
      <c r="E12" s="131"/>
      <c r="F12" s="120">
        <f t="shared" ref="F12:F26" si="0">E12*D12</f>
        <v>0</v>
      </c>
      <c r="G12" s="71"/>
      <c r="H12" s="72"/>
      <c r="I12" s="73"/>
      <c r="J12" s="57"/>
    </row>
    <row r="13" spans="1:10" s="21" customFormat="1" ht="15" x14ac:dyDescent="0.15">
      <c r="A13" s="28">
        <v>113728</v>
      </c>
      <c r="B13" s="29" t="s">
        <v>112</v>
      </c>
      <c r="C13" s="30" t="s">
        <v>73</v>
      </c>
      <c r="D13" s="87">
        <v>324</v>
      </c>
      <c r="E13" s="119"/>
      <c r="F13" s="121">
        <f t="shared" si="0"/>
        <v>0</v>
      </c>
      <c r="G13" s="74" t="s">
        <v>5</v>
      </c>
      <c r="H13" s="75" t="s">
        <v>5</v>
      </c>
      <c r="I13" s="76"/>
      <c r="J13" s="58"/>
    </row>
    <row r="14" spans="1:10" s="21" customFormat="1" ht="15" x14ac:dyDescent="0.15">
      <c r="A14" s="28">
        <v>919112</v>
      </c>
      <c r="B14" s="29" t="s">
        <v>113</v>
      </c>
      <c r="C14" s="30" t="s">
        <v>16</v>
      </c>
      <c r="D14" s="87">
        <v>45</v>
      </c>
      <c r="E14" s="119"/>
      <c r="F14" s="121">
        <f t="shared" si="0"/>
        <v>0</v>
      </c>
      <c r="G14" s="74"/>
      <c r="H14" s="77"/>
      <c r="I14" s="76"/>
      <c r="J14" s="58" t="s">
        <v>5</v>
      </c>
    </row>
    <row r="15" spans="1:10" s="21" customFormat="1" ht="15" x14ac:dyDescent="0.15">
      <c r="A15" s="28">
        <v>93818</v>
      </c>
      <c r="B15" s="29" t="s">
        <v>79</v>
      </c>
      <c r="C15" s="30" t="s">
        <v>2</v>
      </c>
      <c r="D15" s="87">
        <v>5400</v>
      </c>
      <c r="E15" s="119"/>
      <c r="F15" s="121">
        <f t="shared" si="0"/>
        <v>0</v>
      </c>
      <c r="G15" s="74"/>
      <c r="H15" s="77"/>
      <c r="I15" s="76"/>
      <c r="J15" s="58" t="s">
        <v>5</v>
      </c>
    </row>
    <row r="16" spans="1:10" s="21" customFormat="1" ht="15" x14ac:dyDescent="0.15">
      <c r="A16" s="28">
        <v>572223</v>
      </c>
      <c r="B16" s="29" t="s">
        <v>75</v>
      </c>
      <c r="C16" s="30" t="s">
        <v>2</v>
      </c>
      <c r="D16" s="87">
        <v>10800</v>
      </c>
      <c r="E16" s="119"/>
      <c r="F16" s="121">
        <f t="shared" si="0"/>
        <v>0</v>
      </c>
      <c r="G16" s="74"/>
      <c r="H16" s="77"/>
      <c r="I16" s="76"/>
      <c r="J16" s="58"/>
    </row>
    <row r="17" spans="1:10" s="21" customFormat="1" ht="15" x14ac:dyDescent="0.15">
      <c r="A17" s="28" t="s">
        <v>74</v>
      </c>
      <c r="B17" s="29" t="s">
        <v>99</v>
      </c>
      <c r="C17" s="30" t="s">
        <v>2</v>
      </c>
      <c r="D17" s="87">
        <v>5400</v>
      </c>
      <c r="E17" s="119"/>
      <c r="F17" s="121">
        <f t="shared" si="0"/>
        <v>0</v>
      </c>
      <c r="G17" s="74"/>
      <c r="H17" s="77"/>
      <c r="I17" s="76"/>
      <c r="J17" s="58"/>
    </row>
    <row r="18" spans="1:10" s="56" customFormat="1" ht="15" x14ac:dyDescent="0.15">
      <c r="A18" s="136" t="s">
        <v>98</v>
      </c>
      <c r="B18" s="137" t="s">
        <v>100</v>
      </c>
      <c r="C18" s="30" t="s">
        <v>2</v>
      </c>
      <c r="D18" s="138">
        <v>5400</v>
      </c>
      <c r="E18" s="132"/>
      <c r="F18" s="45">
        <f t="shared" si="0"/>
        <v>0</v>
      </c>
      <c r="G18" s="74"/>
      <c r="H18" s="77"/>
      <c r="I18" s="76"/>
      <c r="J18" s="58"/>
    </row>
    <row r="19" spans="1:10" s="21" customFormat="1" ht="15" x14ac:dyDescent="0.15">
      <c r="A19" s="28">
        <v>113761</v>
      </c>
      <c r="B19" s="29" t="s">
        <v>95</v>
      </c>
      <c r="C19" s="30" t="s">
        <v>4</v>
      </c>
      <c r="D19" s="87">
        <v>45</v>
      </c>
      <c r="E19" s="119"/>
      <c r="F19" s="121">
        <f t="shared" si="0"/>
        <v>0</v>
      </c>
      <c r="G19" s="74"/>
      <c r="H19" s="77"/>
      <c r="I19" s="76"/>
      <c r="J19" s="58" t="s">
        <v>5</v>
      </c>
    </row>
    <row r="20" spans="1:10" s="21" customFormat="1" ht="15" x14ac:dyDescent="0.15">
      <c r="A20" s="28">
        <v>931311</v>
      </c>
      <c r="B20" s="29" t="s">
        <v>96</v>
      </c>
      <c r="C20" s="30" t="s">
        <v>4</v>
      </c>
      <c r="D20" s="87">
        <v>45</v>
      </c>
      <c r="E20" s="119"/>
      <c r="F20" s="121">
        <f t="shared" si="0"/>
        <v>0</v>
      </c>
      <c r="G20" s="74"/>
      <c r="H20" s="77"/>
      <c r="I20" s="76"/>
      <c r="J20" s="58" t="s">
        <v>5</v>
      </c>
    </row>
    <row r="21" spans="1:10" s="21" customFormat="1" ht="15" x14ac:dyDescent="0.15">
      <c r="A21" s="28">
        <v>12922</v>
      </c>
      <c r="B21" s="29" t="s">
        <v>85</v>
      </c>
      <c r="C21" s="30" t="s">
        <v>2</v>
      </c>
      <c r="D21" s="87">
        <v>950</v>
      </c>
      <c r="E21" s="133"/>
      <c r="F21" s="121">
        <f t="shared" si="0"/>
        <v>0</v>
      </c>
      <c r="G21" s="74">
        <v>0.126</v>
      </c>
      <c r="H21" s="75">
        <f>D21*G21</f>
        <v>119.7</v>
      </c>
      <c r="I21" s="76"/>
      <c r="J21" s="58"/>
    </row>
    <row r="22" spans="1:10" s="21" customFormat="1" ht="15" x14ac:dyDescent="0.15">
      <c r="A22" s="28">
        <v>56962</v>
      </c>
      <c r="B22" s="29" t="s">
        <v>76</v>
      </c>
      <c r="C22" s="30" t="s">
        <v>2</v>
      </c>
      <c r="D22" s="87">
        <v>950</v>
      </c>
      <c r="E22" s="133"/>
      <c r="F22" s="121">
        <f t="shared" si="0"/>
        <v>0</v>
      </c>
      <c r="G22" s="74"/>
      <c r="H22" s="77"/>
      <c r="I22" s="76"/>
      <c r="J22" s="58"/>
    </row>
    <row r="23" spans="1:10" s="21" customFormat="1" ht="15" x14ac:dyDescent="0.15">
      <c r="A23" s="28">
        <v>12931</v>
      </c>
      <c r="B23" s="29" t="s">
        <v>87</v>
      </c>
      <c r="C23" s="30" t="s">
        <v>4</v>
      </c>
      <c r="D23" s="87">
        <v>1520</v>
      </c>
      <c r="E23" s="133"/>
      <c r="F23" s="121">
        <f t="shared" si="0"/>
        <v>0</v>
      </c>
      <c r="G23" s="74">
        <v>0.3</v>
      </c>
      <c r="H23" s="75">
        <f>D23*G23</f>
        <v>456</v>
      </c>
      <c r="I23" s="76"/>
      <c r="J23" s="58"/>
    </row>
    <row r="24" spans="1:10" s="21" customFormat="1" ht="15" x14ac:dyDescent="0.15">
      <c r="A24" s="88" t="s">
        <v>97</v>
      </c>
      <c r="B24" s="29" t="s">
        <v>77</v>
      </c>
      <c r="C24" s="30" t="s">
        <v>3</v>
      </c>
      <c r="D24" s="87">
        <v>808</v>
      </c>
      <c r="E24" s="133"/>
      <c r="F24" s="121">
        <f t="shared" si="0"/>
        <v>0</v>
      </c>
      <c r="G24" s="74"/>
      <c r="H24" s="77"/>
      <c r="I24" s="76"/>
      <c r="J24" s="58"/>
    </row>
    <row r="25" spans="1:10" s="21" customFormat="1" ht="15" x14ac:dyDescent="0.15">
      <c r="A25" s="89">
        <v>915111</v>
      </c>
      <c r="B25" s="36" t="s">
        <v>120</v>
      </c>
      <c r="C25" s="37" t="s">
        <v>2</v>
      </c>
      <c r="D25" s="38">
        <v>227</v>
      </c>
      <c r="E25" s="134"/>
      <c r="F25" s="122">
        <f t="shared" si="0"/>
        <v>0</v>
      </c>
      <c r="G25" s="71"/>
      <c r="H25" s="72"/>
      <c r="I25" s="73"/>
      <c r="J25" s="57"/>
    </row>
    <row r="26" spans="1:10" s="21" customFormat="1" ht="15.75" thickBot="1" x14ac:dyDescent="0.2">
      <c r="A26" s="90">
        <v>915211</v>
      </c>
      <c r="B26" s="34" t="s">
        <v>121</v>
      </c>
      <c r="C26" s="91" t="s">
        <v>2</v>
      </c>
      <c r="D26" s="92">
        <v>227</v>
      </c>
      <c r="E26" s="135"/>
      <c r="F26" s="123">
        <f t="shared" si="0"/>
        <v>0</v>
      </c>
      <c r="G26" s="83"/>
      <c r="H26" s="83"/>
      <c r="I26" s="84"/>
      <c r="J26" s="85" t="s">
        <v>5</v>
      </c>
    </row>
    <row r="27" spans="1:10" s="21" customFormat="1" ht="15" x14ac:dyDescent="0.15">
      <c r="A27" s="93"/>
      <c r="B27" s="94" t="s">
        <v>12</v>
      </c>
      <c r="C27" s="94"/>
      <c r="D27" s="94"/>
      <c r="E27" s="112"/>
      <c r="F27" s="95">
        <f>SUM(F12:F26)</f>
        <v>0</v>
      </c>
      <c r="G27" s="81"/>
      <c r="H27" s="81"/>
      <c r="I27" s="82"/>
    </row>
    <row r="28" spans="1:10" s="21" customFormat="1" ht="15" x14ac:dyDescent="0.15">
      <c r="A28" s="31"/>
      <c r="B28" s="29" t="s">
        <v>6</v>
      </c>
      <c r="C28" s="29"/>
      <c r="D28" s="29"/>
      <c r="E28" s="113"/>
      <c r="F28" s="32">
        <f>F27*0.21</f>
        <v>0</v>
      </c>
      <c r="G28" s="81"/>
      <c r="H28" s="81"/>
      <c r="I28" s="82"/>
    </row>
    <row r="29" spans="1:10" s="21" customFormat="1" ht="15.75" thickBot="1" x14ac:dyDescent="0.2">
      <c r="A29" s="33"/>
      <c r="B29" s="34" t="s">
        <v>13</v>
      </c>
      <c r="C29" s="34"/>
      <c r="D29" s="34"/>
      <c r="E29" s="114"/>
      <c r="F29" s="35">
        <f>F28+F27</f>
        <v>0</v>
      </c>
      <c r="G29" s="81"/>
      <c r="H29" s="81"/>
      <c r="I29" s="82"/>
    </row>
    <row r="30" spans="1:10" ht="24" customHeight="1" x14ac:dyDescent="0.15">
      <c r="G30" s="81"/>
      <c r="H30" s="81"/>
      <c r="I30" s="82"/>
      <c r="J30" s="21"/>
    </row>
    <row r="31" spans="1:10" ht="12" customHeight="1" x14ac:dyDescent="0.15">
      <c r="G31" s="81"/>
      <c r="H31" s="81"/>
      <c r="I31" s="82"/>
      <c r="J31" s="21"/>
    </row>
    <row r="32" spans="1:10" ht="12" customHeight="1" x14ac:dyDescent="0.15">
      <c r="G32" s="81"/>
      <c r="H32" s="81"/>
      <c r="I32" s="82"/>
      <c r="J32" s="21"/>
    </row>
    <row r="33" spans="7:10" ht="12" customHeight="1" x14ac:dyDescent="0.15">
      <c r="G33" s="81"/>
      <c r="H33" s="81"/>
      <c r="I33" s="21"/>
      <c r="J33" s="21"/>
    </row>
    <row r="34" spans="7:10" ht="12" customHeight="1" x14ac:dyDescent="0.15">
      <c r="G34" s="81"/>
      <c r="H34" s="81"/>
      <c r="I34" s="21"/>
      <c r="J34" s="21"/>
    </row>
    <row r="35" spans="7:10" ht="12" customHeight="1" x14ac:dyDescent="0.15">
      <c r="G35" s="81"/>
      <c r="H35" s="81"/>
      <c r="I35" s="21"/>
      <c r="J35" s="21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F396F-B784-47B1-8A1A-22A72FA6B2D9}">
  <sheetPr>
    <pageSetUpPr fitToPage="1"/>
  </sheetPr>
  <dimension ref="A1:J15"/>
  <sheetViews>
    <sheetView showGridLines="0" workbookViewId="0">
      <selection activeCell="D19" sqref="D19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8" width="10.5" style="1"/>
    <col min="9" max="9" width="31.33203125" style="1" customWidth="1"/>
    <col min="10" max="16384" width="10.5" style="1"/>
  </cols>
  <sheetData>
    <row r="1" spans="1:10" ht="27.75" customHeight="1" x14ac:dyDescent="0.15">
      <c r="A1" s="115" t="s">
        <v>5</v>
      </c>
      <c r="B1" s="115"/>
      <c r="C1" s="115"/>
      <c r="D1" s="115"/>
      <c r="E1" s="115"/>
      <c r="F1" s="115"/>
    </row>
    <row r="2" spans="1:10" ht="21.75" customHeight="1" x14ac:dyDescent="0.25">
      <c r="A2" s="96" t="s">
        <v>119</v>
      </c>
      <c r="B2" s="6"/>
      <c r="C2" s="20" t="s">
        <v>5</v>
      </c>
      <c r="D2" s="6"/>
      <c r="E2" s="6"/>
      <c r="F2" s="6"/>
    </row>
    <row r="3" spans="1:10" ht="21.75" customHeight="1" x14ac:dyDescent="0.25">
      <c r="A3" s="96"/>
      <c r="B3" s="6"/>
      <c r="C3" s="20"/>
      <c r="D3" s="6"/>
      <c r="E3" s="6"/>
      <c r="F3" s="6"/>
    </row>
    <row r="4" spans="1:10" ht="12.75" customHeight="1" thickBot="1" x14ac:dyDescent="0.25">
      <c r="A4" s="19" t="s">
        <v>5</v>
      </c>
      <c r="B4" s="6"/>
      <c r="C4" s="6"/>
      <c r="D4" s="6"/>
      <c r="E4" s="13"/>
      <c r="F4" s="6"/>
    </row>
    <row r="5" spans="1:10" s="21" customFormat="1" ht="35.25" customHeight="1" thickBot="1" x14ac:dyDescent="0.2">
      <c r="A5" s="109" t="s">
        <v>93</v>
      </c>
      <c r="B5" s="22" t="s">
        <v>7</v>
      </c>
      <c r="C5" s="23" t="s">
        <v>0</v>
      </c>
      <c r="D5" s="124" t="s">
        <v>8</v>
      </c>
      <c r="E5" s="125" t="s">
        <v>102</v>
      </c>
      <c r="F5" s="126" t="s">
        <v>9</v>
      </c>
    </row>
    <row r="6" spans="1:10" s="21" customFormat="1" ht="15" x14ac:dyDescent="0.15">
      <c r="A6" s="25">
        <v>21461</v>
      </c>
      <c r="B6" s="26" t="s">
        <v>88</v>
      </c>
      <c r="C6" s="27" t="s">
        <v>2</v>
      </c>
      <c r="D6" s="97">
        <v>1</v>
      </c>
      <c r="E6" s="116"/>
      <c r="F6" s="127">
        <f t="shared" ref="F6:F12" si="0">D6*E6</f>
        <v>0</v>
      </c>
      <c r="H6" s="82"/>
      <c r="J6" s="98"/>
    </row>
    <row r="7" spans="1:10" s="101" customFormat="1" ht="30" x14ac:dyDescent="0.15">
      <c r="A7" s="88" t="s">
        <v>92</v>
      </c>
      <c r="B7" s="99" t="s">
        <v>89</v>
      </c>
      <c r="C7" s="30" t="s">
        <v>3</v>
      </c>
      <c r="D7" s="100">
        <v>0.92</v>
      </c>
      <c r="E7" s="117"/>
      <c r="F7" s="45">
        <f t="shared" si="0"/>
        <v>0</v>
      </c>
      <c r="H7" s="102"/>
      <c r="J7" s="103"/>
    </row>
    <row r="8" spans="1:10" s="21" customFormat="1" ht="15" x14ac:dyDescent="0.15">
      <c r="A8" s="28">
        <v>122938</v>
      </c>
      <c r="B8" s="29" t="s">
        <v>90</v>
      </c>
      <c r="C8" s="30" t="s">
        <v>73</v>
      </c>
      <c r="D8" s="100">
        <v>0.4</v>
      </c>
      <c r="E8" s="117"/>
      <c r="F8" s="45">
        <f t="shared" si="0"/>
        <v>0</v>
      </c>
      <c r="H8" s="82"/>
      <c r="J8" s="98"/>
    </row>
    <row r="9" spans="1:10" s="21" customFormat="1" ht="15" x14ac:dyDescent="0.15">
      <c r="A9" s="28">
        <v>56330</v>
      </c>
      <c r="B9" s="29" t="s">
        <v>114</v>
      </c>
      <c r="C9" s="30" t="s">
        <v>73</v>
      </c>
      <c r="D9" s="100">
        <v>0.3</v>
      </c>
      <c r="E9" s="117"/>
      <c r="F9" s="45">
        <f t="shared" si="0"/>
        <v>0</v>
      </c>
      <c r="H9" s="82"/>
      <c r="J9" s="98"/>
    </row>
    <row r="10" spans="1:10" s="21" customFormat="1" ht="15" x14ac:dyDescent="0.15">
      <c r="A10" s="88" t="s">
        <v>115</v>
      </c>
      <c r="B10" s="29" t="s">
        <v>116</v>
      </c>
      <c r="C10" s="30" t="s">
        <v>2</v>
      </c>
      <c r="D10" s="100">
        <v>1</v>
      </c>
      <c r="E10" s="117"/>
      <c r="F10" s="45">
        <f t="shared" si="0"/>
        <v>0</v>
      </c>
      <c r="H10" s="82"/>
      <c r="J10" s="98"/>
    </row>
    <row r="11" spans="1:10" s="21" customFormat="1" ht="15" x14ac:dyDescent="0.15">
      <c r="A11" s="28">
        <v>572213</v>
      </c>
      <c r="B11" s="29" t="s">
        <v>91</v>
      </c>
      <c r="C11" s="30" t="s">
        <v>2</v>
      </c>
      <c r="D11" s="100">
        <v>1</v>
      </c>
      <c r="E11" s="117"/>
      <c r="F11" s="45">
        <f t="shared" si="0"/>
        <v>0</v>
      </c>
      <c r="H11" s="82"/>
      <c r="J11" s="98"/>
    </row>
    <row r="12" spans="1:10" s="21" customFormat="1" ht="15.75" thickBot="1" x14ac:dyDescent="0.2">
      <c r="A12" s="111" t="s">
        <v>98</v>
      </c>
      <c r="B12" s="36" t="s">
        <v>117</v>
      </c>
      <c r="C12" s="37" t="s">
        <v>2</v>
      </c>
      <c r="D12" s="104">
        <v>1</v>
      </c>
      <c r="E12" s="118"/>
      <c r="F12" s="130">
        <f t="shared" si="0"/>
        <v>0</v>
      </c>
      <c r="H12" s="82"/>
      <c r="J12" s="98"/>
    </row>
    <row r="13" spans="1:10" s="108" customFormat="1" ht="16.5" thickBot="1" x14ac:dyDescent="0.2">
      <c r="A13" s="105"/>
      <c r="B13" s="106" t="s">
        <v>94</v>
      </c>
      <c r="C13" s="107" t="s">
        <v>2</v>
      </c>
      <c r="D13" s="110">
        <v>1</v>
      </c>
      <c r="E13" s="129"/>
      <c r="F13" s="128">
        <f>SUM(F6:F12)</f>
        <v>0</v>
      </c>
    </row>
    <row r="14" spans="1:10" ht="24" customHeight="1" x14ac:dyDescent="0.15"/>
    <row r="15" spans="1:10" ht="30" customHeight="1" x14ac:dyDescent="0.15"/>
  </sheetData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6" ma:contentTypeDescription="Create a new document." ma:contentTypeScope="" ma:versionID="43383ffb98eb4a072fae23c26d4843d2">
  <xsd:schema xmlns:xsd="http://www.w3.org/2001/XMLSchema" xmlns:xs="http://www.w3.org/2001/XMLSchema" xmlns:p="http://schemas.microsoft.com/office/2006/metadata/properties" xmlns:ns3="46dd5a07-00d3-4332-bc11-aec261a6a385" xmlns:ns4="33299e46-4b76-45b9-a7e0-b8fb339ba712" targetNamespace="http://schemas.microsoft.com/office/2006/metadata/properties" ma:root="true" ma:fieldsID="d94ae38b26ee39b406a737efafc56a1e" ns3:_="" ns4:_="">
    <xsd:import namespace="46dd5a07-00d3-4332-bc11-aec261a6a385"/>
    <xsd:import namespace="33299e46-4b76-45b9-a7e0-b8fb339ba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9e46-4b76-45b9-a7e0-b8fb339b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dd5a07-00d3-4332-bc11-aec261a6a385" xsi:nil="true"/>
  </documentManagement>
</p:properties>
</file>

<file path=customXml/itemProps1.xml><?xml version="1.0" encoding="utf-8"?>
<ds:datastoreItem xmlns:ds="http://schemas.openxmlformats.org/officeDocument/2006/customXml" ds:itemID="{721CB0EB-2548-4193-A804-89997A6F50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87C352-9297-471E-AF55-6423947C4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33299e46-4b76-45b9-a7e0-b8fb339ba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A6F2BF-1855-4C7D-82C9-3B2BE927565C}">
  <ds:schemaRefs>
    <ds:schemaRef ds:uri="46dd5a07-00d3-4332-bc11-aec261a6a385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33299e46-4b76-45b9-a7e0-b8fb339ba7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 rozpočtu</vt:lpstr>
      <vt:lpstr>III-0067 Pavlov </vt:lpstr>
      <vt:lpstr>III-0067 Hostouň</vt:lpstr>
      <vt:lpstr>III-00719 Buštěhrad</vt:lpstr>
      <vt:lpstr> III-10141 Brandýsek</vt:lpstr>
      <vt:lpstr>sanace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Špaček Pavel</cp:lastModifiedBy>
  <cp:lastPrinted>2025-01-31T08:52:32Z</cp:lastPrinted>
  <dcterms:created xsi:type="dcterms:W3CDTF">2014-05-16T09:31:30Z</dcterms:created>
  <dcterms:modified xsi:type="dcterms:W3CDTF">2025-01-31T09:50:44Z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