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PJ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001_SO 001" sheetId="3" r:id="rId3"/>
    <sheet name="SO 181_SO 181" sheetId="4" r:id="rId4"/>
    <sheet name="SO 201_SO 201" sheetId="5" r:id="rId5"/>
  </sheets>
  <definedNames/>
  <calcPr/>
  <webPublishing/>
</workbook>
</file>

<file path=xl/sharedStrings.xml><?xml version="1.0" encoding="utf-8"?>
<sst xmlns="http://schemas.openxmlformats.org/spreadsheetml/2006/main" count="1422" uniqueCount="473">
  <si>
    <t>Firma: Pontex, spol. s r.o.</t>
  </si>
  <si>
    <t>Rekapitulace ceny</t>
  </si>
  <si>
    <t>Stavba: 19 146 00 - II/101 Chlumín, most ev.č. 101-064 za obcí Chlumín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</si>
  <si>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</si>
  <si>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</si>
  <si>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</si>
  <si>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</si>
  <si>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</si>
  <si>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</si>
  <si>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</si>
  <si>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</si>
  <si>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</si>
  <si>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</si>
  <si>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</si>
  <si>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</si>
  <si>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19 146 00</t>
  </si>
  <si>
    <t>II/101 Chlumín, most ev.č. 101-064 za obcí Chlumín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</si>
  <si>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</si>
  <si>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</si>
  <si>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</si>
  <si>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</si>
  <si>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</si>
  <si>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</si>
  <si>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</si>
  <si>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</si>
  <si>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</si>
  <si>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</si>
  <si>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</si>
  <si>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</si>
  <si>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</si>
  <si>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</si>
  <si>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</si>
  <si>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</si>
  <si>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</si>
  <si>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</si>
  <si>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</si>
  <si>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</si>
  <si>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</si>
  <si>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</si>
  <si>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</si>
  <si>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</si>
  <si>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</si>
  <si>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</si>
  <si>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</si>
  <si>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</si>
  <si>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</si>
  <si>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</si>
  <si>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000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</si>
  <si>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</si>
  <si>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</si>
  <si>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</si>
  <si>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</si>
  <si>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</si>
  <si>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</si>
  <si>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</si>
  <si>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</si>
  <si>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</si>
  <si>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</si>
  <si>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</si>
  <si>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</si>
  <si>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</si>
  <si>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</si>
  <si>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2022_OTSKP</t>
  </si>
  <si>
    <t>dle TKP, ZTKP</t>
  </si>
  <si>
    <t>02710R</t>
  </si>
  <si>
    <t>A</t>
  </si>
  <si>
    <t>PASPORTIZACE OBJEKTŮ V OKOLÍ STAVBY</t>
  </si>
  <si>
    <t>zdokumentování stávajícího stavu během demolice  
pasportizace přilehlých ploch a objektů, které nejsou v majetku investora 
pořízení fotodokumentace</t>
  </si>
  <si>
    <t>02730</t>
  </si>
  <si>
    <t>POMOC PRÁCE ZŘÍZ NEBO ZAJIŠŤ OCHRANU INŽENÝRSKÝCH SÍTÍ</t>
  </si>
  <si>
    <t>zajištění ochrany všech stávajících vedení sítí po dobu stavby 
dle koordinačních příloh stavby 
zvýšené množství inženýrských sítí</t>
  </si>
  <si>
    <t>02851</t>
  </si>
  <si>
    <t>C</t>
  </si>
  <si>
    <t>PRŮZKUMNÉ PRÁCE DIAGNOSTIKY KONSTRUKCÍ NA POVRCHU</t>
  </si>
  <si>
    <t>sledování průběhu vrtání pilot s vyhodnocením 
1 pilota pod každou podpěrou</t>
  </si>
  <si>
    <t>7</t>
  </si>
  <si>
    <t>02910</t>
  </si>
  <si>
    <t>OSTATNÍ POŽADAVKY - ZEMĚMĚŘIČSKÁ MĚŘENÍ</t>
  </si>
  <si>
    <t>vytyčení stávajících IS</t>
  </si>
  <si>
    <t>8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</si>
  <si>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</si>
  <si>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</si>
  <si>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</si>
  <si>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</si>
  <si>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</si>
  <si>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</si>
  <si>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</si>
  <si>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</si>
  <si>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zpracování VTD např. zábrádelní svodidlo, podpěrné skruže NK, ...</t>
  </si>
  <si>
    <t>plán sledování a údržby mostu</t>
  </si>
  <si>
    <t>12</t>
  </si>
  <si>
    <t>029412</t>
  </si>
  <si>
    <t>OSTATNÍ POŽADAVKY - VYPRACOVÁNÍ MOSTNÍHO LISTU</t>
  </si>
  <si>
    <t>ML vč.záznamu do centrální evidence mostů</t>
  </si>
  <si>
    <t>13</t>
  </si>
  <si>
    <t>02943</t>
  </si>
  <si>
    <t>OSTATNÍ POŽADAVKY - VYPRACOVÁNÍ RDS</t>
  </si>
  <si>
    <t>RDS-Z-PDS - pro celou stavbu</t>
  </si>
  <si>
    <t>14</t>
  </si>
  <si>
    <t>02944</t>
  </si>
  <si>
    <t>OSTAT POŽADAVKY - DOKUMENTACE SKUTEČ PROVEDENÍ V DIGIT FORMĚ</t>
  </si>
  <si>
    <t>skutečného provedení stavby</t>
  </si>
  <si>
    <t>15</t>
  </si>
  <si>
    <t>02945</t>
  </si>
  <si>
    <t>OSTAT POŽADAVKY - GEOMETRICKÝ PLÁN</t>
  </si>
  <si>
    <t>16</t>
  </si>
  <si>
    <t>02950</t>
  </si>
  <si>
    <t>OSTATNÍ POŽADAVKY - POSUDKY, KONTROLY, REVIZNÍ ZPRÁVY</t>
  </si>
  <si>
    <t>výpočet zatížitelnosti vč.vyhodnocení</t>
  </si>
  <si>
    <t>17</t>
  </si>
  <si>
    <t>02953</t>
  </si>
  <si>
    <t>OSTATNÍ POŽADAVKY - HLAVNÍ MOSTNÍ PROHLÍDKA</t>
  </si>
  <si>
    <t>1. HMP vč.zpřístupnění</t>
  </si>
  <si>
    <t>18</t>
  </si>
  <si>
    <t>02991</t>
  </si>
  <si>
    <t>OSTATNÍ POŽADAVKY - INFORMAČNÍ TABULE</t>
  </si>
  <si>
    <t>Označení stavby dle směrnic investora</t>
  </si>
  <si>
    <t>19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</si>
  <si>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</si>
  <si>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</si>
  <si>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</si>
  <si>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001</t>
  </si>
  <si>
    <t>Demolice</t>
  </si>
  <si>
    <t xml:space="preserve">  SO 001</t>
  </si>
  <si>
    <t>015111</t>
  </si>
  <si>
    <t>POPLATKY ZA LIKVIDACI ODPADŮ NEKONTAMINOVANÝCH - 17 05 04  VYTĚŽENÉ ZEMINY A HORNINY -  I. TŘÍDA TĚŽITELNOSTI</t>
  </si>
  <si>
    <t>T</t>
  </si>
  <si>
    <t>zemina 
objemová hmotnost 2000 kg/m3</t>
  </si>
  <si>
    <t>015120</t>
  </si>
  <si>
    <t>POPLATKY ZA LIKVIDACI ODPADŮ NEKONTAMINOVANÝCH - 17 01 02  STAVEBNÍ A DEMOLIČNÍ SUŤ (CIHLY)</t>
  </si>
  <si>
    <t>objemová hmotnost 1800 kg/m3</t>
  </si>
  <si>
    <t>015130</t>
  </si>
  <si>
    <t>POPLATKY ZA LIKVIDACI ODPADŮ NEKONTAMINOVANÝCH - 17 03 02  VYBOURANÝ ASFALTOVÝ BETON BEZ DEHTU</t>
  </si>
  <si>
    <t>živice bez obsahu nebezpečných látek  
objemová hmotnost 2400 kg/m3 
stávající komunikace -  odpad zatříděn na základě zkoušek PAU 
živice od povrchu kom:  0-95 mm - ZAS T2, 95-160mm - ZAS T3, od 160 mm - ZAS T4</t>
  </si>
  <si>
    <t>015140</t>
  </si>
  <si>
    <t>a</t>
  </si>
  <si>
    <t>POPLATKY ZA LIKVIDACI ODPADŮ NEKONTAMINOVANÝCH - 17 01 01  BETON Z DEMOLIC OBJEKTŮ, ZÁKLADŮ TV</t>
  </si>
  <si>
    <t>prostý beton 
objemová hmotnost 2300kg/m3</t>
  </si>
  <si>
    <t>b</t>
  </si>
  <si>
    <t>žlb 
objemová hmotnost 2500kg/m3</t>
  </si>
  <si>
    <t>015330</t>
  </si>
  <si>
    <t>POPLATKY ZA LIKVIDACI ODPADŮ NEKONTAMINOVANÝCH - 17 05 04  KAMENNÁ SUŤ</t>
  </si>
  <si>
    <t>kámen, kamenivo 
objemová hmotnost 2600,1900 kg/m3</t>
  </si>
  <si>
    <t>015340</t>
  </si>
  <si>
    <t>POPLATKY ZA LIKVIDACI ODPADŮ NEKONTAMINOVANÝCH - 02 01 03  PAŘEZY</t>
  </si>
  <si>
    <t>objemová hmotnost 600kg/m3</t>
  </si>
  <si>
    <t>015760</t>
  </si>
  <si>
    <t>POPLATKY ZA LIKVIDACI ODPADŮ NEBEZPEČNÝCH - 17 06 03*  IZOLAČNÍ MATERIÁLY OBSAHUJÍCÍ NEBEZPEČNÉ LÁTKY</t>
  </si>
  <si>
    <t>živice s obsahem nebezpečných látek  
objemová hmotnost 2400 kg/m3 
stávající komunikace -  odpad zatříděn na základě zkoušek PAU 
živice od povrchu kom:  0-95 mm - ZAS 1, 95-160mm - ZAS T3, od 160 mm - ZAS T4 
(živice 32% bez obsahu nebezpečných látek, 62% s obsahem nebezpečných látek)</t>
  </si>
  <si>
    <t>izolace 
objemová hmotnost 2400 kg/m3</t>
  </si>
  <si>
    <t>Zemní práce</t>
  </si>
  <si>
    <t>11130</t>
  </si>
  <si>
    <t>SEJMUTÍ DRNU</t>
  </si>
  <si>
    <t>M2</t>
  </si>
  <si>
    <t>sejmutí drnu v nezbytném rozsahu v oblasti dotčené stavbou mostu 
(sejmutí ornice pro zřízení provizorní komunikace - sam. pol.) 
vč. uložení na dočasnou skládku ornice/drnu - bude zpětně rozprostřeno (poplatek za uložení není uvažován) 
přebytečná zemina uložena na skládku ornice - vč. uložení 
tl.150 mm</t>
  </si>
  <si>
    <t>112038</t>
  </si>
  <si>
    <t>KÁCENÍ STROMŮ D KMENE PŘES 0,9M S ODSTR PAŘEZŮ, ODVOZ DO 20KM</t>
  </si>
  <si>
    <t>kácení vícečetného mohutného kmene na výtoku 
dřevo předáno k dalšímu využití 
větve štěpkovány 
kořeny - uloženy na skládku</t>
  </si>
  <si>
    <t>112048</t>
  </si>
  <si>
    <t>KÁCENÍ STROMŮ D KMENE DO 0,3M S ODSTRANĚNÍM PAŘEZŮ, ODVOZ DO 20KM</t>
  </si>
  <si>
    <t>kácení stromku ve svahu na výtokové straně mostu 
větve a kmen štěpkovány 
kořeny - uloženy na skládku</t>
  </si>
  <si>
    <t>113138</t>
  </si>
  <si>
    <t>ODSTRANĚNÍ KRYTU ZPEVNĚNÝCH PLOCH S ASFALT POJIVEM, ODVOZ DO 20KM</t>
  </si>
  <si>
    <t>M3</t>
  </si>
  <si>
    <t>odstranění živičných vrstev - (vozovka přebalena)  - stávající komunikace 
odvoz a uložení na základě zkoušek PAU 
živice od povrchu kom:  0-95 mm - ZAS T2, 95-160mm - ZAS T3, od 160 mm - ZAS T4: 
- 0-95mm: (40 mm živice - viz pol.113728) + 55 mm (třída ZAS T2) - bez obsahu nebezpečných látek</t>
  </si>
  <si>
    <t>odstranění živičných vrstev - (vozovka přebalena)  - stávající komunikace 
odvoz a uložení na základě zkoušek PAU 
živice od povrchu kom:  0-95 mm - ZAS T2, 95-160mm - ZAS T3, od 160 mm - ZAS T4: 
- 95-160 mm= tl.65 mm (třída ZAS T3) - s obsahem nebezpečných látek</t>
  </si>
  <si>
    <t>c</t>
  </si>
  <si>
    <t>odstranění živičných vrstev - (vozovka přebalena)  - stávající komunikace 
odvoz a uložení na základě zkoušek PAU 
živice od povrchu kom:  0-95 mm - ZAS T2, 95-160mm - ZAS T4, od 160 mm - ZAS T4: 
- 160-250 mm= tl.90 mm (třída ZAS T4) - s obsahem nebezpečných látek</t>
  </si>
  <si>
    <t>113328</t>
  </si>
  <si>
    <t>ODSTRAN PODKL ZPEVNĚNÝCH PLOCH Z KAMENIVA NESTMEL, ODVOZ DO 20KM</t>
  </si>
  <si>
    <t>odstranění podkladních vozovkových vrstev - mimo most - stávající komunikace</t>
  </si>
  <si>
    <t>113728</t>
  </si>
  <si>
    <t>FRÉZOVÁNÍ ZPEVNĚNÝCH PLOCH ASFALTOVÝCH, ODVOZ DO 20KM</t>
  </si>
  <si>
    <t>frézování vozovky - 40mm - stávající komunikace 
živice od povrchu kom:  0-95 mm - ZAS T2, 95-160mm - ZAS T3, od 160 mm - ZAS T4: 
- 0-95mm: -40 mm živice frézování + (55 mm (třída ZAS T2) - pol.113138a) 
povinný odkup zhotovitelem</t>
  </si>
  <si>
    <t>131834</t>
  </si>
  <si>
    <t>HLOUBENÍ JAM ZAPAŽ I NEPAŽ TŘ. II, ODVOZ DO 5KM</t>
  </si>
  <si>
    <t>hloubení zeminy pro zpětný zásyp 
čerpání vody a odkalení před vypouštěním vody - viz samostatná pol.</t>
  </si>
  <si>
    <t>131838</t>
  </si>
  <si>
    <t>HLOUBENÍ JAM ZAPAŽ I NEPAŽ TŘ. II, ODVOZ DO 20KM</t>
  </si>
  <si>
    <t>vč.odvozu na skládku 
čerpání vody a odkalení před vypouštěním vody - viz samostatná pol.</t>
  </si>
  <si>
    <t>20</t>
  </si>
  <si>
    <t>17120</t>
  </si>
  <si>
    <t>ULOŽENÍ SYPANINY DO NÁSYPŮ A NA SKLÁDKY BEZ ZHUTNĚNÍ</t>
  </si>
  <si>
    <t>uložení na skládku a meziskládku</t>
  </si>
  <si>
    <t>Základy</t>
  </si>
  <si>
    <t>21</t>
  </si>
  <si>
    <t>226940R</t>
  </si>
  <si>
    <t>ZÁPOROVÉ PAŽENÍ DOČASNÉ</t>
  </si>
  <si>
    <t>jedná se o náhradní položku za pažení výkopu dle výběru zhotovitele  
dočasné pažení výkopu, kompletní provedení a odstranění, lividaci vzniklých odpadů a skládkovného 
vč. veškerého kotvení a převázek 
vykázána je pohledová plocha</t>
  </si>
  <si>
    <t>Přidružená stavební výroba</t>
  </si>
  <si>
    <t>22</t>
  </si>
  <si>
    <t>7477050R</t>
  </si>
  <si>
    <t>MANIPULACE SE ZAŘÍZENÍM V MAJETKU ARBOEKO</t>
  </si>
  <si>
    <t>veškeré práce spojené s ochranou a  manipulací se zavlažovacím systémem 
a se zrušením stávajícího zařízení  
(chránička viz sam. pol. SO 201) 
provedeno dle pokynů odpovědných pracovníků Arboeko,samotná přeložka IS do nové chráničky  bude realizována spol. Arboeko</t>
  </si>
  <si>
    <t>Ostatní konstrukce a práce</t>
  </si>
  <si>
    <t>23</t>
  </si>
  <si>
    <t>9112A3</t>
  </si>
  <si>
    <t>ZÁBRADLÍ MOSTNÍ S VODOR MADLY - DEMONTÁŽ S PŘESUNEM</t>
  </si>
  <si>
    <t>M</t>
  </si>
  <si>
    <t>vč. odvozu do kovošrotu 
výzisk a výkupní lístky předány investorovi</t>
  </si>
  <si>
    <t>24</t>
  </si>
  <si>
    <t>914133</t>
  </si>
  <si>
    <t>DOPRAVNÍ ZNAČKY ZÁKLADNÍ VELIKOSTI OCELOVÉ FÓLIE TŘ 2 - DEMONTÁŽ</t>
  </si>
  <si>
    <t>odstranění 2 dopravních značek 
vykázáno na sloupky dopravního značení, na sloupku osazeno více cedulí (3 cedule/sloupek) 
uloženo dle pokynů investora 
vč. likvidace vzniklých odpadů a skládkovného</t>
  </si>
  <si>
    <t>25</t>
  </si>
  <si>
    <t>966138</t>
  </si>
  <si>
    <t>BOURÁNÍ KONSTRUKCÍ Z KAMENE NA MC S ODVOZEM DO 20KM</t>
  </si>
  <si>
    <t>masivní kamenné zdivo omítnuté</t>
  </si>
  <si>
    <t>26</t>
  </si>
  <si>
    <t>966148</t>
  </si>
  <si>
    <t>BOURÁNÍ KONSTRUKCÍ Z CIHEL A TVÁRNIC S ODVOZEM DO 20KM</t>
  </si>
  <si>
    <t>bourání dozdívek z cihel</t>
  </si>
  <si>
    <t>27</t>
  </si>
  <si>
    <t>966158</t>
  </si>
  <si>
    <t>BOURÁNÍ KONSTRUKCÍ Z PROST BETONU S ODVOZEM DO 20KM</t>
  </si>
  <si>
    <t>bourání kontrsukcí z prostého betonu</t>
  </si>
  <si>
    <t>28</t>
  </si>
  <si>
    <t>966168</t>
  </si>
  <si>
    <t>BOURÁNÍ KONSTRUKCÍ ZE ŽELEZOBETONU S ODVOZEM DO 20KM</t>
  </si>
  <si>
    <t>bourání žlb konstrukcí</t>
  </si>
  <si>
    <t>29</t>
  </si>
  <si>
    <t>97817</t>
  </si>
  <si>
    <t>ODSTRANĚNÍ MOSTNÍ IZOLACE</t>
  </si>
  <si>
    <t>zbytky mostní izolace - minimální rozsah</t>
  </si>
  <si>
    <t>SO 181</t>
  </si>
  <si>
    <t>DIO</t>
  </si>
  <si>
    <t xml:space="preserve">  SO 181</t>
  </si>
  <si>
    <t>02720</t>
  </si>
  <si>
    <t>POMOC PRÁCE ZŘÍZ NEBO ZAJIŠŤ REGULACI A OCHRANU DOPRAVY</t>
  </si>
  <si>
    <t>dle PD  
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</si>
  <si>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Komunikace</t>
  </si>
  <si>
    <t>57793A</t>
  </si>
  <si>
    <t>VÝSPRAVA VÝTLUKŮ SMĚSÍ ACO TL. DO 100MM</t>
  </si>
  <si>
    <t>výsprava výtluků na objízdné trase 
čerpáno s výhradním souhlasem TDI 
pokládáno ve více vrstvách 
vč.  frézování</t>
  </si>
  <si>
    <t>SO 201</t>
  </si>
  <si>
    <t>Most ev.č. 101-064</t>
  </si>
  <si>
    <t xml:space="preserve">  SO 201</t>
  </si>
  <si>
    <t>113765</t>
  </si>
  <si>
    <t>FRÉZOVÁNÍ DRÁŽKY PRŮŘEZU DO 600MM2 V ASFALTOVÉ VOZOVCE</t>
  </si>
  <si>
    <t>frézování drážky ve vozovce na začátku a konci úpravy 
na rubem rámu</t>
  </si>
  <si>
    <t>115260R</t>
  </si>
  <si>
    <t>PŘEVEDENÍ VODY PO DOBU STAVBY MOSTU</t>
  </si>
  <si>
    <t>2020_OTSKP</t>
  </si>
  <si>
    <t>BĚHEM DEMOLICE A VÝSTAVBY MOSTU 
kompletní provizorní zajištění toku během stavby - zatrubnění, hrázkování resp. dle technologie zhotovitele 
vč. zřízení, odstranění, nákupu materiálu, úpravy podloží atd. 
vč. pročištění koryta potoka 15 m před a za mostem před realizací zatrubnění 
vč. likvidace vzniklých odpadů a skládkovného</t>
  </si>
  <si>
    <t>12573</t>
  </si>
  <si>
    <t>VYKOPÁVKY ZE ZEMNÍKŮ A SKLÁDEK TŘ. I</t>
  </si>
  <si>
    <t>vykopávka zemina pro zpětný zásyp, 
vykopávka drnu/ornice z dočasné skládky ornice/drnu 
zahrnuje natěžení, naložení a dopravu</t>
  </si>
  <si>
    <t>17180</t>
  </si>
  <si>
    <t>ULOŽENÍ SYPANINY DO NÁSYPŮ Z NAKUPOVANÝCH MATERIÁLŮ</t>
  </si>
  <si>
    <t>svahové kužele podél křídel</t>
  </si>
  <si>
    <t>17380</t>
  </si>
  <si>
    <t>ZEMNÍ KRAJNICE A DOSYPÁVKY Z NAKUPOVANÝCH MATERIÁLŮ</t>
  </si>
  <si>
    <t>dosypání krajnic</t>
  </si>
  <si>
    <t>17411</t>
  </si>
  <si>
    <t>ZÁSYP JAM A RÝH ZEMINOU SE ZHUTNĚNÍM</t>
  </si>
  <si>
    <t>zpětný zásyp zeminou z deponie</t>
  </si>
  <si>
    <t>17481</t>
  </si>
  <si>
    <t>ZÁSYP JAM A RÝH Z NAKUPOVANÝCH MATERIÁLŮ</t>
  </si>
  <si>
    <t>zásyp za opěrou nad úrovní těsnící vrstvy</t>
  </si>
  <si>
    <t>18216</t>
  </si>
  <si>
    <t>ÚPRAVA POVRCHŮ SROVNÁNÍM ÚZEMÍ V TL DO 0,75M</t>
  </si>
  <si>
    <t>úprava koryta strouhy na vtoku 
vč. evenuální likvidace vzniklých odpadů a skládkovného</t>
  </si>
  <si>
    <t>18223</t>
  </si>
  <si>
    <t>ROZPROSTŘENÍ ORNICE VE SVAHU V TL DO 0,20M</t>
  </si>
  <si>
    <t>rozprostření sejmutého drnu zpět na místo</t>
  </si>
  <si>
    <t>18241</t>
  </si>
  <si>
    <t>ZALOŽENÍ TRÁVNÍKU RUČNÍM VÝSEVEM</t>
  </si>
  <si>
    <t>osetí ohumusovaných ploch</t>
  </si>
  <si>
    <t>21331</t>
  </si>
  <si>
    <t>DRENÁŽNÍ VRSTVY Z BETONU MEZEROVITÉHO (DRENÁŽNÍHO)</t>
  </si>
  <si>
    <t>okolo drenáže za opěram</t>
  </si>
  <si>
    <t>21341</t>
  </si>
  <si>
    <t>DRENÁŽNÍ VRSTVY Z PLASTBETONU (PLASTMALTY)</t>
  </si>
  <si>
    <t>drenážní polymerbeton v ose odvodnění</t>
  </si>
  <si>
    <t>21461F</t>
  </si>
  <si>
    <t>SEPARAČNÍ GEOTEXTILIE DO 600G/M2</t>
  </si>
  <si>
    <t>geotextilíe - rub opěr a křídel</t>
  </si>
  <si>
    <t>224325</t>
  </si>
  <si>
    <t>PILOTY ZE ŽELEZOBETONU C30/37</t>
  </si>
  <si>
    <t>C30/37 - XA1 
vč. přebetonování a ubourání pilot do požadované úrovně 
vykázáno na délku piloty v definitivním stavu 
piloty ukončeny ve sklaním podloží cca 0,60m - dle PD 
rezervu možno čerpat pouze s výhradním souhlasem TDI</t>
  </si>
  <si>
    <t>224365</t>
  </si>
  <si>
    <t>VÝZTUŽ PILOT Z OCELI 10505, B500B</t>
  </si>
  <si>
    <t>výztuž pilot - odhad 120 kg/m3</t>
  </si>
  <si>
    <t>264841</t>
  </si>
  <si>
    <t>VRTY PRO PILOTY TŘ III A IV D DO 1000MM</t>
  </si>
  <si>
    <t>dle TZ  
hluché vrtání není vykázáno 
vykázáno na délku piloty v definitivním stavu 
vrty ukončeny ve skalním podloží cca 0,60m - dle PD 
rezervu možno čerpat pouze s výhradním souhlasem TDI</t>
  </si>
  <si>
    <t>272325</t>
  </si>
  <si>
    <t>ZÁKLADY ZE ŽELEZOBETONU DO C30/37</t>
  </si>
  <si>
    <t>C 30/37- XA1 
vč.provedení dilatačních, pracovních a smršťovacích spar</t>
  </si>
  <si>
    <t>272365</t>
  </si>
  <si>
    <t>VÝZTUŽ ZÁKLADŮ Z OCELI 10505, B500B</t>
  </si>
  <si>
    <t>výztuž základů 
180 kg/m3</t>
  </si>
  <si>
    <t>28999</t>
  </si>
  <si>
    <t>OPLÁŠTĚNÍ (ZPEVNĚNÍ) Z FÓLIE</t>
  </si>
  <si>
    <t>těsnící geomembrána, PE fólie 
provedena za rubem opěr a za rubem samostatnéhol samostatného hř</t>
  </si>
  <si>
    <t>Svislé konstrukce</t>
  </si>
  <si>
    <t>31717</t>
  </si>
  <si>
    <t>KOVOVÉ KONSTRUKCE PRO KOTVENÍ ŘÍMSY</t>
  </si>
  <si>
    <t>KG</t>
  </si>
  <si>
    <t>6 kg/1ks 
kotvy říms - po 1m jen na n.k.</t>
  </si>
  <si>
    <t>317325</t>
  </si>
  <si>
    <t>ŘÍMSY ZE ŽELEZOBETONU DO C30/37</t>
  </si>
  <si>
    <t>2021_OTSKP</t>
  </si>
  <si>
    <t>C30/37 - XF4 
vč. otisku s letopočtem výstvavby</t>
  </si>
  <si>
    <t>317365</t>
  </si>
  <si>
    <t>VÝZTUŽ ŘÍMS Z OCELI 10505, B500B</t>
  </si>
  <si>
    <t>180kg/m3</t>
  </si>
  <si>
    <t>389325</t>
  </si>
  <si>
    <t>MOSTNÍ RÁMOVÉ KONSTRUKCE ZE ŽELEZOBETONU C30/37</t>
  </si>
  <si>
    <t>rámová konstrukce 
vč. výplně, těsnění, tmelení spár (dilatačních a smršťovacích),vč. přeizolování spar z rubu dle VL</t>
  </si>
  <si>
    <t>389365</t>
  </si>
  <si>
    <t>VÝZTUŽ MOSTNÍ RÁMOVÉ KONSTRUKCE Z OCELI 10505, B500B</t>
  </si>
  <si>
    <t>240 kg/m3</t>
  </si>
  <si>
    <t>Vodorovné konstrukce</t>
  </si>
  <si>
    <t>434125</t>
  </si>
  <si>
    <t>SCHODIŠŤOVÉ STUPNĚ, Z DÍLCŮ ŽELEZOBETON DO C30/37</t>
  </si>
  <si>
    <t>451312</t>
  </si>
  <si>
    <t>PODKLADNÍ A VÝPLŇOVÉ VRSTVY Z PROSTÉHO BETONU C12/15</t>
  </si>
  <si>
    <t>podkladní beton pod základy, pod drenáž, pod kraj římsy na křídlech 
C12/15 X0</t>
  </si>
  <si>
    <t>45131A</t>
  </si>
  <si>
    <t>PODKLADNÍ A VÝPLŇOVÉ VRSTVY Z PROSTÉHO BETONU C20/25</t>
  </si>
  <si>
    <t>C20/25n  lože dlažeb</t>
  </si>
  <si>
    <t>45157</t>
  </si>
  <si>
    <t>PODKLADNÍ A VÝPLŇOVÉ VRSTVY Z KAMENIVA TĚŽENÉHO</t>
  </si>
  <si>
    <t>pískový obsyp těsnící fólie (nad a pod - 2*0,150m)</t>
  </si>
  <si>
    <t>45852</t>
  </si>
  <si>
    <t>VÝPLŇ ZA OPĚRAMI A ZDMI Z KAMENIVA DRCENÉHO</t>
  </si>
  <si>
    <t>Ochranný obsyp s drenážní funkcí a podkladní přechodový klín</t>
  </si>
  <si>
    <t>30</t>
  </si>
  <si>
    <t>46251</t>
  </si>
  <si>
    <t>ZÁHOZ Z LOMOVÉHO KAMENE</t>
  </si>
  <si>
    <t>Zához před lícem příčného prahu v korytě (před odlážděním)</t>
  </si>
  <si>
    <t>31</t>
  </si>
  <si>
    <t>465512</t>
  </si>
  <si>
    <t>DLAŽBY Z LOMOVÉHO KAMENE NA MC</t>
  </si>
  <si>
    <t>Dlažba tl.200 mm do betonu</t>
  </si>
  <si>
    <t>32</t>
  </si>
  <si>
    <t>467314</t>
  </si>
  <si>
    <t>STUPNĚ A PRAHY VODNÍCH KORYT Z PROSTÉHO BETONU C25/30</t>
  </si>
  <si>
    <t>33</t>
  </si>
  <si>
    <t>práh v patě odláždění</t>
  </si>
  <si>
    <t>34</t>
  </si>
  <si>
    <t>56143</t>
  </si>
  <si>
    <t>KAMENIVO ZPEVNĚNÉ CEMENTEM TL. DO 150MM</t>
  </si>
  <si>
    <t>SC C8/10 - 130mm</t>
  </si>
  <si>
    <t>35</t>
  </si>
  <si>
    <t>56330</t>
  </si>
  <si>
    <t>VOZOVKOVÉ VRSTVY ZE ŠTĚRKODRTI</t>
  </si>
  <si>
    <t>výměna podloží vozovky GW/G-F 
tl. 450 mm</t>
  </si>
  <si>
    <t>36</t>
  </si>
  <si>
    <t>56334</t>
  </si>
  <si>
    <t>VOZOVKOVÉ VRSTVY ZE ŠTĚRKODRTI TL. DO 200MM</t>
  </si>
  <si>
    <t>ŠDa 150 mm</t>
  </si>
  <si>
    <t>37</t>
  </si>
  <si>
    <t>56932</t>
  </si>
  <si>
    <t>ZPEVNĚNÍ KRAJNIC ZE ŠTĚRKODRTI TL. DO 100MM</t>
  </si>
  <si>
    <t>38</t>
  </si>
  <si>
    <t>572123</t>
  </si>
  <si>
    <t>INFILTRAČNÍ POSTŘIK Z EMULZE DO 1,0KG/M2</t>
  </si>
  <si>
    <t>PI-C, C60 BP5 - 0,60kg/m2</t>
  </si>
  <si>
    <t>39</t>
  </si>
  <si>
    <t>572212</t>
  </si>
  <si>
    <t>SPOJOVACÍ POSTŘIK Z MODIFIK ASFALTU DO 0,5KG/M2</t>
  </si>
  <si>
    <t>spojovací postři asfaltový C5085 - 0,35kg/m2 na mostě, 0,30 kg/m2 - mimo most</t>
  </si>
  <si>
    <t>40</t>
  </si>
  <si>
    <t>574B34</t>
  </si>
  <si>
    <t>ASFALTOVÝ BETON PRO OBRUSNÉ VRSTVY MODIFIK ACO 11+, 11S TL. 40MM</t>
  </si>
  <si>
    <t>ACO 11+ 40 mm</t>
  </si>
  <si>
    <t>41</t>
  </si>
  <si>
    <t>574D46</t>
  </si>
  <si>
    <t>ASFALTOVÝ BETON PRO LOŽNÍ VRSTVY MODIFIK ACL 16+, 16S TL. 50MM</t>
  </si>
  <si>
    <t>ACL 16+ PMb 50mm 
na nk</t>
  </si>
  <si>
    <t>42</t>
  </si>
  <si>
    <t>574D56</t>
  </si>
  <si>
    <t>ASFALTOVÝ BETON PRO LOŽNÍ VRSTVY MODIFIK ACL 16+, 16S TL. 60MM</t>
  </si>
  <si>
    <t>ACL 16+ PMb  60 mm 
(mimo n.k.) 
napojeno odstrupňovaně</t>
  </si>
  <si>
    <t>43</t>
  </si>
  <si>
    <t>574F46</t>
  </si>
  <si>
    <t>ASFALTOVÝ BETON PRO PODKLADNÍ VRSTVY MODIFIK ACP 16+, 16S TL. 50MM</t>
  </si>
  <si>
    <t>ACP 16+ - PMb 50mm</t>
  </si>
  <si>
    <t>44</t>
  </si>
  <si>
    <t>575F43</t>
  </si>
  <si>
    <t>LITÝ ASFALT MA IV (OCHRANA MOSTNÍ IZOLACE) 11 TL. 35MM MODIFIK</t>
  </si>
  <si>
    <t>45</t>
  </si>
  <si>
    <t>711132</t>
  </si>
  <si>
    <t>IZOLACE BĚŽNÝCH KONSTRUKCÍ PROTI VOLNĚ STÉKAJÍCÍ VODĚ ASFALTOVÝMI PÁSY</t>
  </si>
  <si>
    <t>rub stojek rámu a křídel do úrovně drenáže 
přetažena na svislé plochy -do úrovně 0,50 m pod drenážní trubku 
provedení dle TZ</t>
  </si>
  <si>
    <t>46</t>
  </si>
  <si>
    <t>711442</t>
  </si>
  <si>
    <t>IZOLACE MOSTOVEK CELOPLOŠNÁ ASFALTOVÝMI PÁSY S PEČETÍCÍ VRSTVOU</t>
  </si>
  <si>
    <t>hydroizolace nk z natavovacích pásů z modfikovaného asfaltu na kotevně impregnační nátěr 
pečetící vrstva se souhlasem TDI</t>
  </si>
  <si>
    <t>47</t>
  </si>
  <si>
    <t>711502</t>
  </si>
  <si>
    <t>OCHRANA IZOLACE NA POVRCHU ASFALTOVÝMI PÁSY</t>
  </si>
  <si>
    <t>Ochrana izolace pod římsou - s kovovou vložkou  
jen na nk 
dle TZ</t>
  </si>
  <si>
    <t>48</t>
  </si>
  <si>
    <t>711509</t>
  </si>
  <si>
    <t>OCHRANA IZOLACE NA POVRCHU TEXTILIÍ</t>
  </si>
  <si>
    <t>ochrana izolace na rubu křídel,  
ochrana ploch opatřených nátěrem ALP+2xALN</t>
  </si>
  <si>
    <t>49</t>
  </si>
  <si>
    <t>78382</t>
  </si>
  <si>
    <t>NÁTĚRY BETON KONSTR TYP S2 (OS-B)</t>
  </si>
  <si>
    <t>nátěr okrajů říms</t>
  </si>
  <si>
    <t>50</t>
  </si>
  <si>
    <t>78383</t>
  </si>
  <si>
    <t>NÁTĚRY BETON KONSTR TYP S4 (OS-C)</t>
  </si>
  <si>
    <t>nátěr pod římsami - nk a křídla</t>
  </si>
  <si>
    <t>Potrubí</t>
  </si>
  <si>
    <t>51</t>
  </si>
  <si>
    <t>87533</t>
  </si>
  <si>
    <t>POTRUBÍ DREN Z TRUB PLAST DN DO 150MM</t>
  </si>
  <si>
    <t>drenáž za rubem opěr a křídel  
vč. vyústení</t>
  </si>
  <si>
    <t>52</t>
  </si>
  <si>
    <t>87644</t>
  </si>
  <si>
    <t>CHRÁNIČKY Z TRUB PLASTOVÝCH DN DO 250MM</t>
  </si>
  <si>
    <t>PE DN 250 
chránička pro přeložku ARBOEKO</t>
  </si>
  <si>
    <t>53</t>
  </si>
  <si>
    <t>89536</t>
  </si>
  <si>
    <t>DRENÁŽNÍ VÝUSŤ Z PROST BETONU</t>
  </si>
  <si>
    <t>vyústění drenáže za opěrami skrz křídla</t>
  </si>
  <si>
    <t>54</t>
  </si>
  <si>
    <t>9113B1</t>
  </si>
  <si>
    <t>SVODIDLO OCEL SILNIČ JEDNOSTR, ÚROVEŇ ZADRŽ H1 -DODÁVKA A MONTÁŽ</t>
  </si>
  <si>
    <t>zakončeno dlouhým výškovým náběhem 
(výškový náběh upravit dle použitého svodidla - v soupise uvedena délka dle PD)</t>
  </si>
  <si>
    <t>55</t>
  </si>
  <si>
    <t>9117C1</t>
  </si>
  <si>
    <t>SVOD OCEL ZÁBRADEL ÚROVEŇ ZADRŽ H2 - DODÁVKA A MONTÁŽ</t>
  </si>
  <si>
    <t>vč. napojení na silniční svodidlo 
vč. výplně dle PD</t>
  </si>
  <si>
    <t>56</t>
  </si>
  <si>
    <t>91345</t>
  </si>
  <si>
    <t>NIVELAČNÍ ZNAČKY KOVOVÉ</t>
  </si>
  <si>
    <t>dle PD</t>
  </si>
  <si>
    <t>57</t>
  </si>
  <si>
    <t>91355</t>
  </si>
  <si>
    <t>EVIDENČNÍ ČÍSLO MOSTU</t>
  </si>
  <si>
    <t>vč. tyče a kotvení - kpl</t>
  </si>
  <si>
    <t>58</t>
  </si>
  <si>
    <t>917212</t>
  </si>
  <si>
    <t>ZÁHONOVÉ OBRUBY Z BETONOVÝCH OBRUBNÍKŮ ŠÍŘ 80MM</t>
  </si>
  <si>
    <t>záhonový obrubník podél odláždění</t>
  </si>
  <si>
    <t>59</t>
  </si>
  <si>
    <t>917224</t>
  </si>
  <si>
    <t>SILNIČNÍ A CHODNÍKOVÉ OBRUBY Z BETONOVÝCH OBRUBNÍKŮ ŠÍŘ 150MM</t>
  </si>
  <si>
    <t>vč zapuštění  
vč.lože</t>
  </si>
  <si>
    <t>60</t>
  </si>
  <si>
    <t>919111</t>
  </si>
  <si>
    <t>ŘEZÁNÍ ASFALTOVÉHO KRYTU VOZOVEK TL DO 50MM</t>
  </si>
  <si>
    <t>řezání vozovky v místě napojení na stávající stav a nad rubem rámu</t>
  </si>
  <si>
    <t>61</t>
  </si>
  <si>
    <t>931314</t>
  </si>
  <si>
    <t>TĚSNĚNÍ DILATAČ SPAR ASF ZÁLIVKOU PRŮŘ DO 400MM2</t>
  </si>
  <si>
    <t>bez předtěsnění</t>
  </si>
  <si>
    <t>62</t>
  </si>
  <si>
    <t>63</t>
  </si>
  <si>
    <t>931315</t>
  </si>
  <si>
    <t>TĚSNĚNÍ DILATAČ SPAR ASF ZÁLIVKOU PRŮŘ DO 600MM2</t>
  </si>
  <si>
    <t>těsnění řezané spáry nad rubem rámu</t>
  </si>
  <si>
    <t>64</t>
  </si>
  <si>
    <t>933331</t>
  </si>
  <si>
    <t>ZKOUŠKA INTEGRITY ULTRAZVUKEM V TRUBKÁCH PILOT SYSTÉMOVÝCH</t>
  </si>
  <si>
    <t>po jedné pod každou opěrou 
vč. vystrojení 
vč. vyhodnocení</t>
  </si>
  <si>
    <t>65</t>
  </si>
  <si>
    <t>933333</t>
  </si>
  <si>
    <t>ZKOUŠKA INTEGRITY ULTRAZVUKEM ODRAZ METOD PIT PILOT SYSTÉMOVÝCH</t>
  </si>
  <si>
    <t>všechny piloty 
vč. vyhodnocení</t>
  </si>
  <si>
    <t>66</t>
  </si>
  <si>
    <t>935832</t>
  </si>
  <si>
    <t>ŽLABY A RIGOLY DLÁŽDĚNÉ Z LOMOVÉHO KAMENE TL DO 250MMM DO BETONU TL 100MM</t>
  </si>
  <si>
    <t>vč. betonového lože tl.150 mm C20/25</t>
  </si>
  <si>
    <t>67</t>
  </si>
  <si>
    <t>936541</t>
  </si>
  <si>
    <t>MOSTNÍ ODVODŇOVACÍ TRUBKA (POVRCHŮ IZOLACE) Z NEREZ OCELI</t>
  </si>
  <si>
    <t>(délka jedné trubky 0,560 m)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</si>
</sst>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0+C10+C12+C14+C16</f>
      </c>
      <c s="1"/>
      <c s="1"/>
    </row>
    <row r="7" spans="1:5" ht="12.75" customHeight="1">
      <c r="A7" s="1"/>
      <c s="4" t="s">
        <v>5</v>
      </c>
      <c s="7">
        <f>0+E10+E12+E14+E16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20</v>
      </c>
      <c s="22">
        <f>'SO 000_SO 000'!I3</f>
      </c>
      <c s="22">
        <f>'SO 000_SO 000'!O2</f>
      </c>
      <c s="22">
        <f>C11+D11</f>
      </c>
    </row>
    <row r="12" spans="1:5" ht="12.75" customHeight="1">
      <c r="A12" s="19" t="s">
        <v>121</v>
      </c>
      <c s="19" t="s">
        <v>122</v>
      </c>
      <c s="20">
        <f>0+C13</f>
      </c>
      <c s="20">
        <f>0+D13</f>
      </c>
      <c s="20">
        <f>0+E13</f>
      </c>
    </row>
    <row r="13" spans="1:5" ht="12.75" customHeight="1">
      <c r="A13" s="21" t="s">
        <v>123</v>
      </c>
      <c s="21" t="s">
        <v>122</v>
      </c>
      <c s="22">
        <f>'SO 001_SO 001'!I3</f>
      </c>
      <c s="22">
        <f>'SO 001_SO 001'!O2</f>
      </c>
      <c s="22">
        <f>C13+D13</f>
      </c>
    </row>
    <row r="14" spans="1:5" ht="12.75" customHeight="1">
      <c r="A14" s="19" t="s">
        <v>224</v>
      </c>
      <c s="19" t="s">
        <v>225</v>
      </c>
      <c s="20">
        <f>0+C15</f>
      </c>
      <c s="20">
        <f>0+D15</f>
      </c>
      <c s="20">
        <f>0+E15</f>
      </c>
    </row>
    <row r="15" spans="1:5" ht="12.75" customHeight="1">
      <c r="A15" s="21" t="s">
        <v>226</v>
      </c>
      <c s="21" t="s">
        <v>225</v>
      </c>
      <c s="22">
        <f>'SO 181_SO 181'!I3</f>
      </c>
      <c s="22">
        <f>'SO 181_SO 181'!O2</f>
      </c>
      <c s="22">
        <f>C15+D15</f>
      </c>
    </row>
    <row r="16" spans="1:5" ht="12.75" customHeight="1">
      <c r="A16" s="19" t="s">
        <v>234</v>
      </c>
      <c s="19" t="s">
        <v>235</v>
      </c>
      <c s="20">
        <f>0+C17</f>
      </c>
      <c s="20">
        <f>0+D17</f>
      </c>
      <c s="20">
        <f>0+E17</f>
      </c>
    </row>
    <row r="17" spans="1:5" ht="12.75" customHeight="1">
      <c r="A17" s="21" t="s">
        <v>236</v>
      </c>
      <c s="21" t="s">
        <v>235</v>
      </c>
      <c s="22">
        <f>'SO 201_SO 201'!I3</f>
      </c>
      <c s="22">
        <f>'SO 201_SO 201'!O2</f>
      </c>
      <c s="22">
        <f>C17+D17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39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0+I10+I12+I14+I16+I18+I20+I22+I24+I26+I28+I30+I32+I34+I36+I38+I40+I42+I44+I46</f>
      </c>
      <c>
        <f>0+O10+O12+O14+O16+O18+O20+O22+O24+O26+O28+O30+O32+O34+O36+O38+O40+O42+O44+O46</f>
      </c>
    </row>
    <row r="10" spans="1:16" ht="12.75">
      <c r="A10" s="26" t="s">
        <v>50</v>
      </c>
      <c s="31" t="s">
        <v>31</v>
      </c>
      <c s="31" t="s">
        <v>51</v>
      </c>
      <c s="26" t="s">
        <v>52</v>
      </c>
      <c s="32" t="s">
        <v>53</v>
      </c>
      <c s="33" t="s">
        <v>54</v>
      </c>
      <c s="34">
        <v>1</v>
      </c>
      <c s="35">
        <v>100000</v>
      </c>
      <c s="35">
        <f>ROUND(ROUND(H10,2)*ROUND(G10,3),2)</f>
      </c>
      <c s="33"/>
      <c r="O10">
        <f>(I10*21)/100</f>
      </c>
      <c t="s">
        <v>27</v>
      </c>
    </row>
    <row r="11" spans="1:5" ht="178.5">
      <c r="A11" s="38" t="s">
        <v>55</v>
      </c>
      <c r="E11" s="37" t="s">
        <v>56</v>
      </c>
    </row>
    <row r="12" spans="1:16" ht="12.75">
      <c r="A12" s="26" t="s">
        <v>50</v>
      </c>
      <c s="31" t="s">
        <v>27</v>
      </c>
      <c s="31" t="s">
        <v>57</v>
      </c>
      <c s="26" t="s">
        <v>52</v>
      </c>
      <c s="32" t="s">
        <v>58</v>
      </c>
      <c s="33" t="s">
        <v>54</v>
      </c>
      <c s="34">
        <v>1</v>
      </c>
      <c s="35">
        <v>100000</v>
      </c>
      <c s="35">
        <f>ROUND(ROUND(H12,2)*ROUND(G12,3),2)</f>
      </c>
      <c s="33"/>
      <c r="O12">
        <f>(I12*21)/100</f>
      </c>
      <c t="s">
        <v>27</v>
      </c>
    </row>
    <row r="13" spans="1:5" ht="127.5">
      <c r="A13" s="38" t="s">
        <v>55</v>
      </c>
      <c r="E13" s="37" t="s">
        <v>59</v>
      </c>
    </row>
    <row r="14" spans="1:16" ht="12.75">
      <c r="A14" s="26" t="s">
        <v>50</v>
      </c>
      <c s="31" t="s">
        <v>26</v>
      </c>
      <c s="31" t="s">
        <v>60</v>
      </c>
      <c s="26" t="s">
        <v>52</v>
      </c>
      <c s="32" t="s">
        <v>61</v>
      </c>
      <c s="33" t="s">
        <v>54</v>
      </c>
      <c s="34">
        <v>1</v>
      </c>
      <c s="35">
        <v>30000</v>
      </c>
      <c s="35">
        <f>ROUND(ROUND(H14,2)*ROUND(G14,3),2)</f>
      </c>
      <c s="33" t="s">
        <v>62</v>
      </c>
      <c r="O14">
        <f>(I14*21)/100</f>
      </c>
      <c t="s">
        <v>27</v>
      </c>
    </row>
    <row r="15" spans="1:5" ht="12.75">
      <c r="A15" s="38" t="s">
        <v>55</v>
      </c>
      <c r="E15" s="37" t="s">
        <v>63</v>
      </c>
    </row>
    <row r="16" spans="1:16" ht="12.75">
      <c r="A16" s="26" t="s">
        <v>50</v>
      </c>
      <c s="31" t="s">
        <v>35</v>
      </c>
      <c s="31" t="s">
        <v>64</v>
      </c>
      <c s="26" t="s">
        <v>65</v>
      </c>
      <c s="32" t="s">
        <v>66</v>
      </c>
      <c s="33" t="s">
        <v>54</v>
      </c>
      <c s="34">
        <v>1</v>
      </c>
      <c s="35">
        <v>10000</v>
      </c>
      <c s="35">
        <f>ROUND(ROUND(H16,2)*ROUND(G16,3),2)</f>
      </c>
      <c s="33"/>
      <c r="O16">
        <f>(I16*21)/100</f>
      </c>
      <c t="s">
        <v>27</v>
      </c>
    </row>
    <row r="17" spans="1:5" ht="38.25">
      <c r="A17" s="38" t="s">
        <v>55</v>
      </c>
      <c r="E17" s="37" t="s">
        <v>67</v>
      </c>
    </row>
    <row r="18" spans="1:16" ht="12.75">
      <c r="A18" s="26" t="s">
        <v>50</v>
      </c>
      <c s="31" t="s">
        <v>37</v>
      </c>
      <c s="31" t="s">
        <v>68</v>
      </c>
      <c s="26" t="s">
        <v>52</v>
      </c>
      <c s="32" t="s">
        <v>69</v>
      </c>
      <c s="33" t="s">
        <v>54</v>
      </c>
      <c s="34">
        <v>1</v>
      </c>
      <c s="35">
        <v>50000</v>
      </c>
      <c s="35">
        <f>ROUND(ROUND(H18,2)*ROUND(G18,3),2)</f>
      </c>
      <c s="33" t="s">
        <v>62</v>
      </c>
      <c r="O18">
        <f>(I18*21)/100</f>
      </c>
      <c t="s">
        <v>27</v>
      </c>
    </row>
    <row r="19" spans="1:5" ht="38.25">
      <c r="A19" s="38" t="s">
        <v>55</v>
      </c>
      <c r="E19" s="37" t="s">
        <v>70</v>
      </c>
    </row>
    <row r="20" spans="1:16" ht="12.75">
      <c r="A20" s="26" t="s">
        <v>50</v>
      </c>
      <c s="31" t="s">
        <v>39</v>
      </c>
      <c s="31" t="s">
        <v>71</v>
      </c>
      <c s="26" t="s">
        <v>72</v>
      </c>
      <c s="32" t="s">
        <v>73</v>
      </c>
      <c s="33" t="s">
        <v>54</v>
      </c>
      <c s="34">
        <v>1</v>
      </c>
      <c s="35">
        <v>30000</v>
      </c>
      <c s="35">
        <f>ROUND(ROUND(H20,2)*ROUND(G20,3),2)</f>
      </c>
      <c s="33" t="s">
        <v>62</v>
      </c>
      <c r="O20">
        <f>(I20*21)/100</f>
      </c>
      <c t="s">
        <v>27</v>
      </c>
    </row>
    <row r="21" spans="1:5" ht="25.5">
      <c r="A21" s="38" t="s">
        <v>55</v>
      </c>
      <c r="E21" s="37" t="s">
        <v>74</v>
      </c>
    </row>
    <row r="22" spans="1:16" ht="12.75">
      <c r="A22" s="26" t="s">
        <v>50</v>
      </c>
      <c s="31" t="s">
        <v>75</v>
      </c>
      <c s="31" t="s">
        <v>76</v>
      </c>
      <c s="26" t="s">
        <v>65</v>
      </c>
      <c s="32" t="s">
        <v>77</v>
      </c>
      <c s="33" t="s">
        <v>54</v>
      </c>
      <c s="34">
        <v>1</v>
      </c>
      <c s="35">
        <v>25000</v>
      </c>
      <c s="35">
        <f>ROUND(ROUND(H22,2)*ROUND(G22,3),2)</f>
      </c>
      <c s="33" t="s">
        <v>62</v>
      </c>
      <c r="O22">
        <f>(I22*21)/100</f>
      </c>
      <c t="s">
        <v>27</v>
      </c>
    </row>
    <row r="23" spans="1:5" ht="12.75">
      <c r="A23" s="38" t="s">
        <v>55</v>
      </c>
      <c r="E23" s="37" t="s">
        <v>78</v>
      </c>
    </row>
    <row r="24" spans="1:16" ht="12.75">
      <c r="A24" s="26" t="s">
        <v>50</v>
      </c>
      <c s="31" t="s">
        <v>79</v>
      </c>
      <c s="31" t="s">
        <v>76</v>
      </c>
      <c s="26" t="s">
        <v>80</v>
      </c>
      <c s="32" t="s">
        <v>77</v>
      </c>
      <c s="33" t="s">
        <v>54</v>
      </c>
      <c s="34">
        <v>1</v>
      </c>
      <c s="35">
        <v>25000</v>
      </c>
      <c s="35">
        <f>ROUND(ROUND(H24,2)*ROUND(G24,3),2)</f>
      </c>
      <c s="33" t="s">
        <v>62</v>
      </c>
      <c r="O24">
        <f>(I24*21)/100</f>
      </c>
      <c t="s">
        <v>27</v>
      </c>
    </row>
    <row r="25" spans="1:5" ht="12.75">
      <c r="A25" s="38" t="s">
        <v>55</v>
      </c>
      <c r="E25" s="37" t="s">
        <v>81</v>
      </c>
    </row>
    <row r="26" spans="1:16" ht="12.75">
      <c r="A26" s="26" t="s">
        <v>50</v>
      </c>
      <c s="31" t="s">
        <v>42</v>
      </c>
      <c s="31" t="s">
        <v>82</v>
      </c>
      <c s="26" t="s">
        <v>65</v>
      </c>
      <c s="32" t="s">
        <v>83</v>
      </c>
      <c s="33" t="s">
        <v>84</v>
      </c>
      <c s="34">
        <v>1</v>
      </c>
      <c s="35">
        <v>40000</v>
      </c>
      <c s="35">
        <f>ROUND(ROUND(H26,2)*ROUND(G26,3),2)</f>
      </c>
      <c s="33" t="s">
        <v>62</v>
      </c>
      <c r="O26">
        <f>(I26*21)/100</f>
      </c>
      <c t="s">
        <v>27</v>
      </c>
    </row>
    <row r="27" spans="1:5" ht="25.5">
      <c r="A27" s="38" t="s">
        <v>55</v>
      </c>
      <c r="E27" s="37" t="s">
        <v>85</v>
      </c>
    </row>
    <row r="28" spans="1:16" ht="12.75">
      <c r="A28" s="26" t="s">
        <v>50</v>
      </c>
      <c s="31" t="s">
        <v>44</v>
      </c>
      <c s="31" t="s">
        <v>86</v>
      </c>
      <c s="26" t="s">
        <v>80</v>
      </c>
      <c s="32" t="s">
        <v>87</v>
      </c>
      <c s="33" t="s">
        <v>54</v>
      </c>
      <c s="34">
        <v>1</v>
      </c>
      <c s="35">
        <v>60000</v>
      </c>
      <c s="35">
        <f>ROUND(ROUND(H28,2)*ROUND(G28,3),2)</f>
      </c>
      <c s="33" t="s">
        <v>62</v>
      </c>
      <c r="O28">
        <f>(I28*21)/100</f>
      </c>
      <c t="s">
        <v>27</v>
      </c>
    </row>
    <row r="29" spans="1:5" ht="12.75">
      <c r="A29" s="38" t="s">
        <v>55</v>
      </c>
      <c r="E29" s="37" t="s">
        <v>88</v>
      </c>
    </row>
    <row r="30" spans="1:16" ht="12.75">
      <c r="A30" s="26" t="s">
        <v>50</v>
      </c>
      <c s="31" t="s">
        <v>46</v>
      </c>
      <c s="31" t="s">
        <v>86</v>
      </c>
      <c s="26" t="s">
        <v>72</v>
      </c>
      <c s="32" t="s">
        <v>87</v>
      </c>
      <c s="33" t="s">
        <v>54</v>
      </c>
      <c s="34">
        <v>1</v>
      </c>
      <c s="35">
        <v>50000</v>
      </c>
      <c s="35">
        <f>ROUND(ROUND(H30,2)*ROUND(G30,3),2)</f>
      </c>
      <c s="33" t="s">
        <v>62</v>
      </c>
      <c r="O30">
        <f>(I30*21)/100</f>
      </c>
      <c t="s">
        <v>27</v>
      </c>
    </row>
    <row r="31" spans="1:5" ht="12.75">
      <c r="A31" s="38" t="s">
        <v>55</v>
      </c>
      <c r="E31" s="37" t="s">
        <v>89</v>
      </c>
    </row>
    <row r="32" spans="1:16" ht="12.75">
      <c r="A32" s="26" t="s">
        <v>50</v>
      </c>
      <c s="31" t="s">
        <v>90</v>
      </c>
      <c s="31" t="s">
        <v>91</v>
      </c>
      <c s="26" t="s">
        <v>52</v>
      </c>
      <c s="32" t="s">
        <v>92</v>
      </c>
      <c s="33" t="s">
        <v>84</v>
      </c>
      <c s="34">
        <v>1</v>
      </c>
      <c s="35">
        <v>15000</v>
      </c>
      <c s="35">
        <f>ROUND(ROUND(H32,2)*ROUND(G32,3),2)</f>
      </c>
      <c s="33" t="s">
        <v>62</v>
      </c>
      <c r="O32">
        <f>(I32*21)/100</f>
      </c>
      <c t="s">
        <v>27</v>
      </c>
    </row>
    <row r="33" spans="1:5" ht="12.75">
      <c r="A33" s="38" t="s">
        <v>55</v>
      </c>
      <c r="E33" s="37" t="s">
        <v>93</v>
      </c>
    </row>
    <row r="34" spans="1:16" ht="12.75">
      <c r="A34" s="26" t="s">
        <v>50</v>
      </c>
      <c s="31" t="s">
        <v>94</v>
      </c>
      <c s="31" t="s">
        <v>95</v>
      </c>
      <c s="26" t="s">
        <v>52</v>
      </c>
      <c s="32" t="s">
        <v>96</v>
      </c>
      <c s="33" t="s">
        <v>54</v>
      </c>
      <c s="34">
        <v>1</v>
      </c>
      <c s="35">
        <v>350000</v>
      </c>
      <c s="35">
        <f>ROUND(ROUND(H34,2)*ROUND(G34,3),2)</f>
      </c>
      <c s="33" t="s">
        <v>62</v>
      </c>
      <c r="O34">
        <f>(I34*21)/100</f>
      </c>
      <c t="s">
        <v>27</v>
      </c>
    </row>
    <row r="35" spans="1:5" ht="12.75">
      <c r="A35" s="38" t="s">
        <v>55</v>
      </c>
      <c r="E35" s="37" t="s">
        <v>97</v>
      </c>
    </row>
    <row r="36" spans="1:16" ht="12.75">
      <c r="A36" s="26" t="s">
        <v>50</v>
      </c>
      <c s="31" t="s">
        <v>98</v>
      </c>
      <c s="31" t="s">
        <v>99</v>
      </c>
      <c s="26" t="s">
        <v>52</v>
      </c>
      <c s="32" t="s">
        <v>100</v>
      </c>
      <c s="33" t="s">
        <v>54</v>
      </c>
      <c s="34">
        <v>1</v>
      </c>
      <c s="35">
        <v>80000</v>
      </c>
      <c s="35">
        <f>ROUND(ROUND(H36,2)*ROUND(G36,3),2)</f>
      </c>
      <c s="33" t="s">
        <v>62</v>
      </c>
      <c r="O36">
        <f>(I36*21)/100</f>
      </c>
      <c t="s">
        <v>27</v>
      </c>
    </row>
    <row r="37" spans="1:5" ht="12.75">
      <c r="A37" s="38" t="s">
        <v>55</v>
      </c>
      <c r="E37" s="37" t="s">
        <v>101</v>
      </c>
    </row>
    <row r="38" spans="1:16" ht="12.75">
      <c r="A38" s="26" t="s">
        <v>50</v>
      </c>
      <c s="31" t="s">
        <v>102</v>
      </c>
      <c s="31" t="s">
        <v>103</v>
      </c>
      <c s="26" t="s">
        <v>52</v>
      </c>
      <c s="32" t="s">
        <v>104</v>
      </c>
      <c s="33" t="s">
        <v>54</v>
      </c>
      <c s="34">
        <v>1</v>
      </c>
      <c s="35">
        <v>25000</v>
      </c>
      <c s="35">
        <f>ROUND(ROUND(H38,2)*ROUND(G38,3),2)</f>
      </c>
      <c s="33" t="s">
        <v>62</v>
      </c>
      <c r="O38">
        <f>(I38*21)/100</f>
      </c>
      <c t="s">
        <v>27</v>
      </c>
    </row>
    <row r="39" spans="1:5" ht="12.75">
      <c r="A39" s="38" t="s">
        <v>55</v>
      </c>
      <c r="E39" s="37" t="s">
        <v>52</v>
      </c>
    </row>
    <row r="40" spans="1:16" ht="12.75">
      <c r="A40" s="26" t="s">
        <v>50</v>
      </c>
      <c s="31" t="s">
        <v>105</v>
      </c>
      <c s="31" t="s">
        <v>106</v>
      </c>
      <c s="26" t="s">
        <v>65</v>
      </c>
      <c s="32" t="s">
        <v>107</v>
      </c>
      <c s="33" t="s">
        <v>54</v>
      </c>
      <c s="34">
        <v>1</v>
      </c>
      <c s="35">
        <v>60000</v>
      </c>
      <c s="35">
        <f>ROUND(ROUND(H40,2)*ROUND(G40,3),2)</f>
      </c>
      <c s="33" t="s">
        <v>62</v>
      </c>
      <c r="O40">
        <f>(I40*21)/100</f>
      </c>
      <c t="s">
        <v>27</v>
      </c>
    </row>
    <row r="41" spans="1:5" ht="12.75">
      <c r="A41" s="38" t="s">
        <v>55</v>
      </c>
      <c r="E41" s="37" t="s">
        <v>108</v>
      </c>
    </row>
    <row r="42" spans="1:16" ht="12.75">
      <c r="A42" s="26" t="s">
        <v>50</v>
      </c>
      <c s="31" t="s">
        <v>109</v>
      </c>
      <c s="31" t="s">
        <v>110</v>
      </c>
      <c s="26" t="s">
        <v>52</v>
      </c>
      <c s="32" t="s">
        <v>111</v>
      </c>
      <c s="33" t="s">
        <v>84</v>
      </c>
      <c s="34">
        <v>1</v>
      </c>
      <c s="35">
        <v>18000</v>
      </c>
      <c s="35">
        <f>ROUND(ROUND(H42,2)*ROUND(G42,3),2)</f>
      </c>
      <c s="33" t="s">
        <v>62</v>
      </c>
      <c r="O42">
        <f>(I42*21)/100</f>
      </c>
      <c t="s">
        <v>27</v>
      </c>
    </row>
    <row r="43" spans="1:5" ht="12.75">
      <c r="A43" s="38" t="s">
        <v>55</v>
      </c>
      <c r="E43" s="37" t="s">
        <v>112</v>
      </c>
    </row>
    <row r="44" spans="1:16" ht="12.75">
      <c r="A44" s="26" t="s">
        <v>50</v>
      </c>
      <c s="31" t="s">
        <v>113</v>
      </c>
      <c s="31" t="s">
        <v>114</v>
      </c>
      <c s="26" t="s">
        <v>52</v>
      </c>
      <c s="32" t="s">
        <v>115</v>
      </c>
      <c s="33" t="s">
        <v>84</v>
      </c>
      <c s="34">
        <v>2</v>
      </c>
      <c s="35">
        <v>10000</v>
      </c>
      <c s="35">
        <f>ROUND(ROUND(H44,2)*ROUND(G44,3),2)</f>
      </c>
      <c s="33" t="s">
        <v>62</v>
      </c>
      <c r="O44">
        <f>(I44*21)/100</f>
      </c>
      <c t="s">
        <v>27</v>
      </c>
    </row>
    <row r="45" spans="1:5" ht="12.75">
      <c r="A45" s="38" t="s">
        <v>55</v>
      </c>
      <c r="E45" s="37" t="s">
        <v>116</v>
      </c>
    </row>
    <row r="46" spans="1:16" ht="12.75">
      <c r="A46" s="26" t="s">
        <v>50</v>
      </c>
      <c s="31" t="s">
        <v>117</v>
      </c>
      <c s="31" t="s">
        <v>118</v>
      </c>
      <c s="26" t="s">
        <v>52</v>
      </c>
      <c s="32" t="s">
        <v>119</v>
      </c>
      <c s="33" t="s">
        <v>54</v>
      </c>
      <c s="34">
        <v>1</v>
      </c>
      <c s="35">
        <v>300000</v>
      </c>
      <c s="35">
        <f>ROUND(ROUND(H46,2)*ROUND(G46,3),2)</f>
      </c>
      <c s="33" t="s">
        <v>62</v>
      </c>
      <c r="O46">
        <f>(I46*21)/100</f>
      </c>
      <c t="s">
        <v>27</v>
      </c>
    </row>
    <row r="47" spans="1:5" ht="51">
      <c r="A47" s="36" t="s">
        <v>55</v>
      </c>
      <c r="E47" s="37" t="s">
        <v>120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0+O9+O28+O51+O54+O57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121</v>
      </c>
      <c s="39">
        <f>0+I9+I28+I51+I54+I57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121</v>
      </c>
      <c s="1"/>
      <c s="14" t="s">
        <v>122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121</v>
      </c>
      <c s="6"/>
      <c s="18" t="s">
        <v>122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0+I10+I12+I14+I16+I18+I20+I22+I24+I26</f>
      </c>
      <c>
        <f>0+O10+O12+O14+O16+O18+O20+O22+O24+O26</f>
      </c>
    </row>
    <row r="10" spans="1:16" ht="25.5">
      <c r="A10" s="26" t="s">
        <v>50</v>
      </c>
      <c s="31" t="s">
        <v>31</v>
      </c>
      <c s="31" t="s">
        <v>124</v>
      </c>
      <c s="26" t="s">
        <v>52</v>
      </c>
      <c s="32" t="s">
        <v>125</v>
      </c>
      <c s="33" t="s">
        <v>126</v>
      </c>
      <c s="34">
        <v>355.54</v>
      </c>
      <c s="35">
        <v>107</v>
      </c>
      <c s="35">
        <f>ROUND(ROUND(H10,2)*ROUND(G10,3),2)</f>
      </c>
      <c s="33" t="s">
        <v>62</v>
      </c>
      <c r="O10">
        <f>(I10*21)/100</f>
      </c>
      <c t="s">
        <v>27</v>
      </c>
    </row>
    <row r="11" spans="1:5" ht="25.5">
      <c r="A11" s="38" t="s">
        <v>55</v>
      </c>
      <c r="E11" s="37" t="s">
        <v>127</v>
      </c>
    </row>
    <row r="12" spans="1:16" ht="25.5">
      <c r="A12" s="26" t="s">
        <v>50</v>
      </c>
      <c s="31" t="s">
        <v>27</v>
      </c>
      <c s="31" t="s">
        <v>128</v>
      </c>
      <c s="26" t="s">
        <v>52</v>
      </c>
      <c s="32" t="s">
        <v>129</v>
      </c>
      <c s="33" t="s">
        <v>126</v>
      </c>
      <c s="34">
        <v>6.458</v>
      </c>
      <c s="35">
        <v>157</v>
      </c>
      <c s="35">
        <f>ROUND(ROUND(H12,2)*ROUND(G12,3),2)</f>
      </c>
      <c s="33" t="s">
        <v>62</v>
      </c>
      <c r="O12">
        <f>(I12*21)/100</f>
      </c>
      <c t="s">
        <v>27</v>
      </c>
    </row>
    <row r="13" spans="1:5" ht="12.75">
      <c r="A13" s="38" t="s">
        <v>55</v>
      </c>
      <c r="E13" s="37" t="s">
        <v>130</v>
      </c>
    </row>
    <row r="14" spans="1:16" ht="25.5">
      <c r="A14" s="26" t="s">
        <v>50</v>
      </c>
      <c s="31" t="s">
        <v>26</v>
      </c>
      <c s="31" t="s">
        <v>131</v>
      </c>
      <c s="26" t="s">
        <v>52</v>
      </c>
      <c s="32" t="s">
        <v>132</v>
      </c>
      <c s="33" t="s">
        <v>126</v>
      </c>
      <c s="34">
        <v>48.312</v>
      </c>
      <c s="35">
        <v>257</v>
      </c>
      <c s="35">
        <f>ROUND(ROUND(H14,2)*ROUND(G14,3),2)</f>
      </c>
      <c s="33" t="s">
        <v>62</v>
      </c>
      <c r="O14">
        <f>(I14*21)/100</f>
      </c>
      <c t="s">
        <v>27</v>
      </c>
    </row>
    <row r="15" spans="1:5" ht="63.75">
      <c r="A15" s="38" t="s">
        <v>55</v>
      </c>
      <c r="E15" s="37" t="s">
        <v>133</v>
      </c>
    </row>
    <row r="16" spans="1:16" ht="25.5">
      <c r="A16" s="26" t="s">
        <v>50</v>
      </c>
      <c s="31" t="s">
        <v>35</v>
      </c>
      <c s="31" t="s">
        <v>134</v>
      </c>
      <c s="26" t="s">
        <v>135</v>
      </c>
      <c s="32" t="s">
        <v>136</v>
      </c>
      <c s="33" t="s">
        <v>126</v>
      </c>
      <c s="34">
        <v>124.331</v>
      </c>
      <c s="35">
        <v>340</v>
      </c>
      <c s="35">
        <f>ROUND(ROUND(H16,2)*ROUND(G16,3),2)</f>
      </c>
      <c s="33" t="s">
        <v>62</v>
      </c>
      <c r="O16">
        <f>(I16*21)/100</f>
      </c>
      <c t="s">
        <v>27</v>
      </c>
    </row>
    <row r="17" spans="1:5" ht="25.5">
      <c r="A17" s="38" t="s">
        <v>55</v>
      </c>
      <c r="E17" s="37" t="s">
        <v>137</v>
      </c>
    </row>
    <row r="18" spans="1:16" ht="25.5">
      <c r="A18" s="26" t="s">
        <v>50</v>
      </c>
      <c s="31" t="s">
        <v>37</v>
      </c>
      <c s="31" t="s">
        <v>134</v>
      </c>
      <c s="26" t="s">
        <v>138</v>
      </c>
      <c s="32" t="s">
        <v>136</v>
      </c>
      <c s="33" t="s">
        <v>126</v>
      </c>
      <c s="34">
        <v>84.135</v>
      </c>
      <c s="35">
        <v>340</v>
      </c>
      <c s="35">
        <f>ROUND(ROUND(H18,2)*ROUND(G18,3),2)</f>
      </c>
      <c s="33" t="s">
        <v>62</v>
      </c>
      <c r="O18">
        <f>(I18*21)/100</f>
      </c>
      <c t="s">
        <v>27</v>
      </c>
    </row>
    <row r="19" spans="1:5" ht="25.5">
      <c r="A19" s="38" t="s">
        <v>55</v>
      </c>
      <c r="E19" s="37" t="s">
        <v>139</v>
      </c>
    </row>
    <row r="20" spans="1:16" ht="25.5">
      <c r="A20" s="26" t="s">
        <v>50</v>
      </c>
      <c s="31" t="s">
        <v>39</v>
      </c>
      <c s="31" t="s">
        <v>140</v>
      </c>
      <c s="26" t="s">
        <v>52</v>
      </c>
      <c s="32" t="s">
        <v>141</v>
      </c>
      <c s="33" t="s">
        <v>126</v>
      </c>
      <c s="34">
        <v>618.993</v>
      </c>
      <c s="35">
        <v>100</v>
      </c>
      <c s="35">
        <f>ROUND(ROUND(H20,2)*ROUND(G20,3),2)</f>
      </c>
      <c s="33" t="s">
        <v>62</v>
      </c>
      <c r="O20">
        <f>(I20*21)/100</f>
      </c>
      <c t="s">
        <v>27</v>
      </c>
    </row>
    <row r="21" spans="1:5" ht="25.5">
      <c r="A21" s="38" t="s">
        <v>55</v>
      </c>
      <c r="E21" s="37" t="s">
        <v>142</v>
      </c>
    </row>
    <row r="22" spans="1:16" ht="12.75">
      <c r="A22" s="26" t="s">
        <v>50</v>
      </c>
      <c s="31" t="s">
        <v>75</v>
      </c>
      <c s="31" t="s">
        <v>143</v>
      </c>
      <c s="26" t="s">
        <v>52</v>
      </c>
      <c s="32" t="s">
        <v>144</v>
      </c>
      <c s="33" t="s">
        <v>126</v>
      </c>
      <c s="34">
        <v>3.6</v>
      </c>
      <c s="35">
        <v>889</v>
      </c>
      <c s="35">
        <f>ROUND(ROUND(H22,2)*ROUND(G22,3),2)</f>
      </c>
      <c s="33" t="s">
        <v>62</v>
      </c>
      <c r="O22">
        <f>(I22*21)/100</f>
      </c>
      <c t="s">
        <v>27</v>
      </c>
    </row>
    <row r="23" spans="1:5" ht="12.75">
      <c r="A23" s="38" t="s">
        <v>55</v>
      </c>
      <c r="E23" s="37" t="s">
        <v>145</v>
      </c>
    </row>
    <row r="24" spans="1:16" ht="25.5">
      <c r="A24" s="26" t="s">
        <v>50</v>
      </c>
      <c s="31" t="s">
        <v>79</v>
      </c>
      <c s="31" t="s">
        <v>146</v>
      </c>
      <c s="26" t="s">
        <v>135</v>
      </c>
      <c s="32" t="s">
        <v>147</v>
      </c>
      <c s="33" t="s">
        <v>126</v>
      </c>
      <c s="34">
        <v>133.512</v>
      </c>
      <c s="35">
        <v>5230</v>
      </c>
      <c s="35">
        <f>ROUND(ROUND(H24,2)*ROUND(G24,3),2)</f>
      </c>
      <c s="33" t="s">
        <v>62</v>
      </c>
      <c r="O24">
        <f>(I24*21)/100</f>
      </c>
      <c t="s">
        <v>27</v>
      </c>
    </row>
    <row r="25" spans="1:5" ht="76.5">
      <c r="A25" s="38" t="s">
        <v>55</v>
      </c>
      <c r="E25" s="37" t="s">
        <v>148</v>
      </c>
    </row>
    <row r="26" spans="1:16" ht="25.5">
      <c r="A26" s="26" t="s">
        <v>50</v>
      </c>
      <c s="31" t="s">
        <v>42</v>
      </c>
      <c s="31" t="s">
        <v>146</v>
      </c>
      <c s="26" t="s">
        <v>138</v>
      </c>
      <c s="32" t="s">
        <v>147</v>
      </c>
      <c s="33" t="s">
        <v>126</v>
      </c>
      <c s="34">
        <v>0.107</v>
      </c>
      <c s="35">
        <v>5230</v>
      </c>
      <c s="35">
        <f>ROUND(ROUND(H26,2)*ROUND(G26,3),2)</f>
      </c>
      <c s="33" t="s">
        <v>62</v>
      </c>
      <c r="O26">
        <f>(I26*21)/100</f>
      </c>
      <c t="s">
        <v>27</v>
      </c>
    </row>
    <row r="27" spans="1:5" ht="25.5">
      <c r="A27" s="36" t="s">
        <v>55</v>
      </c>
      <c r="E27" s="37" t="s">
        <v>149</v>
      </c>
    </row>
    <row r="28" spans="1:18" ht="12.75" customHeight="1">
      <c r="A28" s="6" t="s">
        <v>48</v>
      </c>
      <c s="6"/>
      <c s="41" t="s">
        <v>31</v>
      </c>
      <c s="6"/>
      <c s="29" t="s">
        <v>150</v>
      </c>
      <c s="6"/>
      <c s="6"/>
      <c s="6"/>
      <c s="42">
        <f>0+Q28</f>
      </c>
      <c s="6"/>
      <c r="O28">
        <f>0+R28</f>
      </c>
      <c r="Q28">
        <f>0+I29+I31+I33+I35+I37+I39+I41+I43+I45+I47+I49</f>
      </c>
      <c>
        <f>0+O29+O31+O33+O35+O37+O39+O41+O43+O45+O47+O49</f>
      </c>
    </row>
    <row r="29" spans="1:16" ht="12.75">
      <c r="A29" s="26" t="s">
        <v>50</v>
      </c>
      <c s="31" t="s">
        <v>44</v>
      </c>
      <c s="31" t="s">
        <v>151</v>
      </c>
      <c s="26" t="s">
        <v>52</v>
      </c>
      <c s="32" t="s">
        <v>152</v>
      </c>
      <c s="33" t="s">
        <v>153</v>
      </c>
      <c s="34">
        <v>651.5</v>
      </c>
      <c s="35">
        <v>33</v>
      </c>
      <c s="35">
        <f>ROUND(ROUND(H29,2)*ROUND(G29,3),2)</f>
      </c>
      <c s="33" t="s">
        <v>62</v>
      </c>
      <c r="O29">
        <f>(I29*21)/100</f>
      </c>
      <c t="s">
        <v>27</v>
      </c>
    </row>
    <row r="30" spans="1:5" ht="76.5">
      <c r="A30" s="38" t="s">
        <v>55</v>
      </c>
      <c r="E30" s="37" t="s">
        <v>154</v>
      </c>
    </row>
    <row r="31" spans="1:16" ht="12.75">
      <c r="A31" s="26" t="s">
        <v>50</v>
      </c>
      <c s="31" t="s">
        <v>46</v>
      </c>
      <c s="31" t="s">
        <v>155</v>
      </c>
      <c s="26" t="s">
        <v>52</v>
      </c>
      <c s="32" t="s">
        <v>156</v>
      </c>
      <c s="33" t="s">
        <v>84</v>
      </c>
      <c s="34">
        <v>1</v>
      </c>
      <c s="35">
        <v>15100</v>
      </c>
      <c s="35">
        <f>ROUND(ROUND(H31,2)*ROUND(G31,3),2)</f>
      </c>
      <c s="33" t="s">
        <v>62</v>
      </c>
      <c r="O31">
        <f>(I31*21)/100</f>
      </c>
      <c t="s">
        <v>27</v>
      </c>
    </row>
    <row r="32" spans="1:5" ht="51">
      <c r="A32" s="38" t="s">
        <v>55</v>
      </c>
      <c r="E32" s="37" t="s">
        <v>157</v>
      </c>
    </row>
    <row r="33" spans="1:16" ht="25.5">
      <c r="A33" s="26" t="s">
        <v>50</v>
      </c>
      <c s="31" t="s">
        <v>90</v>
      </c>
      <c s="31" t="s">
        <v>158</v>
      </c>
      <c s="26" t="s">
        <v>52</v>
      </c>
      <c s="32" t="s">
        <v>159</v>
      </c>
      <c s="33" t="s">
        <v>84</v>
      </c>
      <c s="34">
        <v>1</v>
      </c>
      <c s="35">
        <v>1230</v>
      </c>
      <c s="35">
        <f>ROUND(ROUND(H33,2)*ROUND(G33,3),2)</f>
      </c>
      <c s="33" t="s">
        <v>62</v>
      </c>
      <c r="O33">
        <f>(I33*21)/100</f>
      </c>
      <c t="s">
        <v>27</v>
      </c>
    </row>
    <row r="34" spans="1:5" ht="38.25">
      <c r="A34" s="38" t="s">
        <v>55</v>
      </c>
      <c r="E34" s="37" t="s">
        <v>160</v>
      </c>
    </row>
    <row r="35" spans="1:16" ht="25.5">
      <c r="A35" s="26" t="s">
        <v>50</v>
      </c>
      <c s="31" t="s">
        <v>94</v>
      </c>
      <c s="31" t="s">
        <v>161</v>
      </c>
      <c s="26" t="s">
        <v>135</v>
      </c>
      <c s="32" t="s">
        <v>162</v>
      </c>
      <c s="33" t="s">
        <v>163</v>
      </c>
      <c s="34">
        <v>20.13</v>
      </c>
      <c s="35">
        <v>1110</v>
      </c>
      <c s="35">
        <f>ROUND(ROUND(H35,2)*ROUND(G35,3),2)</f>
      </c>
      <c s="33" t="s">
        <v>62</v>
      </c>
      <c r="O35">
        <f>(I35*21)/100</f>
      </c>
      <c t="s">
        <v>27</v>
      </c>
    </row>
    <row r="36" spans="1:5" ht="76.5">
      <c r="A36" s="38" t="s">
        <v>55</v>
      </c>
      <c r="E36" s="37" t="s">
        <v>164</v>
      </c>
    </row>
    <row r="37" spans="1:16" ht="25.5">
      <c r="A37" s="26" t="s">
        <v>50</v>
      </c>
      <c s="31" t="s">
        <v>98</v>
      </c>
      <c s="31" t="s">
        <v>161</v>
      </c>
      <c s="26" t="s">
        <v>138</v>
      </c>
      <c s="32" t="s">
        <v>162</v>
      </c>
      <c s="33" t="s">
        <v>163</v>
      </c>
      <c s="34">
        <v>23.374</v>
      </c>
      <c s="35">
        <v>1110</v>
      </c>
      <c s="35">
        <f>ROUND(ROUND(H37,2)*ROUND(G37,3),2)</f>
      </c>
      <c s="33" t="s">
        <v>62</v>
      </c>
      <c r="O37">
        <f>(I37*21)/100</f>
      </c>
      <c t="s">
        <v>27</v>
      </c>
    </row>
    <row r="38" spans="1:5" ht="63.75">
      <c r="A38" s="38" t="s">
        <v>55</v>
      </c>
      <c r="E38" s="37" t="s">
        <v>165</v>
      </c>
    </row>
    <row r="39" spans="1:16" ht="25.5">
      <c r="A39" s="26" t="s">
        <v>50</v>
      </c>
      <c s="31" t="s">
        <v>102</v>
      </c>
      <c s="31" t="s">
        <v>161</v>
      </c>
      <c s="26" t="s">
        <v>166</v>
      </c>
      <c s="32" t="s">
        <v>162</v>
      </c>
      <c s="33" t="s">
        <v>163</v>
      </c>
      <c s="34">
        <v>32.256</v>
      </c>
      <c s="35">
        <v>1110</v>
      </c>
      <c s="35">
        <f>ROUND(ROUND(H39,2)*ROUND(G39,3),2)</f>
      </c>
      <c s="33" t="s">
        <v>62</v>
      </c>
      <c r="O39">
        <f>(I39*21)/100</f>
      </c>
      <c t="s">
        <v>27</v>
      </c>
    </row>
    <row r="40" spans="1:5" ht="63.75">
      <c r="A40" s="38" t="s">
        <v>55</v>
      </c>
      <c r="E40" s="37" t="s">
        <v>167</v>
      </c>
    </row>
    <row r="41" spans="1:16" ht="25.5">
      <c r="A41" s="26" t="s">
        <v>50</v>
      </c>
      <c s="31" t="s">
        <v>105</v>
      </c>
      <c s="31" t="s">
        <v>168</v>
      </c>
      <c s="26" t="s">
        <v>52</v>
      </c>
      <c s="32" t="s">
        <v>169</v>
      </c>
      <c s="33" t="s">
        <v>163</v>
      </c>
      <c s="34">
        <v>220.212</v>
      </c>
      <c s="35">
        <v>558</v>
      </c>
      <c s="35">
        <f>ROUND(ROUND(H41,2)*ROUND(G41,3),2)</f>
      </c>
      <c s="33" t="s">
        <v>62</v>
      </c>
      <c r="O41">
        <f>(I41*21)/100</f>
      </c>
      <c t="s">
        <v>27</v>
      </c>
    </row>
    <row r="42" spans="1:5" ht="12.75">
      <c r="A42" s="38" t="s">
        <v>55</v>
      </c>
      <c r="E42" s="37" t="s">
        <v>170</v>
      </c>
    </row>
    <row r="43" spans="1:16" ht="12.75">
      <c r="A43" s="26" t="s">
        <v>50</v>
      </c>
      <c s="31" t="s">
        <v>109</v>
      </c>
      <c s="31" t="s">
        <v>171</v>
      </c>
      <c s="26" t="s">
        <v>52</v>
      </c>
      <c s="32" t="s">
        <v>172</v>
      </c>
      <c s="33" t="s">
        <v>163</v>
      </c>
      <c s="34">
        <v>15.36</v>
      </c>
      <c s="35">
        <v>1860</v>
      </c>
      <c s="35">
        <f>ROUND(ROUND(H43,2)*ROUND(G43,3),2)</f>
      </c>
      <c s="33" t="s">
        <v>62</v>
      </c>
      <c r="O43">
        <f>(I43*21)/100</f>
      </c>
      <c t="s">
        <v>27</v>
      </c>
    </row>
    <row r="44" spans="1:5" ht="63.75">
      <c r="A44" s="38" t="s">
        <v>55</v>
      </c>
      <c r="E44" s="37" t="s">
        <v>173</v>
      </c>
    </row>
    <row r="45" spans="1:16" ht="12.75">
      <c r="A45" s="26" t="s">
        <v>50</v>
      </c>
      <c s="31" t="s">
        <v>113</v>
      </c>
      <c s="31" t="s">
        <v>174</v>
      </c>
      <c s="26" t="s">
        <v>52</v>
      </c>
      <c s="32" t="s">
        <v>175</v>
      </c>
      <c s="33" t="s">
        <v>163</v>
      </c>
      <c s="34">
        <v>374.061</v>
      </c>
      <c s="35">
        <v>545</v>
      </c>
      <c s="35">
        <f>ROUND(ROUND(H45,2)*ROUND(G45,3),2)</f>
      </c>
      <c s="33" t="s">
        <v>62</v>
      </c>
      <c r="O45">
        <f>(I45*21)/100</f>
      </c>
      <c t="s">
        <v>27</v>
      </c>
    </row>
    <row r="46" spans="1:5" ht="25.5">
      <c r="A46" s="38" t="s">
        <v>55</v>
      </c>
      <c r="E46" s="37" t="s">
        <v>176</v>
      </c>
    </row>
    <row r="47" spans="1:16" ht="12.75">
      <c r="A47" s="26" t="s">
        <v>50</v>
      </c>
      <c s="31" t="s">
        <v>117</v>
      </c>
      <c s="31" t="s">
        <v>177</v>
      </c>
      <c s="26" t="s">
        <v>52</v>
      </c>
      <c s="32" t="s">
        <v>178</v>
      </c>
      <c s="33" t="s">
        <v>163</v>
      </c>
      <c s="34">
        <v>177.77</v>
      </c>
      <c s="35">
        <v>917</v>
      </c>
      <c s="35">
        <f>ROUND(ROUND(H47,2)*ROUND(G47,3),2)</f>
      </c>
      <c s="33" t="s">
        <v>62</v>
      </c>
      <c r="O47">
        <f>(I47*21)/100</f>
      </c>
      <c t="s">
        <v>27</v>
      </c>
    </row>
    <row r="48" spans="1:5" ht="25.5">
      <c r="A48" s="38" t="s">
        <v>55</v>
      </c>
      <c r="E48" s="37" t="s">
        <v>179</v>
      </c>
    </row>
    <row r="49" spans="1:16" ht="12.75">
      <c r="A49" s="26" t="s">
        <v>50</v>
      </c>
      <c s="31" t="s">
        <v>180</v>
      </c>
      <c s="31" t="s">
        <v>181</v>
      </c>
      <c s="26" t="s">
        <v>52</v>
      </c>
      <c s="32" t="s">
        <v>182</v>
      </c>
      <c s="33" t="s">
        <v>163</v>
      </c>
      <c s="34">
        <v>556.151</v>
      </c>
      <c s="35">
        <v>19.4</v>
      </c>
      <c s="35">
        <f>ROUND(ROUND(H49,2)*ROUND(G49,3),2)</f>
      </c>
      <c s="33" t="s">
        <v>62</v>
      </c>
      <c r="O49">
        <f>(I49*21)/100</f>
      </c>
      <c t="s">
        <v>27</v>
      </c>
    </row>
    <row r="50" spans="1:5" ht="12.75">
      <c r="A50" s="36" t="s">
        <v>55</v>
      </c>
      <c r="E50" s="37" t="s">
        <v>183</v>
      </c>
    </row>
    <row r="51" spans="1:18" ht="12.75" customHeight="1">
      <c r="A51" s="6" t="s">
        <v>48</v>
      </c>
      <c s="6"/>
      <c s="41" t="s">
        <v>27</v>
      </c>
      <c s="6"/>
      <c s="29" t="s">
        <v>184</v>
      </c>
      <c s="6"/>
      <c s="6"/>
      <c s="6"/>
      <c s="42">
        <f>0+Q51</f>
      </c>
      <c s="6"/>
      <c r="O51">
        <f>0+R51</f>
      </c>
      <c r="Q51">
        <f>0+I52</f>
      </c>
      <c>
        <f>0+O52</f>
      </c>
    </row>
    <row r="52" spans="1:16" ht="12.75">
      <c r="A52" s="26" t="s">
        <v>50</v>
      </c>
      <c s="31" t="s">
        <v>185</v>
      </c>
      <c s="31" t="s">
        <v>186</v>
      </c>
      <c s="26" t="s">
        <v>52</v>
      </c>
      <c s="32" t="s">
        <v>187</v>
      </c>
      <c s="33" t="s">
        <v>153</v>
      </c>
      <c s="34">
        <v>17.68</v>
      </c>
      <c s="35">
        <v>12000</v>
      </c>
      <c s="35">
        <f>ROUND(ROUND(H52,2)*ROUND(G52,3),2)</f>
      </c>
      <c s="33" t="s">
        <v>62</v>
      </c>
      <c r="O52">
        <f>(I52*21)/100</f>
      </c>
      <c t="s">
        <v>27</v>
      </c>
    </row>
    <row r="53" spans="1:5" ht="63.75">
      <c r="A53" s="36" t="s">
        <v>55</v>
      </c>
      <c r="E53" s="37" t="s">
        <v>188</v>
      </c>
    </row>
    <row r="54" spans="1:18" ht="12.75" customHeight="1">
      <c r="A54" s="6" t="s">
        <v>48</v>
      </c>
      <c s="6"/>
      <c s="41" t="s">
        <v>75</v>
      </c>
      <c s="6"/>
      <c s="29" t="s">
        <v>189</v>
      </c>
      <c s="6"/>
      <c s="6"/>
      <c s="6"/>
      <c s="42">
        <f>0+Q54</f>
      </c>
      <c s="6"/>
      <c r="O54">
        <f>0+R54</f>
      </c>
      <c r="Q54">
        <f>0+I55</f>
      </c>
      <c>
        <f>0+O55</f>
      </c>
    </row>
    <row r="55" spans="1:16" ht="12.75">
      <c r="A55" s="26" t="s">
        <v>50</v>
      </c>
      <c s="31" t="s">
        <v>190</v>
      </c>
      <c s="31" t="s">
        <v>191</v>
      </c>
      <c s="26" t="s">
        <v>52</v>
      </c>
      <c s="32" t="s">
        <v>192</v>
      </c>
      <c s="33" t="s">
        <v>54</v>
      </c>
      <c s="34">
        <v>1</v>
      </c>
      <c s="35">
        <v>10000</v>
      </c>
      <c s="35">
        <f>ROUND(ROUND(H55,2)*ROUND(G55,3),2)</f>
      </c>
      <c s="33" t="s">
        <v>62</v>
      </c>
      <c r="O55">
        <f>(I55*21)/100</f>
      </c>
      <c t="s">
        <v>27</v>
      </c>
    </row>
    <row r="56" spans="1:5" ht="63.75">
      <c r="A56" s="36" t="s">
        <v>55</v>
      </c>
      <c r="E56" s="37" t="s">
        <v>193</v>
      </c>
    </row>
    <row r="57" spans="1:18" ht="12.75" customHeight="1">
      <c r="A57" s="6" t="s">
        <v>48</v>
      </c>
      <c s="6"/>
      <c s="41" t="s">
        <v>42</v>
      </c>
      <c s="6"/>
      <c s="29" t="s">
        <v>194</v>
      </c>
      <c s="6"/>
      <c s="6"/>
      <c s="6"/>
      <c s="42">
        <f>0+Q57</f>
      </c>
      <c s="6"/>
      <c r="O57">
        <f>0+R57</f>
      </c>
      <c r="Q57">
        <f>0+I58+I60+I62+I64+I66+I68+I70</f>
      </c>
      <c>
        <f>0+O58+O60+O62+O64+O66+O68+O70</f>
      </c>
    </row>
    <row r="58" spans="1:16" ht="12.75">
      <c r="A58" s="26" t="s">
        <v>50</v>
      </c>
      <c s="31" t="s">
        <v>195</v>
      </c>
      <c s="31" t="s">
        <v>196</v>
      </c>
      <c s="26" t="s">
        <v>52</v>
      </c>
      <c s="32" t="s">
        <v>197</v>
      </c>
      <c s="33" t="s">
        <v>198</v>
      </c>
      <c s="34">
        <v>7</v>
      </c>
      <c s="35">
        <v>232</v>
      </c>
      <c s="35">
        <f>ROUND(ROUND(H58,2)*ROUND(G58,3),2)</f>
      </c>
      <c s="33" t="s">
        <v>62</v>
      </c>
      <c r="O58">
        <f>(I58*21)/100</f>
      </c>
      <c t="s">
        <v>27</v>
      </c>
    </row>
    <row r="59" spans="1:5" ht="25.5">
      <c r="A59" s="38" t="s">
        <v>55</v>
      </c>
      <c r="E59" s="37" t="s">
        <v>199</v>
      </c>
    </row>
    <row r="60" spans="1:16" ht="12.75">
      <c r="A60" s="26" t="s">
        <v>50</v>
      </c>
      <c s="31" t="s">
        <v>200</v>
      </c>
      <c s="31" t="s">
        <v>201</v>
      </c>
      <c s="26" t="s">
        <v>52</v>
      </c>
      <c s="32" t="s">
        <v>202</v>
      </c>
      <c s="33" t="s">
        <v>84</v>
      </c>
      <c s="34">
        <v>2</v>
      </c>
      <c s="35">
        <v>230</v>
      </c>
      <c s="35">
        <f>ROUND(ROUND(H60,2)*ROUND(G60,3),2)</f>
      </c>
      <c s="33" t="s">
        <v>62</v>
      </c>
      <c r="O60">
        <f>(I60*21)/100</f>
      </c>
      <c t="s">
        <v>27</v>
      </c>
    </row>
    <row r="61" spans="1:5" ht="63.75">
      <c r="A61" s="38" t="s">
        <v>55</v>
      </c>
      <c r="E61" s="37" t="s">
        <v>203</v>
      </c>
    </row>
    <row r="62" spans="1:16" ht="12.75">
      <c r="A62" s="26" t="s">
        <v>50</v>
      </c>
      <c s="31" t="s">
        <v>204</v>
      </c>
      <c s="31" t="s">
        <v>205</v>
      </c>
      <c s="26" t="s">
        <v>52</v>
      </c>
      <c s="32" t="s">
        <v>206</v>
      </c>
      <c s="33" t="s">
        <v>163</v>
      </c>
      <c s="34">
        <v>77.15</v>
      </c>
      <c s="35">
        <v>3570</v>
      </c>
      <c s="35">
        <f>ROUND(ROUND(H62,2)*ROUND(G62,3),2)</f>
      </c>
      <c s="33" t="s">
        <v>62</v>
      </c>
      <c r="O62">
        <f>(I62*21)/100</f>
      </c>
      <c t="s">
        <v>27</v>
      </c>
    </row>
    <row r="63" spans="1:5" ht="12.75">
      <c r="A63" s="38" t="s">
        <v>55</v>
      </c>
      <c r="E63" s="37" t="s">
        <v>207</v>
      </c>
    </row>
    <row r="64" spans="1:16" ht="12.75">
      <c r="A64" s="26" t="s">
        <v>50</v>
      </c>
      <c s="31" t="s">
        <v>208</v>
      </c>
      <c s="31" t="s">
        <v>209</v>
      </c>
      <c s="26" t="s">
        <v>52</v>
      </c>
      <c s="32" t="s">
        <v>210</v>
      </c>
      <c s="33" t="s">
        <v>163</v>
      </c>
      <c s="34">
        <v>3.858</v>
      </c>
      <c s="35">
        <v>2550</v>
      </c>
      <c s="35">
        <f>ROUND(ROUND(H64,2)*ROUND(G64,3),2)</f>
      </c>
      <c s="33" t="s">
        <v>62</v>
      </c>
      <c r="O64">
        <f>(I64*21)/100</f>
      </c>
      <c t="s">
        <v>27</v>
      </c>
    </row>
    <row r="65" spans="1:5" ht="12.75">
      <c r="A65" s="38" t="s">
        <v>55</v>
      </c>
      <c r="E65" s="37" t="s">
        <v>211</v>
      </c>
    </row>
    <row r="66" spans="1:16" ht="12.75">
      <c r="A66" s="26" t="s">
        <v>50</v>
      </c>
      <c s="31" t="s">
        <v>212</v>
      </c>
      <c s="31" t="s">
        <v>213</v>
      </c>
      <c s="26" t="s">
        <v>52</v>
      </c>
      <c s="32" t="s">
        <v>214</v>
      </c>
      <c s="33" t="s">
        <v>163</v>
      </c>
      <c s="34">
        <v>54.057</v>
      </c>
      <c s="35">
        <v>4890</v>
      </c>
      <c s="35">
        <f>ROUND(ROUND(H66,2)*ROUND(G66,3),2)</f>
      </c>
      <c s="33" t="s">
        <v>62</v>
      </c>
      <c r="O66">
        <f>(I66*21)/100</f>
      </c>
      <c t="s">
        <v>27</v>
      </c>
    </row>
    <row r="67" spans="1:5" ht="12.75">
      <c r="A67" s="38" t="s">
        <v>55</v>
      </c>
      <c r="E67" s="37" t="s">
        <v>215</v>
      </c>
    </row>
    <row r="68" spans="1:16" ht="12.75">
      <c r="A68" s="26" t="s">
        <v>50</v>
      </c>
      <c s="31" t="s">
        <v>216</v>
      </c>
      <c s="31" t="s">
        <v>217</v>
      </c>
      <c s="26" t="s">
        <v>52</v>
      </c>
      <c s="32" t="s">
        <v>218</v>
      </c>
      <c s="33" t="s">
        <v>163</v>
      </c>
      <c s="34">
        <v>33.654</v>
      </c>
      <c s="35">
        <v>7290</v>
      </c>
      <c s="35">
        <f>ROUND(ROUND(H68,2)*ROUND(G68,3),2)</f>
      </c>
      <c s="33" t="s">
        <v>62</v>
      </c>
      <c r="O68">
        <f>(I68*21)/100</f>
      </c>
      <c t="s">
        <v>27</v>
      </c>
    </row>
    <row r="69" spans="1:5" ht="12.75">
      <c r="A69" s="38" t="s">
        <v>55</v>
      </c>
      <c r="E69" s="37" t="s">
        <v>219</v>
      </c>
    </row>
    <row r="70" spans="1:16" ht="12.75">
      <c r="A70" s="26" t="s">
        <v>50</v>
      </c>
      <c s="31" t="s">
        <v>220</v>
      </c>
      <c s="31" t="s">
        <v>221</v>
      </c>
      <c s="26" t="s">
        <v>52</v>
      </c>
      <c s="32" t="s">
        <v>222</v>
      </c>
      <c s="33" t="s">
        <v>153</v>
      </c>
      <c s="34">
        <v>2.231</v>
      </c>
      <c s="35">
        <v>2</v>
      </c>
      <c s="35">
        <f>ROUND(ROUND(H70,2)*ROUND(G70,3),2)</f>
      </c>
      <c s="33" t="s">
        <v>62</v>
      </c>
      <c r="O70">
        <f>(I70*21)/100</f>
      </c>
      <c t="s">
        <v>27</v>
      </c>
    </row>
    <row r="71" spans="1:5" ht="12.75">
      <c r="A71" s="36" t="s">
        <v>55</v>
      </c>
      <c r="E71" s="37" t="s">
        <v>223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224</v>
      </c>
      <c s="39">
        <f>0+I9+I12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224</v>
      </c>
      <c s="1"/>
      <c s="14" t="s">
        <v>225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224</v>
      </c>
      <c s="6"/>
      <c s="18" t="s">
        <v>225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31</v>
      </c>
      <c s="31" t="s">
        <v>227</v>
      </c>
      <c s="26" t="s">
        <v>52</v>
      </c>
      <c s="32" t="s">
        <v>228</v>
      </c>
      <c s="33" t="s">
        <v>54</v>
      </c>
      <c s="34">
        <v>1</v>
      </c>
      <c s="35">
        <v>1000000</v>
      </c>
      <c s="35">
        <f>ROUND(ROUND(H10,2)*ROUND(G10,3),2)</f>
      </c>
      <c s="33" t="s">
        <v>62</v>
      </c>
      <c r="O10">
        <f>(I10*21)/100</f>
      </c>
      <c t="s">
        <v>27</v>
      </c>
    </row>
    <row r="11" spans="1:5" ht="153">
      <c r="A11" s="36" t="s">
        <v>55</v>
      </c>
      <c r="E11" s="37" t="s">
        <v>229</v>
      </c>
    </row>
    <row r="12" spans="1:18" ht="12.75" customHeight="1">
      <c r="A12" s="6" t="s">
        <v>48</v>
      </c>
      <c s="6"/>
      <c s="41" t="s">
        <v>37</v>
      </c>
      <c s="6"/>
      <c s="29" t="s">
        <v>230</v>
      </c>
      <c s="6"/>
      <c s="6"/>
      <c s="6"/>
      <c s="42">
        <f>0+Q12</f>
      </c>
      <c s="6"/>
      <c r="O12">
        <f>0+R12</f>
      </c>
      <c r="Q12">
        <f>0+I13</f>
      </c>
      <c>
        <f>0+O13</f>
      </c>
    </row>
    <row r="13" spans="1:16" ht="12.75">
      <c r="A13" s="26" t="s">
        <v>50</v>
      </c>
      <c s="31" t="s">
        <v>27</v>
      </c>
      <c s="31" t="s">
        <v>231</v>
      </c>
      <c s="26" t="s">
        <v>52</v>
      </c>
      <c s="32" t="s">
        <v>232</v>
      </c>
      <c s="33" t="s">
        <v>153</v>
      </c>
      <c s="34">
        <v>585</v>
      </c>
      <c s="35">
        <v>1340</v>
      </c>
      <c s="35">
        <f>ROUND(ROUND(H13,2)*ROUND(G13,3),2)</f>
      </c>
      <c s="33" t="s">
        <v>62</v>
      </c>
      <c r="O13">
        <f>(I13*21)/100</f>
      </c>
      <c t="s">
        <v>27</v>
      </c>
    </row>
    <row r="14" spans="1:5" ht="51">
      <c r="A14" s="36" t="s">
        <v>55</v>
      </c>
      <c r="E14" s="37" t="s">
        <v>233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0+O9+O30+O49+O60+O79+O102+O115+O122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234</v>
      </c>
      <c s="39">
        <f>0+I9+I30+I49+I60+I79+I102+I115+I122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234</v>
      </c>
      <c s="1"/>
      <c s="14" t="s">
        <v>235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234</v>
      </c>
      <c s="6"/>
      <c s="18" t="s">
        <v>235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150</v>
      </c>
      <c s="27"/>
      <c s="27"/>
      <c s="27"/>
      <c s="30">
        <f>0+Q9</f>
      </c>
      <c s="27"/>
      <c r="O9">
        <f>0+R9</f>
      </c>
      <c r="Q9">
        <f>0+I10+I12+I14+I16+I18+I20+I22+I24+I26+I28</f>
      </c>
      <c>
        <f>0+O10+O12+O14+O16+O18+O20+O22+O24+O26+O28</f>
      </c>
    </row>
    <row r="10" spans="1:16" ht="12.75">
      <c r="A10" s="26" t="s">
        <v>50</v>
      </c>
      <c s="31" t="s">
        <v>31</v>
      </c>
      <c s="31" t="s">
        <v>237</v>
      </c>
      <c s="26" t="s">
        <v>52</v>
      </c>
      <c s="32" t="s">
        <v>238</v>
      </c>
      <c s="33" t="s">
        <v>198</v>
      </c>
      <c s="34">
        <v>30.37</v>
      </c>
      <c s="35">
        <v>152</v>
      </c>
      <c s="35">
        <f>ROUND(ROUND(H10,2)*ROUND(G10,3),2)</f>
      </c>
      <c s="33" t="s">
        <v>62</v>
      </c>
      <c r="O10">
        <f>(I10*21)/100</f>
      </c>
      <c t="s">
        <v>27</v>
      </c>
    </row>
    <row r="11" spans="1:5" ht="25.5">
      <c r="A11" s="38" t="s">
        <v>55</v>
      </c>
      <c r="E11" s="37" t="s">
        <v>239</v>
      </c>
    </row>
    <row r="12" spans="1:16" ht="12.75">
      <c r="A12" s="26" t="s">
        <v>50</v>
      </c>
      <c s="31" t="s">
        <v>27</v>
      </c>
      <c s="31" t="s">
        <v>240</v>
      </c>
      <c s="26" t="s">
        <v>52</v>
      </c>
      <c s="32" t="s">
        <v>241</v>
      </c>
      <c s="33" t="s">
        <v>54</v>
      </c>
      <c s="34">
        <v>1</v>
      </c>
      <c s="35">
        <v>300000</v>
      </c>
      <c s="35">
        <f>ROUND(ROUND(H12,2)*ROUND(G12,3),2)</f>
      </c>
      <c s="33" t="s">
        <v>242</v>
      </c>
      <c r="O12">
        <f>(I12*21)/100</f>
      </c>
      <c t="s">
        <v>27</v>
      </c>
    </row>
    <row r="13" spans="1:5" ht="76.5">
      <c r="A13" s="38" t="s">
        <v>55</v>
      </c>
      <c r="E13" s="37" t="s">
        <v>243</v>
      </c>
    </row>
    <row r="14" spans="1:16" ht="12.75">
      <c r="A14" s="26" t="s">
        <v>50</v>
      </c>
      <c s="31" t="s">
        <v>26</v>
      </c>
      <c s="31" t="s">
        <v>244</v>
      </c>
      <c s="26" t="s">
        <v>52</v>
      </c>
      <c s="32" t="s">
        <v>245</v>
      </c>
      <c s="33" t="s">
        <v>163</v>
      </c>
      <c s="34">
        <v>431.879</v>
      </c>
      <c s="35">
        <v>110</v>
      </c>
      <c s="35">
        <f>ROUND(ROUND(H14,2)*ROUND(G14,3),2)</f>
      </c>
      <c s="33" t="s">
        <v>62</v>
      </c>
      <c r="O14">
        <f>(I14*21)/100</f>
      </c>
      <c t="s">
        <v>27</v>
      </c>
    </row>
    <row r="15" spans="1:5" ht="38.25">
      <c r="A15" s="38" t="s">
        <v>55</v>
      </c>
      <c r="E15" s="37" t="s">
        <v>246</v>
      </c>
    </row>
    <row r="16" spans="1:16" ht="12.75">
      <c r="A16" s="26" t="s">
        <v>50</v>
      </c>
      <c s="31" t="s">
        <v>35</v>
      </c>
      <c s="31" t="s">
        <v>247</v>
      </c>
      <c s="26" t="s">
        <v>52</v>
      </c>
      <c s="32" t="s">
        <v>248</v>
      </c>
      <c s="33" t="s">
        <v>163</v>
      </c>
      <c s="34">
        <v>16.336</v>
      </c>
      <c s="35">
        <v>639</v>
      </c>
      <c s="35">
        <f>ROUND(ROUND(H16,2)*ROUND(G16,3),2)</f>
      </c>
      <c s="33" t="s">
        <v>62</v>
      </c>
      <c r="O16">
        <f>(I16*21)/100</f>
      </c>
      <c t="s">
        <v>27</v>
      </c>
    </row>
    <row r="17" spans="1:5" ht="12.75">
      <c r="A17" s="38" t="s">
        <v>55</v>
      </c>
      <c r="E17" s="37" t="s">
        <v>249</v>
      </c>
    </row>
    <row r="18" spans="1:16" ht="12.75">
      <c r="A18" s="26" t="s">
        <v>50</v>
      </c>
      <c s="31" t="s">
        <v>37</v>
      </c>
      <c s="31" t="s">
        <v>250</v>
      </c>
      <c s="26" t="s">
        <v>52</v>
      </c>
      <c s="32" t="s">
        <v>251</v>
      </c>
      <c s="33" t="s">
        <v>163</v>
      </c>
      <c s="34">
        <v>42.981</v>
      </c>
      <c s="35">
        <v>836</v>
      </c>
      <c s="35">
        <f>ROUND(ROUND(H18,2)*ROUND(G18,3),2)</f>
      </c>
      <c s="33" t="s">
        <v>62</v>
      </c>
      <c r="O18">
        <f>(I18*21)/100</f>
      </c>
      <c t="s">
        <v>27</v>
      </c>
    </row>
    <row r="19" spans="1:5" ht="12.75">
      <c r="A19" s="38" t="s">
        <v>55</v>
      </c>
      <c r="E19" s="37" t="s">
        <v>252</v>
      </c>
    </row>
    <row r="20" spans="1:16" ht="12.75">
      <c r="A20" s="26" t="s">
        <v>50</v>
      </c>
      <c s="31" t="s">
        <v>39</v>
      </c>
      <c s="31" t="s">
        <v>253</v>
      </c>
      <c s="26" t="s">
        <v>52</v>
      </c>
      <c s="32" t="s">
        <v>254</v>
      </c>
      <c s="33" t="s">
        <v>163</v>
      </c>
      <c s="34">
        <v>374.061</v>
      </c>
      <c s="35">
        <v>134</v>
      </c>
      <c s="35">
        <f>ROUND(ROUND(H20,2)*ROUND(G20,3),2)</f>
      </c>
      <c s="33" t="s">
        <v>62</v>
      </c>
      <c r="O20">
        <f>(I20*21)/100</f>
      </c>
      <c t="s">
        <v>27</v>
      </c>
    </row>
    <row r="21" spans="1:5" ht="12.75">
      <c r="A21" s="38" t="s">
        <v>55</v>
      </c>
      <c r="E21" s="37" t="s">
        <v>255</v>
      </c>
    </row>
    <row r="22" spans="1:16" ht="12.75">
      <c r="A22" s="26" t="s">
        <v>50</v>
      </c>
      <c s="31" t="s">
        <v>75</v>
      </c>
      <c s="31" t="s">
        <v>256</v>
      </c>
      <c s="26" t="s">
        <v>52</v>
      </c>
      <c s="32" t="s">
        <v>257</v>
      </c>
      <c s="33" t="s">
        <v>163</v>
      </c>
      <c s="34">
        <v>26.55</v>
      </c>
      <c s="35">
        <v>738</v>
      </c>
      <c s="35">
        <f>ROUND(ROUND(H22,2)*ROUND(G22,3),2)</f>
      </c>
      <c s="33" t="s">
        <v>62</v>
      </c>
      <c r="O22">
        <f>(I22*21)/100</f>
      </c>
      <c t="s">
        <v>27</v>
      </c>
    </row>
    <row r="23" spans="1:5" ht="12.75">
      <c r="A23" s="38" t="s">
        <v>55</v>
      </c>
      <c r="E23" s="37" t="s">
        <v>258</v>
      </c>
    </row>
    <row r="24" spans="1:16" ht="12.75">
      <c r="A24" s="26" t="s">
        <v>50</v>
      </c>
      <c s="31" t="s">
        <v>79</v>
      </c>
      <c s="31" t="s">
        <v>259</v>
      </c>
      <c s="26" t="s">
        <v>52</v>
      </c>
      <c s="32" t="s">
        <v>260</v>
      </c>
      <c s="33" t="s">
        <v>153</v>
      </c>
      <c s="34">
        <v>289.45</v>
      </c>
      <c s="35">
        <v>82</v>
      </c>
      <c s="35">
        <f>ROUND(ROUND(H24,2)*ROUND(G24,3),2)</f>
      </c>
      <c s="33" t="s">
        <v>62</v>
      </c>
      <c r="O24">
        <f>(I24*21)/100</f>
      </c>
      <c t="s">
        <v>27</v>
      </c>
    </row>
    <row r="25" spans="1:5" ht="25.5">
      <c r="A25" s="38" t="s">
        <v>55</v>
      </c>
      <c r="E25" s="37" t="s">
        <v>261</v>
      </c>
    </row>
    <row r="26" spans="1:16" ht="12.75">
      <c r="A26" s="26" t="s">
        <v>50</v>
      </c>
      <c s="31" t="s">
        <v>42</v>
      </c>
      <c s="31" t="s">
        <v>262</v>
      </c>
      <c s="26" t="s">
        <v>52</v>
      </c>
      <c s="32" t="s">
        <v>263</v>
      </c>
      <c s="33" t="s">
        <v>153</v>
      </c>
      <c s="34">
        <v>385.45</v>
      </c>
      <c s="35">
        <v>53</v>
      </c>
      <c s="35">
        <f>ROUND(ROUND(H26,2)*ROUND(G26,3),2)</f>
      </c>
      <c s="33" t="s">
        <v>62</v>
      </c>
      <c r="O26">
        <f>(I26*21)/100</f>
      </c>
      <c t="s">
        <v>27</v>
      </c>
    </row>
    <row r="27" spans="1:5" ht="12.75">
      <c r="A27" s="38" t="s">
        <v>55</v>
      </c>
      <c r="E27" s="37" t="s">
        <v>264</v>
      </c>
    </row>
    <row r="28" spans="1:16" ht="12.75">
      <c r="A28" s="26" t="s">
        <v>50</v>
      </c>
      <c s="31" t="s">
        <v>44</v>
      </c>
      <c s="31" t="s">
        <v>265</v>
      </c>
      <c s="26" t="s">
        <v>52</v>
      </c>
      <c s="32" t="s">
        <v>266</v>
      </c>
      <c s="33" t="s">
        <v>153</v>
      </c>
      <c s="34">
        <v>385.45</v>
      </c>
      <c s="35">
        <v>16.2</v>
      </c>
      <c s="35">
        <f>ROUND(ROUND(H28,2)*ROUND(G28,3),2)</f>
      </c>
      <c s="33" t="s">
        <v>62</v>
      </c>
      <c r="O28">
        <f>(I28*21)/100</f>
      </c>
      <c t="s">
        <v>27</v>
      </c>
    </row>
    <row r="29" spans="1:5" ht="12.75">
      <c r="A29" s="36" t="s">
        <v>55</v>
      </c>
      <c r="E29" s="37" t="s">
        <v>267</v>
      </c>
    </row>
    <row r="30" spans="1:18" ht="12.75" customHeight="1">
      <c r="A30" s="6" t="s">
        <v>48</v>
      </c>
      <c s="6"/>
      <c s="41" t="s">
        <v>27</v>
      </c>
      <c s="6"/>
      <c s="29" t="s">
        <v>184</v>
      </c>
      <c s="6"/>
      <c s="6"/>
      <c s="6"/>
      <c s="42">
        <f>0+Q30</f>
      </c>
      <c s="6"/>
      <c r="O30">
        <f>0+R30</f>
      </c>
      <c r="Q30">
        <f>0+I31+I33+I35+I37+I39+I41+I43+I45+I47</f>
      </c>
      <c>
        <f>0+O31+O33+O35+O37+O39+O41+O43+O45+O47</f>
      </c>
    </row>
    <row r="31" spans="1:16" ht="12.75">
      <c r="A31" s="26" t="s">
        <v>50</v>
      </c>
      <c s="31" t="s">
        <v>46</v>
      </c>
      <c s="31" t="s">
        <v>268</v>
      </c>
      <c s="26" t="s">
        <v>52</v>
      </c>
      <c s="32" t="s">
        <v>269</v>
      </c>
      <c s="33" t="s">
        <v>163</v>
      </c>
      <c s="34">
        <v>1.642</v>
      </c>
      <c s="35">
        <v>3300</v>
      </c>
      <c s="35">
        <f>ROUND(ROUND(H31,2)*ROUND(G31,3),2)</f>
      </c>
      <c s="33" t="s">
        <v>62</v>
      </c>
      <c r="O31">
        <f>(I31*21)/100</f>
      </c>
      <c t="s">
        <v>27</v>
      </c>
    </row>
    <row r="32" spans="1:5" ht="12.75">
      <c r="A32" s="38" t="s">
        <v>55</v>
      </c>
      <c r="E32" s="37" t="s">
        <v>270</v>
      </c>
    </row>
    <row r="33" spans="1:16" ht="12.75">
      <c r="A33" s="26" t="s">
        <v>50</v>
      </c>
      <c s="31" t="s">
        <v>90</v>
      </c>
      <c s="31" t="s">
        <v>271</v>
      </c>
      <c s="26" t="s">
        <v>52</v>
      </c>
      <c s="32" t="s">
        <v>272</v>
      </c>
      <c s="33" t="s">
        <v>163</v>
      </c>
      <c s="34">
        <v>1.131</v>
      </c>
      <c s="35">
        <v>101900</v>
      </c>
      <c s="35">
        <f>ROUND(ROUND(H33,2)*ROUND(G33,3),2)</f>
      </c>
      <c s="33" t="s">
        <v>62</v>
      </c>
      <c r="O33">
        <f>(I33*21)/100</f>
      </c>
      <c t="s">
        <v>27</v>
      </c>
    </row>
    <row r="34" spans="1:5" ht="12.75">
      <c r="A34" s="38" t="s">
        <v>55</v>
      </c>
      <c r="E34" s="37" t="s">
        <v>273</v>
      </c>
    </row>
    <row r="35" spans="1:16" ht="12.75">
      <c r="A35" s="26" t="s">
        <v>50</v>
      </c>
      <c s="31" t="s">
        <v>94</v>
      </c>
      <c s="31" t="s">
        <v>274</v>
      </c>
      <c s="26" t="s">
        <v>52</v>
      </c>
      <c s="32" t="s">
        <v>275</v>
      </c>
      <c s="33" t="s">
        <v>153</v>
      </c>
      <c s="34">
        <v>34.374</v>
      </c>
      <c s="35">
        <v>95</v>
      </c>
      <c s="35">
        <f>ROUND(ROUND(H35,2)*ROUND(G35,3),2)</f>
      </c>
      <c s="33" t="s">
        <v>62</v>
      </c>
      <c r="O35">
        <f>(I35*21)/100</f>
      </c>
      <c t="s">
        <v>27</v>
      </c>
    </row>
    <row r="36" spans="1:5" ht="12.75">
      <c r="A36" s="38" t="s">
        <v>55</v>
      </c>
      <c r="E36" s="37" t="s">
        <v>276</v>
      </c>
    </row>
    <row r="37" spans="1:16" ht="12.75">
      <c r="A37" s="26" t="s">
        <v>50</v>
      </c>
      <c s="31" t="s">
        <v>98</v>
      </c>
      <c s="31" t="s">
        <v>277</v>
      </c>
      <c s="26" t="s">
        <v>52</v>
      </c>
      <c s="32" t="s">
        <v>278</v>
      </c>
      <c s="33" t="s">
        <v>163</v>
      </c>
      <c s="34">
        <v>49.596</v>
      </c>
      <c s="35">
        <v>4530</v>
      </c>
      <c s="35">
        <f>ROUND(ROUND(H37,2)*ROUND(G37,3),2)</f>
      </c>
      <c s="33" t="s">
        <v>62</v>
      </c>
      <c r="O37">
        <f>(I37*21)/100</f>
      </c>
      <c t="s">
        <v>27</v>
      </c>
    </row>
    <row r="38" spans="1:5" ht="63.75">
      <c r="A38" s="38" t="s">
        <v>55</v>
      </c>
      <c r="E38" s="37" t="s">
        <v>279</v>
      </c>
    </row>
    <row r="39" spans="1:16" ht="12.75">
      <c r="A39" s="26" t="s">
        <v>50</v>
      </c>
      <c s="31" t="s">
        <v>102</v>
      </c>
      <c s="31" t="s">
        <v>280</v>
      </c>
      <c s="26" t="s">
        <v>52</v>
      </c>
      <c s="32" t="s">
        <v>281</v>
      </c>
      <c s="33" t="s">
        <v>126</v>
      </c>
      <c s="34">
        <v>5.952</v>
      </c>
      <c s="35">
        <v>36900</v>
      </c>
      <c s="35">
        <f>ROUND(ROUND(H39,2)*ROUND(G39,3),2)</f>
      </c>
      <c s="33" t="s">
        <v>62</v>
      </c>
      <c r="O39">
        <f>(I39*21)/100</f>
      </c>
      <c t="s">
        <v>27</v>
      </c>
    </row>
    <row r="40" spans="1:5" ht="12.75">
      <c r="A40" s="38" t="s">
        <v>55</v>
      </c>
      <c r="E40" s="37" t="s">
        <v>282</v>
      </c>
    </row>
    <row r="41" spans="1:16" ht="12.75">
      <c r="A41" s="26" t="s">
        <v>50</v>
      </c>
      <c s="31" t="s">
        <v>105</v>
      </c>
      <c s="31" t="s">
        <v>283</v>
      </c>
      <c s="26" t="s">
        <v>52</v>
      </c>
      <c s="32" t="s">
        <v>284</v>
      </c>
      <c s="33" t="s">
        <v>198</v>
      </c>
      <c s="34">
        <v>78</v>
      </c>
      <c s="35">
        <v>5650</v>
      </c>
      <c s="35">
        <f>ROUND(ROUND(H41,2)*ROUND(G41,3),2)</f>
      </c>
      <c s="33" t="s">
        <v>62</v>
      </c>
      <c r="O41">
        <f>(I41*21)/100</f>
      </c>
      <c t="s">
        <v>27</v>
      </c>
    </row>
    <row r="42" spans="1:5" ht="63.75">
      <c r="A42" s="38" t="s">
        <v>55</v>
      </c>
      <c r="E42" s="37" t="s">
        <v>285</v>
      </c>
    </row>
    <row r="43" spans="1:16" ht="12.75">
      <c r="A43" s="26" t="s">
        <v>50</v>
      </c>
      <c s="31" t="s">
        <v>109</v>
      </c>
      <c s="31" t="s">
        <v>286</v>
      </c>
      <c s="26" t="s">
        <v>52</v>
      </c>
      <c s="32" t="s">
        <v>287</v>
      </c>
      <c s="33" t="s">
        <v>163</v>
      </c>
      <c s="34">
        <v>49.422</v>
      </c>
      <c s="35">
        <v>4730</v>
      </c>
      <c s="35">
        <f>ROUND(ROUND(H43,2)*ROUND(G43,3),2)</f>
      </c>
      <c s="33" t="s">
        <v>62</v>
      </c>
      <c r="O43">
        <f>(I43*21)/100</f>
      </c>
      <c t="s">
        <v>27</v>
      </c>
    </row>
    <row r="44" spans="1:5" ht="25.5">
      <c r="A44" s="38" t="s">
        <v>55</v>
      </c>
      <c r="E44" s="37" t="s">
        <v>288</v>
      </c>
    </row>
    <row r="45" spans="1:16" ht="12.75">
      <c r="A45" s="26" t="s">
        <v>50</v>
      </c>
      <c s="31" t="s">
        <v>113</v>
      </c>
      <c s="31" t="s">
        <v>289</v>
      </c>
      <c s="26" t="s">
        <v>52</v>
      </c>
      <c s="32" t="s">
        <v>290</v>
      </c>
      <c s="33" t="s">
        <v>126</v>
      </c>
      <c s="34">
        <v>8.896</v>
      </c>
      <c s="35">
        <v>33600</v>
      </c>
      <c s="35">
        <f>ROUND(ROUND(H45,2)*ROUND(G45,3),2)</f>
      </c>
      <c s="33" t="s">
        <v>62</v>
      </c>
      <c r="O45">
        <f>(I45*21)/100</f>
      </c>
      <c t="s">
        <v>27</v>
      </c>
    </row>
    <row r="46" spans="1:5" ht="25.5">
      <c r="A46" s="38" t="s">
        <v>55</v>
      </c>
      <c r="E46" s="37" t="s">
        <v>291</v>
      </c>
    </row>
    <row r="47" spans="1:16" ht="12.75">
      <c r="A47" s="26" t="s">
        <v>50</v>
      </c>
      <c s="31" t="s">
        <v>117</v>
      </c>
      <c s="31" t="s">
        <v>292</v>
      </c>
      <c s="26" t="s">
        <v>52</v>
      </c>
      <c s="32" t="s">
        <v>293</v>
      </c>
      <c s="33" t="s">
        <v>153</v>
      </c>
      <c s="34">
        <v>80.85</v>
      </c>
      <c s="35">
        <v>100</v>
      </c>
      <c s="35">
        <f>ROUND(ROUND(H47,2)*ROUND(G47,3),2)</f>
      </c>
      <c s="33" t="s">
        <v>62</v>
      </c>
      <c r="O47">
        <f>(I47*21)/100</f>
      </c>
      <c t="s">
        <v>27</v>
      </c>
    </row>
    <row r="48" spans="1:5" ht="25.5">
      <c r="A48" s="36" t="s">
        <v>55</v>
      </c>
      <c r="E48" s="37" t="s">
        <v>294</v>
      </c>
    </row>
    <row r="49" spans="1:18" ht="12.75" customHeight="1">
      <c r="A49" s="6" t="s">
        <v>48</v>
      </c>
      <c s="6"/>
      <c s="41" t="s">
        <v>26</v>
      </c>
      <c s="6"/>
      <c s="29" t="s">
        <v>295</v>
      </c>
      <c s="6"/>
      <c s="6"/>
      <c s="6"/>
      <c s="42">
        <f>0+Q49</f>
      </c>
      <c s="6"/>
      <c r="O49">
        <f>0+R49</f>
      </c>
      <c r="Q49">
        <f>0+I50+I52+I54+I56+I58</f>
      </c>
      <c>
        <f>0+O50+O52+O54+O56+O58</f>
      </c>
    </row>
    <row r="50" spans="1:16" ht="12.75">
      <c r="A50" s="26" t="s">
        <v>50</v>
      </c>
      <c s="31" t="s">
        <v>180</v>
      </c>
      <c s="31" t="s">
        <v>296</v>
      </c>
      <c s="26" t="s">
        <v>52</v>
      </c>
      <c s="32" t="s">
        <v>297</v>
      </c>
      <c s="33" t="s">
        <v>298</v>
      </c>
      <c s="34">
        <v>180</v>
      </c>
      <c s="35">
        <v>159</v>
      </c>
      <c s="35">
        <f>ROUND(ROUND(H50,2)*ROUND(G50,3),2)</f>
      </c>
      <c s="33" t="s">
        <v>62</v>
      </c>
      <c r="O50">
        <f>(I50*21)/100</f>
      </c>
      <c t="s">
        <v>27</v>
      </c>
    </row>
    <row r="51" spans="1:5" ht="25.5">
      <c r="A51" s="38" t="s">
        <v>55</v>
      </c>
      <c r="E51" s="37" t="s">
        <v>299</v>
      </c>
    </row>
    <row r="52" spans="1:16" ht="12.75">
      <c r="A52" s="26" t="s">
        <v>50</v>
      </c>
      <c s="31" t="s">
        <v>185</v>
      </c>
      <c s="31" t="s">
        <v>300</v>
      </c>
      <c s="26" t="s">
        <v>52</v>
      </c>
      <c s="32" t="s">
        <v>301</v>
      </c>
      <c s="33" t="s">
        <v>163</v>
      </c>
      <c s="34">
        <v>16.442</v>
      </c>
      <c s="35">
        <v>11000</v>
      </c>
      <c s="35">
        <f>ROUND(ROUND(H52,2)*ROUND(G52,3),2)</f>
      </c>
      <c s="33" t="s">
        <v>302</v>
      </c>
      <c r="O52">
        <f>(I52*21)/100</f>
      </c>
      <c t="s">
        <v>27</v>
      </c>
    </row>
    <row r="53" spans="1:5" ht="25.5">
      <c r="A53" s="38" t="s">
        <v>55</v>
      </c>
      <c r="E53" s="37" t="s">
        <v>303</v>
      </c>
    </row>
    <row r="54" spans="1:16" ht="12.75">
      <c r="A54" s="26" t="s">
        <v>50</v>
      </c>
      <c s="31" t="s">
        <v>190</v>
      </c>
      <c s="31" t="s">
        <v>304</v>
      </c>
      <c s="26" t="s">
        <v>52</v>
      </c>
      <c s="32" t="s">
        <v>305</v>
      </c>
      <c s="33" t="s">
        <v>126</v>
      </c>
      <c s="34">
        <v>2.96</v>
      </c>
      <c s="35">
        <v>34100</v>
      </c>
      <c s="35">
        <f>ROUND(ROUND(H54,2)*ROUND(G54,3),2)</f>
      </c>
      <c s="33" t="s">
        <v>62</v>
      </c>
      <c r="O54">
        <f>(I54*21)/100</f>
      </c>
      <c t="s">
        <v>27</v>
      </c>
    </row>
    <row r="55" spans="1:5" ht="12.75">
      <c r="A55" s="38" t="s">
        <v>55</v>
      </c>
      <c r="E55" s="37" t="s">
        <v>306</v>
      </c>
    </row>
    <row r="56" spans="1:16" ht="12.75">
      <c r="A56" s="26" t="s">
        <v>50</v>
      </c>
      <c s="31" t="s">
        <v>195</v>
      </c>
      <c s="31" t="s">
        <v>307</v>
      </c>
      <c s="26" t="s">
        <v>52</v>
      </c>
      <c s="32" t="s">
        <v>308</v>
      </c>
      <c s="33" t="s">
        <v>163</v>
      </c>
      <c s="34">
        <v>128.246</v>
      </c>
      <c s="35">
        <v>11500</v>
      </c>
      <c s="35">
        <f>ROUND(ROUND(H56,2)*ROUND(G56,3),2)</f>
      </c>
      <c s="33" t="s">
        <v>62</v>
      </c>
      <c r="O56">
        <f>(I56*21)/100</f>
      </c>
      <c t="s">
        <v>27</v>
      </c>
    </row>
    <row r="57" spans="1:5" ht="38.25">
      <c r="A57" s="38" t="s">
        <v>55</v>
      </c>
      <c r="E57" s="37" t="s">
        <v>309</v>
      </c>
    </row>
    <row r="58" spans="1:16" ht="12.75">
      <c r="A58" s="26" t="s">
        <v>50</v>
      </c>
      <c s="31" t="s">
        <v>200</v>
      </c>
      <c s="31" t="s">
        <v>310</v>
      </c>
      <c s="26" t="s">
        <v>52</v>
      </c>
      <c s="32" t="s">
        <v>311</v>
      </c>
      <c s="33" t="s">
        <v>126</v>
      </c>
      <c s="34">
        <v>30.779</v>
      </c>
      <c s="35">
        <v>32600</v>
      </c>
      <c s="35">
        <f>ROUND(ROUND(H58,2)*ROUND(G58,3),2)</f>
      </c>
      <c s="33" t="s">
        <v>62</v>
      </c>
      <c r="O58">
        <f>(I58*21)/100</f>
      </c>
      <c t="s">
        <v>27</v>
      </c>
    </row>
    <row r="59" spans="1:5" ht="12.75">
      <c r="A59" s="36" t="s">
        <v>55</v>
      </c>
      <c r="E59" s="37" t="s">
        <v>312</v>
      </c>
    </row>
    <row r="60" spans="1:18" ht="12.75" customHeight="1">
      <c r="A60" s="6" t="s">
        <v>48</v>
      </c>
      <c s="6"/>
      <c s="41" t="s">
        <v>35</v>
      </c>
      <c s="6"/>
      <c s="29" t="s">
        <v>313</v>
      </c>
      <c s="6"/>
      <c s="6"/>
      <c s="6"/>
      <c s="42">
        <f>0+Q60</f>
      </c>
      <c s="6"/>
      <c r="O60">
        <f>0+R60</f>
      </c>
      <c r="Q60">
        <f>0+I61+I63+I65+I67+I69+I71+I73+I75+I77</f>
      </c>
      <c>
        <f>0+O61+O63+O65+O67+O69+O71+O73+O75+O77</f>
      </c>
    </row>
    <row r="61" spans="1:16" ht="12.75">
      <c r="A61" s="26" t="s">
        <v>50</v>
      </c>
      <c s="31" t="s">
        <v>204</v>
      </c>
      <c s="31" t="s">
        <v>314</v>
      </c>
      <c s="26" t="s">
        <v>52</v>
      </c>
      <c s="32" t="s">
        <v>315</v>
      </c>
      <c s="33" t="s">
        <v>163</v>
      </c>
      <c s="34">
        <v>0.81</v>
      </c>
      <c s="35">
        <v>22800</v>
      </c>
      <c s="35">
        <f>ROUND(ROUND(H61,2)*ROUND(G61,3),2)</f>
      </c>
      <c s="33" t="s">
        <v>62</v>
      </c>
      <c r="O61">
        <f>(I61*21)/100</f>
      </c>
      <c t="s">
        <v>27</v>
      </c>
    </row>
    <row r="62" spans="1:5" ht="12.75">
      <c r="A62" s="38" t="s">
        <v>55</v>
      </c>
      <c r="E62" s="37" t="s">
        <v>52</v>
      </c>
    </row>
    <row r="63" spans="1:16" ht="12.75">
      <c r="A63" s="26" t="s">
        <v>50</v>
      </c>
      <c s="31" t="s">
        <v>208</v>
      </c>
      <c s="31" t="s">
        <v>316</v>
      </c>
      <c s="26" t="s">
        <v>52</v>
      </c>
      <c s="32" t="s">
        <v>317</v>
      </c>
      <c s="33" t="s">
        <v>163</v>
      </c>
      <c s="34">
        <v>17.42</v>
      </c>
      <c s="35">
        <v>3180</v>
      </c>
      <c s="35">
        <f>ROUND(ROUND(H63,2)*ROUND(G63,3),2)</f>
      </c>
      <c s="33" t="s">
        <v>62</v>
      </c>
      <c r="O63">
        <f>(I63*21)/100</f>
      </c>
      <c t="s">
        <v>27</v>
      </c>
    </row>
    <row r="64" spans="1:5" ht="25.5">
      <c r="A64" s="38" t="s">
        <v>55</v>
      </c>
      <c r="E64" s="37" t="s">
        <v>318</v>
      </c>
    </row>
    <row r="65" spans="1:16" ht="12.75">
      <c r="A65" s="26" t="s">
        <v>50</v>
      </c>
      <c s="31" t="s">
        <v>212</v>
      </c>
      <c s="31" t="s">
        <v>319</v>
      </c>
      <c s="26" t="s">
        <v>52</v>
      </c>
      <c s="32" t="s">
        <v>320</v>
      </c>
      <c s="33" t="s">
        <v>163</v>
      </c>
      <c s="34">
        <v>44.608</v>
      </c>
      <c s="35">
        <v>3590</v>
      </c>
      <c s="35">
        <f>ROUND(ROUND(H65,2)*ROUND(G65,3),2)</f>
      </c>
      <c s="33" t="s">
        <v>62</v>
      </c>
      <c r="O65">
        <f>(I65*21)/100</f>
      </c>
      <c t="s">
        <v>27</v>
      </c>
    </row>
    <row r="66" spans="1:5" ht="12.75">
      <c r="A66" s="38" t="s">
        <v>55</v>
      </c>
      <c r="E66" s="37" t="s">
        <v>321</v>
      </c>
    </row>
    <row r="67" spans="1:16" ht="12.75">
      <c r="A67" s="26" t="s">
        <v>50</v>
      </c>
      <c s="31" t="s">
        <v>216</v>
      </c>
      <c s="31" t="s">
        <v>322</v>
      </c>
      <c s="26" t="s">
        <v>52</v>
      </c>
      <c s="32" t="s">
        <v>323</v>
      </c>
      <c s="33" t="s">
        <v>163</v>
      </c>
      <c s="34">
        <v>24.234</v>
      </c>
      <c s="35">
        <v>956</v>
      </c>
      <c s="35">
        <f>ROUND(ROUND(H67,2)*ROUND(G67,3),2)</f>
      </c>
      <c s="33" t="s">
        <v>62</v>
      </c>
      <c r="O67">
        <f>(I67*21)/100</f>
      </c>
      <c t="s">
        <v>27</v>
      </c>
    </row>
    <row r="68" spans="1:5" ht="12.75">
      <c r="A68" s="38" t="s">
        <v>55</v>
      </c>
      <c r="E68" s="37" t="s">
        <v>324</v>
      </c>
    </row>
    <row r="69" spans="1:16" ht="12.75">
      <c r="A69" s="26" t="s">
        <v>50</v>
      </c>
      <c s="31" t="s">
        <v>220</v>
      </c>
      <c s="31" t="s">
        <v>325</v>
      </c>
      <c s="26" t="s">
        <v>52</v>
      </c>
      <c s="32" t="s">
        <v>326</v>
      </c>
      <c s="33" t="s">
        <v>163</v>
      </c>
      <c s="34">
        <v>8.208</v>
      </c>
      <c s="35">
        <v>1060</v>
      </c>
      <c s="35">
        <f>ROUND(ROUND(H69,2)*ROUND(G69,3),2)</f>
      </c>
      <c s="33" t="s">
        <v>62</v>
      </c>
      <c r="O69">
        <f>(I69*21)/100</f>
      </c>
      <c t="s">
        <v>27</v>
      </c>
    </row>
    <row r="70" spans="1:5" ht="12.75">
      <c r="A70" s="38" t="s">
        <v>55</v>
      </c>
      <c r="E70" s="37" t="s">
        <v>327</v>
      </c>
    </row>
    <row r="71" spans="1:16" ht="12.75">
      <c r="A71" s="26" t="s">
        <v>50</v>
      </c>
      <c s="31" t="s">
        <v>328</v>
      </c>
      <c s="31" t="s">
        <v>329</v>
      </c>
      <c s="26" t="s">
        <v>52</v>
      </c>
      <c s="32" t="s">
        <v>330</v>
      </c>
      <c s="33" t="s">
        <v>163</v>
      </c>
      <c s="34">
        <v>3</v>
      </c>
      <c s="35">
        <v>1270</v>
      </c>
      <c s="35">
        <f>ROUND(ROUND(H71,2)*ROUND(G71,3),2)</f>
      </c>
      <c s="33" t="s">
        <v>62</v>
      </c>
      <c r="O71">
        <f>(I71*21)/100</f>
      </c>
      <c t="s">
        <v>27</v>
      </c>
    </row>
    <row r="72" spans="1:5" ht="12.75">
      <c r="A72" s="38" t="s">
        <v>55</v>
      </c>
      <c r="E72" s="37" t="s">
        <v>331</v>
      </c>
    </row>
    <row r="73" spans="1:16" ht="12.75">
      <c r="A73" s="26" t="s">
        <v>50</v>
      </c>
      <c s="31" t="s">
        <v>332</v>
      </c>
      <c s="31" t="s">
        <v>333</v>
      </c>
      <c s="26" t="s">
        <v>52</v>
      </c>
      <c s="32" t="s">
        <v>334</v>
      </c>
      <c s="33" t="s">
        <v>163</v>
      </c>
      <c s="34">
        <v>58.873</v>
      </c>
      <c s="35">
        <v>6080</v>
      </c>
      <c s="35">
        <f>ROUND(ROUND(H73,2)*ROUND(G73,3),2)</f>
      </c>
      <c s="33" t="s">
        <v>62</v>
      </c>
      <c r="O73">
        <f>(I73*21)/100</f>
      </c>
      <c t="s">
        <v>27</v>
      </c>
    </row>
    <row r="74" spans="1:5" ht="12.75">
      <c r="A74" s="38" t="s">
        <v>55</v>
      </c>
      <c r="E74" s="37" t="s">
        <v>335</v>
      </c>
    </row>
    <row r="75" spans="1:16" ht="12.75">
      <c r="A75" s="26" t="s">
        <v>50</v>
      </c>
      <c s="31" t="s">
        <v>336</v>
      </c>
      <c s="31" t="s">
        <v>337</v>
      </c>
      <c s="26" t="s">
        <v>135</v>
      </c>
      <c s="32" t="s">
        <v>338</v>
      </c>
      <c s="33" t="s">
        <v>163</v>
      </c>
      <c s="34">
        <v>17.25</v>
      </c>
      <c s="35">
        <v>6880</v>
      </c>
      <c s="35">
        <f>ROUND(ROUND(H75,2)*ROUND(G75,3),2)</f>
      </c>
      <c s="33" t="s">
        <v>62</v>
      </c>
      <c r="O75">
        <f>(I75*21)/100</f>
      </c>
      <c t="s">
        <v>27</v>
      </c>
    </row>
    <row r="76" spans="1:5" ht="12.75">
      <c r="A76" s="38" t="s">
        <v>55</v>
      </c>
      <c r="E76" s="37" t="s">
        <v>52</v>
      </c>
    </row>
    <row r="77" spans="1:16" ht="12.75">
      <c r="A77" s="26" t="s">
        <v>50</v>
      </c>
      <c s="31" t="s">
        <v>339</v>
      </c>
      <c s="31" t="s">
        <v>337</v>
      </c>
      <c s="26" t="s">
        <v>138</v>
      </c>
      <c s="32" t="s">
        <v>338</v>
      </c>
      <c s="33" t="s">
        <v>163</v>
      </c>
      <c s="34">
        <v>15</v>
      </c>
      <c s="35">
        <v>6880</v>
      </c>
      <c s="35">
        <f>ROUND(ROUND(H77,2)*ROUND(G77,3),2)</f>
      </c>
      <c s="33" t="s">
        <v>62</v>
      </c>
      <c r="O77">
        <f>(I77*21)/100</f>
      </c>
      <c t="s">
        <v>27</v>
      </c>
    </row>
    <row r="78" spans="1:5" ht="12.75">
      <c r="A78" s="36" t="s">
        <v>55</v>
      </c>
      <c r="E78" s="37" t="s">
        <v>340</v>
      </c>
    </row>
    <row r="79" spans="1:18" ht="12.75" customHeight="1">
      <c r="A79" s="6" t="s">
        <v>48</v>
      </c>
      <c s="6"/>
      <c s="41" t="s">
        <v>37</v>
      </c>
      <c s="6"/>
      <c s="29" t="s">
        <v>230</v>
      </c>
      <c s="6"/>
      <c s="6"/>
      <c s="6"/>
      <c s="42">
        <f>0+Q79</f>
      </c>
      <c s="6"/>
      <c r="O79">
        <f>0+R79</f>
      </c>
      <c r="Q79">
        <f>0+I80+I82+I84+I86+I88+I90+I92+I94+I96+I98+I100</f>
      </c>
      <c>
        <f>0+O80+O82+O84+O86+O88+O90+O92+O94+O96+O98+O100</f>
      </c>
    </row>
    <row r="80" spans="1:16" ht="12.75">
      <c r="A80" s="26" t="s">
        <v>50</v>
      </c>
      <c s="31" t="s">
        <v>341</v>
      </c>
      <c s="31" t="s">
        <v>342</v>
      </c>
      <c s="26" t="s">
        <v>52</v>
      </c>
      <c s="32" t="s">
        <v>343</v>
      </c>
      <c s="33" t="s">
        <v>153</v>
      </c>
      <c s="34">
        <v>293.8</v>
      </c>
      <c s="35">
        <v>347</v>
      </c>
      <c s="35">
        <f>ROUND(ROUND(H80,2)*ROUND(G80,3),2)</f>
      </c>
      <c s="33" t="s">
        <v>62</v>
      </c>
      <c r="O80">
        <f>(I80*21)/100</f>
      </c>
      <c t="s">
        <v>27</v>
      </c>
    </row>
    <row r="81" spans="1:5" ht="12.75">
      <c r="A81" s="38" t="s">
        <v>55</v>
      </c>
      <c r="E81" s="37" t="s">
        <v>344</v>
      </c>
    </row>
    <row r="82" spans="1:16" ht="12.75">
      <c r="A82" s="26" t="s">
        <v>50</v>
      </c>
      <c s="31" t="s">
        <v>345</v>
      </c>
      <c s="31" t="s">
        <v>346</v>
      </c>
      <c s="26" t="s">
        <v>52</v>
      </c>
      <c s="32" t="s">
        <v>347</v>
      </c>
      <c s="33" t="s">
        <v>163</v>
      </c>
      <c s="34">
        <v>122.581</v>
      </c>
      <c s="35">
        <v>902</v>
      </c>
      <c s="35">
        <f>ROUND(ROUND(H82,2)*ROUND(G82,3),2)</f>
      </c>
      <c s="33" t="s">
        <v>62</v>
      </c>
      <c r="O82">
        <f>(I82*21)/100</f>
      </c>
      <c t="s">
        <v>27</v>
      </c>
    </row>
    <row r="83" spans="1:5" ht="25.5">
      <c r="A83" s="38" t="s">
        <v>55</v>
      </c>
      <c r="E83" s="37" t="s">
        <v>348</v>
      </c>
    </row>
    <row r="84" spans="1:16" ht="12.75">
      <c r="A84" s="26" t="s">
        <v>50</v>
      </c>
      <c s="31" t="s">
        <v>349</v>
      </c>
      <c s="31" t="s">
        <v>350</v>
      </c>
      <c s="26" t="s">
        <v>52</v>
      </c>
      <c s="32" t="s">
        <v>351</v>
      </c>
      <c s="33" t="s">
        <v>153</v>
      </c>
      <c s="34">
        <v>284.5</v>
      </c>
      <c s="35">
        <v>181</v>
      </c>
      <c s="35">
        <f>ROUND(ROUND(H84,2)*ROUND(G84,3),2)</f>
      </c>
      <c s="33" t="s">
        <v>62</v>
      </c>
      <c r="O84">
        <f>(I84*21)/100</f>
      </c>
      <c t="s">
        <v>27</v>
      </c>
    </row>
    <row r="85" spans="1:5" ht="12.75">
      <c r="A85" s="38" t="s">
        <v>55</v>
      </c>
      <c r="E85" s="37" t="s">
        <v>352</v>
      </c>
    </row>
    <row r="86" spans="1:16" ht="12.75">
      <c r="A86" s="26" t="s">
        <v>50</v>
      </c>
      <c s="31" t="s">
        <v>353</v>
      </c>
      <c s="31" t="s">
        <v>354</v>
      </c>
      <c s="26" t="s">
        <v>52</v>
      </c>
      <c s="32" t="s">
        <v>355</v>
      </c>
      <c s="33" t="s">
        <v>153</v>
      </c>
      <c s="34">
        <v>61.55</v>
      </c>
      <c s="35">
        <v>96</v>
      </c>
      <c s="35">
        <f>ROUND(ROUND(H86,2)*ROUND(G86,3),2)</f>
      </c>
      <c s="33" t="s">
        <v>62</v>
      </c>
      <c r="O86">
        <f>(I86*21)/100</f>
      </c>
      <c t="s">
        <v>27</v>
      </c>
    </row>
    <row r="87" spans="1:5" ht="12.75">
      <c r="A87" s="38" t="s">
        <v>55</v>
      </c>
      <c r="E87" s="37" t="s">
        <v>52</v>
      </c>
    </row>
    <row r="88" spans="1:16" ht="12.75">
      <c r="A88" s="26" t="s">
        <v>50</v>
      </c>
      <c s="31" t="s">
        <v>356</v>
      </c>
      <c s="31" t="s">
        <v>357</v>
      </c>
      <c s="26" t="s">
        <v>52</v>
      </c>
      <c s="32" t="s">
        <v>358</v>
      </c>
      <c s="33" t="s">
        <v>153</v>
      </c>
      <c s="34">
        <v>284.5</v>
      </c>
      <c s="35">
        <v>21</v>
      </c>
      <c s="35">
        <f>ROUND(ROUND(H88,2)*ROUND(G88,3),2)</f>
      </c>
      <c s="33" t="s">
        <v>62</v>
      </c>
      <c r="O88">
        <f>(I88*21)/100</f>
      </c>
      <c t="s">
        <v>27</v>
      </c>
    </row>
    <row r="89" spans="1:5" ht="12.75">
      <c r="A89" s="38" t="s">
        <v>55</v>
      </c>
      <c r="E89" s="37" t="s">
        <v>359</v>
      </c>
    </row>
    <row r="90" spans="1:16" ht="12.75">
      <c r="A90" s="26" t="s">
        <v>50</v>
      </c>
      <c s="31" t="s">
        <v>360</v>
      </c>
      <c s="31" t="s">
        <v>361</v>
      </c>
      <c s="26" t="s">
        <v>52</v>
      </c>
      <c s="32" t="s">
        <v>362</v>
      </c>
      <c s="33" t="s">
        <v>153</v>
      </c>
      <c s="34">
        <v>871.2</v>
      </c>
      <c s="35">
        <v>12.8</v>
      </c>
      <c s="35">
        <f>ROUND(ROUND(H90,2)*ROUND(G90,3),2)</f>
      </c>
      <c s="33" t="s">
        <v>62</v>
      </c>
      <c r="O90">
        <f>(I90*21)/100</f>
      </c>
      <c t="s">
        <v>27</v>
      </c>
    </row>
    <row r="91" spans="1:5" ht="12.75">
      <c r="A91" s="38" t="s">
        <v>55</v>
      </c>
      <c r="E91" s="37" t="s">
        <v>363</v>
      </c>
    </row>
    <row r="92" spans="1:16" ht="12.75">
      <c r="A92" s="26" t="s">
        <v>50</v>
      </c>
      <c s="31" t="s">
        <v>364</v>
      </c>
      <c s="31" t="s">
        <v>365</v>
      </c>
      <c s="26" t="s">
        <v>52</v>
      </c>
      <c s="32" t="s">
        <v>366</v>
      </c>
      <c s="33" t="s">
        <v>153</v>
      </c>
      <c s="34">
        <v>441.8</v>
      </c>
      <c s="35">
        <v>294</v>
      </c>
      <c s="35">
        <f>ROUND(ROUND(H92,2)*ROUND(G92,3),2)</f>
      </c>
      <c s="33" t="s">
        <v>62</v>
      </c>
      <c r="O92">
        <f>(I92*21)/100</f>
      </c>
      <c t="s">
        <v>27</v>
      </c>
    </row>
    <row r="93" spans="1:5" ht="12.75">
      <c r="A93" s="38" t="s">
        <v>55</v>
      </c>
      <c r="E93" s="37" t="s">
        <v>367</v>
      </c>
    </row>
    <row r="94" spans="1:16" ht="12.75">
      <c r="A94" s="26" t="s">
        <v>50</v>
      </c>
      <c s="31" t="s">
        <v>368</v>
      </c>
      <c s="31" t="s">
        <v>369</v>
      </c>
      <c s="26" t="s">
        <v>52</v>
      </c>
      <c s="32" t="s">
        <v>370</v>
      </c>
      <c s="33" t="s">
        <v>153</v>
      </c>
      <c s="34">
        <v>113.2</v>
      </c>
      <c s="35">
        <v>328</v>
      </c>
      <c s="35">
        <f>ROUND(ROUND(H94,2)*ROUND(G94,3),2)</f>
      </c>
      <c s="33" t="s">
        <v>62</v>
      </c>
      <c r="O94">
        <f>(I94*21)/100</f>
      </c>
      <c t="s">
        <v>27</v>
      </c>
    </row>
    <row r="95" spans="1:5" ht="25.5">
      <c r="A95" s="38" t="s">
        <v>55</v>
      </c>
      <c r="E95" s="37" t="s">
        <v>371</v>
      </c>
    </row>
    <row r="96" spans="1:16" ht="12.75">
      <c r="A96" s="26" t="s">
        <v>50</v>
      </c>
      <c s="31" t="s">
        <v>372</v>
      </c>
      <c s="31" t="s">
        <v>373</v>
      </c>
      <c s="26" t="s">
        <v>52</v>
      </c>
      <c s="32" t="s">
        <v>374</v>
      </c>
      <c s="33" t="s">
        <v>153</v>
      </c>
      <c s="34">
        <v>316.2</v>
      </c>
      <c s="35">
        <v>395</v>
      </c>
      <c s="35">
        <f>ROUND(ROUND(H96,2)*ROUND(G96,3),2)</f>
      </c>
      <c s="33" t="s">
        <v>62</v>
      </c>
      <c r="O96">
        <f>(I96*21)/100</f>
      </c>
      <c t="s">
        <v>27</v>
      </c>
    </row>
    <row r="97" spans="1:5" ht="38.25">
      <c r="A97" s="38" t="s">
        <v>55</v>
      </c>
      <c r="E97" s="37" t="s">
        <v>375</v>
      </c>
    </row>
    <row r="98" spans="1:16" ht="25.5">
      <c r="A98" s="26" t="s">
        <v>50</v>
      </c>
      <c s="31" t="s">
        <v>376</v>
      </c>
      <c s="31" t="s">
        <v>377</v>
      </c>
      <c s="26" t="s">
        <v>52</v>
      </c>
      <c s="32" t="s">
        <v>378</v>
      </c>
      <c s="33" t="s">
        <v>153</v>
      </c>
      <c s="34">
        <v>302.3</v>
      </c>
      <c s="35">
        <v>305</v>
      </c>
      <c s="35">
        <f>ROUND(ROUND(H98,2)*ROUND(G98,3),2)</f>
      </c>
      <c s="33" t="s">
        <v>62</v>
      </c>
      <c r="O98">
        <f>(I98*21)/100</f>
      </c>
      <c t="s">
        <v>27</v>
      </c>
    </row>
    <row r="99" spans="1:5" ht="12.75">
      <c r="A99" s="38" t="s">
        <v>55</v>
      </c>
      <c r="E99" s="37" t="s">
        <v>379</v>
      </c>
    </row>
    <row r="100" spans="1:16" ht="12.75">
      <c r="A100" s="26" t="s">
        <v>50</v>
      </c>
      <c s="31" t="s">
        <v>380</v>
      </c>
      <c s="31" t="s">
        <v>381</v>
      </c>
      <c s="26" t="s">
        <v>52</v>
      </c>
      <c s="32" t="s">
        <v>382</v>
      </c>
      <c s="33" t="s">
        <v>153</v>
      </c>
      <c s="34">
        <v>113.2</v>
      </c>
      <c s="35">
        <v>603</v>
      </c>
      <c s="35">
        <f>ROUND(ROUND(H100,2)*ROUND(G100,3),2)</f>
      </c>
      <c s="33" t="s">
        <v>62</v>
      </c>
      <c r="O100">
        <f>(I100*21)/100</f>
      </c>
      <c t="s">
        <v>27</v>
      </c>
    </row>
    <row r="101" spans="1:5" ht="12.75">
      <c r="A101" s="36" t="s">
        <v>55</v>
      </c>
      <c r="E101" s="37" t="s">
        <v>52</v>
      </c>
    </row>
    <row r="102" spans="1:18" ht="12.75" customHeight="1">
      <c r="A102" s="6" t="s">
        <v>48</v>
      </c>
      <c s="6"/>
      <c s="41" t="s">
        <v>75</v>
      </c>
      <c s="6"/>
      <c s="29" t="s">
        <v>189</v>
      </c>
      <c s="6"/>
      <c s="6"/>
      <c s="6"/>
      <c s="42">
        <f>0+Q102</f>
      </c>
      <c s="6"/>
      <c r="O102">
        <f>0+R102</f>
      </c>
      <c r="Q102">
        <f>0+I103+I105+I107+I109+I111+I113</f>
      </c>
      <c>
        <f>0+O103+O105+O107+O109+O111+O113</f>
      </c>
    </row>
    <row r="103" spans="1:16" ht="25.5">
      <c r="A103" s="26" t="s">
        <v>50</v>
      </c>
      <c s="31" t="s">
        <v>383</v>
      </c>
      <c s="31" t="s">
        <v>384</v>
      </c>
      <c s="26" t="s">
        <v>52</v>
      </c>
      <c s="32" t="s">
        <v>385</v>
      </c>
      <c s="33" t="s">
        <v>153</v>
      </c>
      <c s="34">
        <v>34.374</v>
      </c>
      <c s="35">
        <v>203</v>
      </c>
      <c s="35">
        <f>ROUND(ROUND(H103,2)*ROUND(G103,3),2)</f>
      </c>
      <c s="33" t="s">
        <v>62</v>
      </c>
      <c r="O103">
        <f>(I103*21)/100</f>
      </c>
      <c t="s">
        <v>27</v>
      </c>
    </row>
    <row r="104" spans="1:5" ht="38.25">
      <c r="A104" s="38" t="s">
        <v>55</v>
      </c>
      <c r="E104" s="37" t="s">
        <v>386</v>
      </c>
    </row>
    <row r="105" spans="1:16" ht="25.5">
      <c r="A105" s="26" t="s">
        <v>50</v>
      </c>
      <c s="31" t="s">
        <v>387</v>
      </c>
      <c s="31" t="s">
        <v>388</v>
      </c>
      <c s="26" t="s">
        <v>52</v>
      </c>
      <c s="32" t="s">
        <v>389</v>
      </c>
      <c s="33" t="s">
        <v>153</v>
      </c>
      <c s="34">
        <v>128.2</v>
      </c>
      <c s="35">
        <v>758</v>
      </c>
      <c s="35">
        <f>ROUND(ROUND(H105,2)*ROUND(G105,3),2)</f>
      </c>
      <c s="33" t="s">
        <v>62</v>
      </c>
      <c r="O105">
        <f>(I105*21)/100</f>
      </c>
      <c t="s">
        <v>27</v>
      </c>
    </row>
    <row r="106" spans="1:5" ht="38.25">
      <c r="A106" s="38" t="s">
        <v>55</v>
      </c>
      <c r="E106" s="37" t="s">
        <v>390</v>
      </c>
    </row>
    <row r="107" spans="1:16" ht="12.75">
      <c r="A107" s="26" t="s">
        <v>50</v>
      </c>
      <c s="31" t="s">
        <v>391</v>
      </c>
      <c s="31" t="s">
        <v>392</v>
      </c>
      <c s="26" t="s">
        <v>52</v>
      </c>
      <c s="32" t="s">
        <v>393</v>
      </c>
      <c s="33" t="s">
        <v>153</v>
      </c>
      <c s="34">
        <v>19.604</v>
      </c>
      <c s="35">
        <v>251</v>
      </c>
      <c s="35">
        <f>ROUND(ROUND(H107,2)*ROUND(G107,3),2)</f>
      </c>
      <c s="33" t="s">
        <v>62</v>
      </c>
      <c r="O107">
        <f>(I107*21)/100</f>
      </c>
      <c t="s">
        <v>27</v>
      </c>
    </row>
    <row r="108" spans="1:5" ht="38.25">
      <c r="A108" s="38" t="s">
        <v>55</v>
      </c>
      <c r="E108" s="37" t="s">
        <v>394</v>
      </c>
    </row>
    <row r="109" spans="1:16" ht="12.75">
      <c r="A109" s="26" t="s">
        <v>50</v>
      </c>
      <c s="31" t="s">
        <v>395</v>
      </c>
      <c s="31" t="s">
        <v>396</v>
      </c>
      <c s="26" t="s">
        <v>52</v>
      </c>
      <c s="32" t="s">
        <v>397</v>
      </c>
      <c s="33" t="s">
        <v>153</v>
      </c>
      <c s="34">
        <v>131.42</v>
      </c>
      <c s="35">
        <v>118</v>
      </c>
      <c s="35">
        <f>ROUND(ROUND(H109,2)*ROUND(G109,3),2)</f>
      </c>
      <c s="33" t="s">
        <v>62</v>
      </c>
      <c r="O109">
        <f>(I109*21)/100</f>
      </c>
      <c t="s">
        <v>27</v>
      </c>
    </row>
    <row r="110" spans="1:5" ht="25.5">
      <c r="A110" s="38" t="s">
        <v>55</v>
      </c>
      <c r="E110" s="37" t="s">
        <v>398</v>
      </c>
    </row>
    <row r="111" spans="1:16" ht="12.75">
      <c r="A111" s="26" t="s">
        <v>50</v>
      </c>
      <c s="31" t="s">
        <v>399</v>
      </c>
      <c s="31" t="s">
        <v>400</v>
      </c>
      <c s="26" t="s">
        <v>52</v>
      </c>
      <c s="32" t="s">
        <v>401</v>
      </c>
      <c s="33" t="s">
        <v>153</v>
      </c>
      <c s="34">
        <v>12.648</v>
      </c>
      <c s="35">
        <v>396</v>
      </c>
      <c s="35">
        <f>ROUND(ROUND(H111,2)*ROUND(G111,3),2)</f>
      </c>
      <c s="33" t="s">
        <v>62</v>
      </c>
      <c r="O111">
        <f>(I111*21)/100</f>
      </c>
      <c t="s">
        <v>27</v>
      </c>
    </row>
    <row r="112" spans="1:5" ht="12.75">
      <c r="A112" s="38" t="s">
        <v>55</v>
      </c>
      <c r="E112" s="37" t="s">
        <v>402</v>
      </c>
    </row>
    <row r="113" spans="1:16" ht="12.75">
      <c r="A113" s="26" t="s">
        <v>50</v>
      </c>
      <c s="31" t="s">
        <v>403</v>
      </c>
      <c s="31" t="s">
        <v>404</v>
      </c>
      <c s="26" t="s">
        <v>52</v>
      </c>
      <c s="32" t="s">
        <v>405</v>
      </c>
      <c s="33" t="s">
        <v>153</v>
      </c>
      <c s="34">
        <v>6.324</v>
      </c>
      <c s="35">
        <v>459</v>
      </c>
      <c s="35">
        <f>ROUND(ROUND(H113,2)*ROUND(G113,3),2)</f>
      </c>
      <c s="33" t="s">
        <v>62</v>
      </c>
      <c r="O113">
        <f>(I113*21)/100</f>
      </c>
      <c t="s">
        <v>27</v>
      </c>
    </row>
    <row r="114" spans="1:5" ht="12.75">
      <c r="A114" s="36" t="s">
        <v>55</v>
      </c>
      <c r="E114" s="37" t="s">
        <v>406</v>
      </c>
    </row>
    <row r="115" spans="1:18" ht="12.75" customHeight="1">
      <c r="A115" s="6" t="s">
        <v>48</v>
      </c>
      <c s="6"/>
      <c s="41" t="s">
        <v>79</v>
      </c>
      <c s="6"/>
      <c s="29" t="s">
        <v>407</v>
      </c>
      <c s="6"/>
      <c s="6"/>
      <c s="6"/>
      <c s="42">
        <f>0+Q115</f>
      </c>
      <c s="6"/>
      <c r="O115">
        <f>0+R115</f>
      </c>
      <c r="Q115">
        <f>0+I116+I118+I120</f>
      </c>
      <c>
        <f>0+O116+O118+O120</f>
      </c>
    </row>
    <row r="116" spans="1:16" ht="12.75">
      <c r="A116" s="26" t="s">
        <v>50</v>
      </c>
      <c s="31" t="s">
        <v>408</v>
      </c>
      <c s="31" t="s">
        <v>409</v>
      </c>
      <c s="26" t="s">
        <v>52</v>
      </c>
      <c s="32" t="s">
        <v>410</v>
      </c>
      <c s="33" t="s">
        <v>198</v>
      </c>
      <c s="34">
        <v>15.12</v>
      </c>
      <c s="35">
        <v>279</v>
      </c>
      <c s="35">
        <f>ROUND(ROUND(H116,2)*ROUND(G116,3),2)</f>
      </c>
      <c s="33" t="s">
        <v>62</v>
      </c>
      <c r="O116">
        <f>(I116*21)/100</f>
      </c>
      <c t="s">
        <v>27</v>
      </c>
    </row>
    <row r="117" spans="1:5" ht="25.5">
      <c r="A117" s="38" t="s">
        <v>55</v>
      </c>
      <c r="E117" s="37" t="s">
        <v>411</v>
      </c>
    </row>
    <row r="118" spans="1:16" ht="12.75">
      <c r="A118" s="26" t="s">
        <v>50</v>
      </c>
      <c s="31" t="s">
        <v>412</v>
      </c>
      <c s="31" t="s">
        <v>413</v>
      </c>
      <c s="26" t="s">
        <v>52</v>
      </c>
      <c s="32" t="s">
        <v>414</v>
      </c>
      <c s="33" t="s">
        <v>198</v>
      </c>
      <c s="34">
        <v>22.3</v>
      </c>
      <c s="35">
        <v>722</v>
      </c>
      <c s="35">
        <f>ROUND(ROUND(H118,2)*ROUND(G118,3),2)</f>
      </c>
      <c s="33" t="s">
        <v>62</v>
      </c>
      <c r="O118">
        <f>(I118*21)/100</f>
      </c>
      <c t="s">
        <v>27</v>
      </c>
    </row>
    <row r="119" spans="1:5" ht="25.5">
      <c r="A119" s="38" t="s">
        <v>55</v>
      </c>
      <c r="E119" s="37" t="s">
        <v>415</v>
      </c>
    </row>
    <row r="120" spans="1:16" ht="12.75">
      <c r="A120" s="26" t="s">
        <v>50</v>
      </c>
      <c s="31" t="s">
        <v>416</v>
      </c>
      <c s="31" t="s">
        <v>417</v>
      </c>
      <c s="26" t="s">
        <v>52</v>
      </c>
      <c s="32" t="s">
        <v>418</v>
      </c>
      <c s="33" t="s">
        <v>84</v>
      </c>
      <c s="34">
        <v>2</v>
      </c>
      <c s="35">
        <v>6740</v>
      </c>
      <c s="35">
        <f>ROUND(ROUND(H120,2)*ROUND(G120,3),2)</f>
      </c>
      <c s="33" t="s">
        <v>62</v>
      </c>
      <c r="O120">
        <f>(I120*21)/100</f>
      </c>
      <c t="s">
        <v>27</v>
      </c>
    </row>
    <row r="121" spans="1:5" ht="12.75">
      <c r="A121" s="36" t="s">
        <v>55</v>
      </c>
      <c r="E121" s="37" t="s">
        <v>419</v>
      </c>
    </row>
    <row r="122" spans="1:18" ht="12.75" customHeight="1">
      <c r="A122" s="6" t="s">
        <v>48</v>
      </c>
      <c s="6"/>
      <c s="41" t="s">
        <v>42</v>
      </c>
      <c s="6"/>
      <c s="29" t="s">
        <v>194</v>
      </c>
      <c s="6"/>
      <c s="6"/>
      <c s="6"/>
      <c s="42">
        <f>0+Q122</f>
      </c>
      <c s="6"/>
      <c r="O122">
        <f>0+R122</f>
      </c>
      <c r="Q122">
        <f>0+I123+I125+I127+I129+I131+I133+I135+I137+I139+I141+I143+I145+I147+I149</f>
      </c>
      <c>
        <f>0+O123+O125+O127+O129+O131+O133+O135+O137+O139+O141+O143+O145+O147+O149</f>
      </c>
    </row>
    <row r="123" spans="1:16" ht="25.5">
      <c r="A123" s="26" t="s">
        <v>50</v>
      </c>
      <c s="31" t="s">
        <v>420</v>
      </c>
      <c s="31" t="s">
        <v>421</v>
      </c>
      <c s="26" t="s">
        <v>52</v>
      </c>
      <c s="32" t="s">
        <v>422</v>
      </c>
      <c s="33" t="s">
        <v>198</v>
      </c>
      <c s="34">
        <v>154.1</v>
      </c>
      <c s="35">
        <v>1460</v>
      </c>
      <c s="35">
        <f>ROUND(ROUND(H123,2)*ROUND(G123,3),2)</f>
      </c>
      <c s="33" t="s">
        <v>62</v>
      </c>
      <c r="O123">
        <f>(I123*21)/100</f>
      </c>
      <c t="s">
        <v>27</v>
      </c>
    </row>
    <row r="124" spans="1:5" ht="25.5">
      <c r="A124" s="38" t="s">
        <v>55</v>
      </c>
      <c r="E124" s="37" t="s">
        <v>423</v>
      </c>
    </row>
    <row r="125" spans="1:16" ht="12.75">
      <c r="A125" s="26" t="s">
        <v>50</v>
      </c>
      <c s="31" t="s">
        <v>424</v>
      </c>
      <c s="31" t="s">
        <v>425</v>
      </c>
      <c s="26" t="s">
        <v>52</v>
      </c>
      <c s="32" t="s">
        <v>426</v>
      </c>
      <c s="33" t="s">
        <v>198</v>
      </c>
      <c s="34">
        <v>42.2</v>
      </c>
      <c s="35">
        <v>6140</v>
      </c>
      <c s="35">
        <f>ROUND(ROUND(H125,2)*ROUND(G125,3),2)</f>
      </c>
      <c s="33" t="s">
        <v>62</v>
      </c>
      <c r="O125">
        <f>(I125*21)/100</f>
      </c>
      <c t="s">
        <v>27</v>
      </c>
    </row>
    <row r="126" spans="1:5" ht="25.5">
      <c r="A126" s="38" t="s">
        <v>55</v>
      </c>
      <c r="E126" s="37" t="s">
        <v>427</v>
      </c>
    </row>
    <row r="127" spans="1:16" ht="12.75">
      <c r="A127" s="26" t="s">
        <v>50</v>
      </c>
      <c s="31" t="s">
        <v>428</v>
      </c>
      <c s="31" t="s">
        <v>429</v>
      </c>
      <c s="26" t="s">
        <v>52</v>
      </c>
      <c s="32" t="s">
        <v>430</v>
      </c>
      <c s="33" t="s">
        <v>84</v>
      </c>
      <c s="34">
        <v>14</v>
      </c>
      <c s="35">
        <v>929</v>
      </c>
      <c s="35">
        <f>ROUND(ROUND(H127,2)*ROUND(G127,3),2)</f>
      </c>
      <c s="33" t="s">
        <v>62</v>
      </c>
      <c r="O127">
        <f>(I127*21)/100</f>
      </c>
      <c t="s">
        <v>27</v>
      </c>
    </row>
    <row r="128" spans="1:5" ht="12.75">
      <c r="A128" s="38" t="s">
        <v>55</v>
      </c>
      <c r="E128" s="37" t="s">
        <v>431</v>
      </c>
    </row>
    <row r="129" spans="1:16" ht="12.75">
      <c r="A129" s="26" t="s">
        <v>50</v>
      </c>
      <c s="31" t="s">
        <v>432</v>
      </c>
      <c s="31" t="s">
        <v>433</v>
      </c>
      <c s="26" t="s">
        <v>52</v>
      </c>
      <c s="32" t="s">
        <v>434</v>
      </c>
      <c s="33" t="s">
        <v>84</v>
      </c>
      <c s="34">
        <v>2</v>
      </c>
      <c s="35">
        <v>1370</v>
      </c>
      <c s="35">
        <f>ROUND(ROUND(H129,2)*ROUND(G129,3),2)</f>
      </c>
      <c s="33" t="s">
        <v>62</v>
      </c>
      <c r="O129">
        <f>(I129*21)/100</f>
      </c>
      <c t="s">
        <v>27</v>
      </c>
    </row>
    <row r="130" spans="1:5" ht="12.75">
      <c r="A130" s="38" t="s">
        <v>55</v>
      </c>
      <c r="E130" s="37" t="s">
        <v>435</v>
      </c>
    </row>
    <row r="131" spans="1:16" ht="12.75">
      <c r="A131" s="26" t="s">
        <v>50</v>
      </c>
      <c s="31" t="s">
        <v>436</v>
      </c>
      <c s="31" t="s">
        <v>437</v>
      </c>
      <c s="26" t="s">
        <v>52</v>
      </c>
      <c s="32" t="s">
        <v>438</v>
      </c>
      <c s="33" t="s">
        <v>198</v>
      </c>
      <c s="34">
        <v>36.9</v>
      </c>
      <c s="35">
        <v>320</v>
      </c>
      <c s="35">
        <f>ROUND(ROUND(H131,2)*ROUND(G131,3),2)</f>
      </c>
      <c s="33" t="s">
        <v>62</v>
      </c>
      <c r="O131">
        <f>(I131*21)/100</f>
      </c>
      <c t="s">
        <v>27</v>
      </c>
    </row>
    <row r="132" spans="1:5" ht="12.75">
      <c r="A132" s="38" t="s">
        <v>55</v>
      </c>
      <c r="E132" s="37" t="s">
        <v>439</v>
      </c>
    </row>
    <row r="133" spans="1:16" ht="12.75">
      <c r="A133" s="26" t="s">
        <v>50</v>
      </c>
      <c s="31" t="s">
        <v>440</v>
      </c>
      <c s="31" t="s">
        <v>441</v>
      </c>
      <c s="26" t="s">
        <v>52</v>
      </c>
      <c s="32" t="s">
        <v>442</v>
      </c>
      <c s="33" t="s">
        <v>198</v>
      </c>
      <c s="34">
        <v>20</v>
      </c>
      <c s="35">
        <v>446</v>
      </c>
      <c s="35">
        <f>ROUND(ROUND(H133,2)*ROUND(G133,3),2)</f>
      </c>
      <c s="33" t="s">
        <v>62</v>
      </c>
      <c r="O133">
        <f>(I133*21)/100</f>
      </c>
      <c t="s">
        <v>27</v>
      </c>
    </row>
    <row r="134" spans="1:5" ht="25.5">
      <c r="A134" s="38" t="s">
        <v>55</v>
      </c>
      <c r="E134" s="37" t="s">
        <v>443</v>
      </c>
    </row>
    <row r="135" spans="1:16" ht="12.75">
      <c r="A135" s="26" t="s">
        <v>50</v>
      </c>
      <c s="31" t="s">
        <v>444</v>
      </c>
      <c s="31" t="s">
        <v>445</v>
      </c>
      <c s="26" t="s">
        <v>52</v>
      </c>
      <c s="32" t="s">
        <v>446</v>
      </c>
      <c s="33" t="s">
        <v>198</v>
      </c>
      <c s="34">
        <v>30.37</v>
      </c>
      <c s="35">
        <v>110</v>
      </c>
      <c s="35">
        <f>ROUND(ROUND(H135,2)*ROUND(G135,3),2)</f>
      </c>
      <c s="33" t="s">
        <v>62</v>
      </c>
      <c r="O135">
        <f>(I135*21)/100</f>
      </c>
      <c t="s">
        <v>27</v>
      </c>
    </row>
    <row r="136" spans="1:5" ht="12.75">
      <c r="A136" s="38" t="s">
        <v>55</v>
      </c>
      <c r="E136" s="37" t="s">
        <v>447</v>
      </c>
    </row>
    <row r="137" spans="1:16" ht="12.75">
      <c r="A137" s="26" t="s">
        <v>50</v>
      </c>
      <c s="31" t="s">
        <v>448</v>
      </c>
      <c s="31" t="s">
        <v>449</v>
      </c>
      <c s="26" t="s">
        <v>135</v>
      </c>
      <c s="32" t="s">
        <v>450</v>
      </c>
      <c s="33" t="s">
        <v>198</v>
      </c>
      <c s="34">
        <v>54.23</v>
      </c>
      <c s="35">
        <v>63</v>
      </c>
      <c s="35">
        <f>ROUND(ROUND(H137,2)*ROUND(G137,3),2)</f>
      </c>
      <c s="33" t="s">
        <v>62</v>
      </c>
      <c r="O137">
        <f>(I137*21)/100</f>
      </c>
      <c t="s">
        <v>27</v>
      </c>
    </row>
    <row r="138" spans="1:5" ht="12.75">
      <c r="A138" s="38" t="s">
        <v>55</v>
      </c>
      <c r="E138" s="37" t="s">
        <v>451</v>
      </c>
    </row>
    <row r="139" spans="1:16" ht="12.75">
      <c r="A139" s="26" t="s">
        <v>50</v>
      </c>
      <c s="31" t="s">
        <v>452</v>
      </c>
      <c s="31" t="s">
        <v>449</v>
      </c>
      <c s="26" t="s">
        <v>138</v>
      </c>
      <c s="32" t="s">
        <v>450</v>
      </c>
      <c s="33" t="s">
        <v>198</v>
      </c>
      <c s="34">
        <v>42.16</v>
      </c>
      <c s="35">
        <v>63</v>
      </c>
      <c s="35">
        <f>ROUND(ROUND(H139,2)*ROUND(G139,3),2)</f>
      </c>
      <c s="33" t="s">
        <v>62</v>
      </c>
      <c r="O139">
        <f>(I139*21)/100</f>
      </c>
      <c t="s">
        <v>27</v>
      </c>
    </row>
    <row r="140" spans="1:5" ht="12.75">
      <c r="A140" s="38" t="s">
        <v>55</v>
      </c>
      <c r="E140" s="37" t="s">
        <v>52</v>
      </c>
    </row>
    <row r="141" spans="1:16" ht="12.75">
      <c r="A141" s="26" t="s">
        <v>50</v>
      </c>
      <c s="31" t="s">
        <v>453</v>
      </c>
      <c s="31" t="s">
        <v>454</v>
      </c>
      <c s="26" t="s">
        <v>52</v>
      </c>
      <c s="32" t="s">
        <v>455</v>
      </c>
      <c s="33" t="s">
        <v>198</v>
      </c>
      <c s="34">
        <v>18.3</v>
      </c>
      <c s="35">
        <v>93</v>
      </c>
      <c s="35">
        <f>ROUND(ROUND(H141,2)*ROUND(G141,3),2)</f>
      </c>
      <c s="33" t="s">
        <v>62</v>
      </c>
      <c r="O141">
        <f>(I141*21)/100</f>
      </c>
      <c t="s">
        <v>27</v>
      </c>
    </row>
    <row r="142" spans="1:5" ht="12.75">
      <c r="A142" s="38" t="s">
        <v>55</v>
      </c>
      <c r="E142" s="37" t="s">
        <v>456</v>
      </c>
    </row>
    <row r="143" spans="1:16" ht="12.75">
      <c r="A143" s="26" t="s">
        <v>50</v>
      </c>
      <c s="31" t="s">
        <v>457</v>
      </c>
      <c s="31" t="s">
        <v>458</v>
      </c>
      <c s="26" t="s">
        <v>52</v>
      </c>
      <c s="32" t="s">
        <v>459</v>
      </c>
      <c s="33" t="s">
        <v>84</v>
      </c>
      <c s="34">
        <v>2</v>
      </c>
      <c s="35">
        <v>32300</v>
      </c>
      <c s="35">
        <f>ROUND(ROUND(H143,2)*ROUND(G143,3),2)</f>
      </c>
      <c s="33" t="s">
        <v>62</v>
      </c>
      <c r="O143">
        <f>(I143*21)/100</f>
      </c>
      <c t="s">
        <v>27</v>
      </c>
    </row>
    <row r="144" spans="1:5" ht="38.25">
      <c r="A144" s="38" t="s">
        <v>55</v>
      </c>
      <c r="E144" s="37" t="s">
        <v>460</v>
      </c>
    </row>
    <row r="145" spans="1:16" ht="25.5">
      <c r="A145" s="26" t="s">
        <v>50</v>
      </c>
      <c s="31" t="s">
        <v>461</v>
      </c>
      <c s="31" t="s">
        <v>462</v>
      </c>
      <c s="26" t="s">
        <v>52</v>
      </c>
      <c s="32" t="s">
        <v>463</v>
      </c>
      <c s="33" t="s">
        <v>84</v>
      </c>
      <c s="34">
        <v>12</v>
      </c>
      <c s="35">
        <v>2690</v>
      </c>
      <c s="35">
        <f>ROUND(ROUND(H145,2)*ROUND(G145,3),2)</f>
      </c>
      <c s="33" t="s">
        <v>62</v>
      </c>
      <c r="O145">
        <f>(I145*21)/100</f>
      </c>
      <c t="s">
        <v>27</v>
      </c>
    </row>
    <row r="146" spans="1:5" ht="25.5">
      <c r="A146" s="38" t="s">
        <v>55</v>
      </c>
      <c r="E146" s="37" t="s">
        <v>464</v>
      </c>
    </row>
    <row r="147" spans="1:16" ht="25.5">
      <c r="A147" s="26" t="s">
        <v>50</v>
      </c>
      <c s="31" t="s">
        <v>465</v>
      </c>
      <c s="31" t="s">
        <v>466</v>
      </c>
      <c s="26" t="s">
        <v>52</v>
      </c>
      <c s="32" t="s">
        <v>467</v>
      </c>
      <c s="33" t="s">
        <v>153</v>
      </c>
      <c s="34">
        <v>28.98</v>
      </c>
      <c s="35">
        <v>1410</v>
      </c>
      <c s="35">
        <f>ROUND(ROUND(H147,2)*ROUND(G147,3),2)</f>
      </c>
      <c s="33" t="s">
        <v>62</v>
      </c>
      <c r="O147">
        <f>(I147*21)/100</f>
      </c>
      <c t="s">
        <v>27</v>
      </c>
    </row>
    <row r="148" spans="1:5" ht="12.75">
      <c r="A148" s="38" t="s">
        <v>55</v>
      </c>
      <c r="E148" s="37" t="s">
        <v>468</v>
      </c>
    </row>
    <row r="149" spans="1:16" ht="12.75">
      <c r="A149" s="26" t="s">
        <v>50</v>
      </c>
      <c s="31" t="s">
        <v>469</v>
      </c>
      <c s="31" t="s">
        <v>470</v>
      </c>
      <c s="26" t="s">
        <v>52</v>
      </c>
      <c s="32" t="s">
        <v>471</v>
      </c>
      <c s="33" t="s">
        <v>84</v>
      </c>
      <c s="34">
        <v>4</v>
      </c>
      <c s="35">
        <v>1690</v>
      </c>
      <c s="35">
        <f>ROUND(ROUND(H149,2)*ROUND(G149,3),2)</f>
      </c>
      <c s="33" t="s">
        <v>62</v>
      </c>
      <c r="O149">
        <f>(I149*21)/100</f>
      </c>
      <c t="s">
        <v>27</v>
      </c>
    </row>
    <row r="150" spans="1:5" ht="12.75">
      <c r="A150" s="36" t="s">
        <v>55</v>
      </c>
      <c r="E150" s="37" t="s">
        <v>472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