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75/"/>
    </mc:Choice>
  </mc:AlternateContent>
  <xr:revisionPtr revIDLastSave="0" documentId="8_{BF88B4EB-14F8-4EA7-96D1-4E47E4951EEB}" xr6:coauthVersionLast="47" xr6:coauthVersionMax="47" xr10:uidLastSave="{00000000-0000-0000-0000-000000000000}"/>
  <bookViews>
    <workbookView xWindow="-108" yWindow="-108" windowWidth="23256" windowHeight="12456" xr2:uid="{57036A43-35F1-4BE7-B77D-E265DAFB0D57}"/>
  </bookViews>
  <sheets>
    <sheet name="Krycí list rozpočtu" sheetId="3" r:id="rId1"/>
    <sheet name="rekapitulace" sheetId="4" r:id="rId2"/>
    <sheet name="SO.01" sheetId="1" r:id="rId3"/>
    <sheet name="SO.02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6" l="1"/>
  <c r="H11" i="6"/>
  <c r="H15" i="1"/>
  <c r="H18" i="1"/>
  <c r="H29" i="6"/>
  <c r="H31" i="6"/>
  <c r="H30" i="6"/>
  <c r="H28" i="6"/>
  <c r="H26" i="6"/>
  <c r="H24" i="6"/>
  <c r="H23" i="6"/>
  <c r="H22" i="6"/>
  <c r="H21" i="6"/>
  <c r="H20" i="6"/>
  <c r="H19" i="6"/>
  <c r="H18" i="6"/>
  <c r="H16" i="6"/>
  <c r="H15" i="6"/>
  <c r="H14" i="6"/>
  <c r="H13" i="6"/>
  <c r="H12" i="6"/>
  <c r="H10" i="6"/>
  <c r="H32" i="6" l="1"/>
  <c r="H33" i="6" l="1"/>
  <c r="H34" i="6" s="1"/>
  <c r="C9" i="4"/>
  <c r="D9" i="4" s="1"/>
  <c r="E9" i="4" s="1"/>
  <c r="H11" i="1" l="1"/>
  <c r="H12" i="1"/>
  <c r="H13" i="1"/>
  <c r="H14" i="1"/>
  <c r="H16" i="1"/>
  <c r="H17" i="1"/>
  <c r="H19" i="1"/>
  <c r="H20" i="1"/>
  <c r="H21" i="1"/>
  <c r="H22" i="1"/>
  <c r="H23" i="1"/>
  <c r="H24" i="1"/>
  <c r="H25" i="1"/>
  <c r="H27" i="1"/>
  <c r="H29" i="1"/>
  <c r="H30" i="1"/>
  <c r="H31" i="1"/>
  <c r="J22" i="3"/>
  <c r="G22" i="3"/>
  <c r="H10" i="1"/>
  <c r="G25" i="3"/>
  <c r="H32" i="1" l="1"/>
  <c r="C8" i="4" l="1"/>
  <c r="H33" i="1"/>
  <c r="H34" i="1" s="1"/>
  <c r="C10" i="4" l="1"/>
  <c r="D14" i="3" s="1"/>
  <c r="D22" i="3" s="1"/>
  <c r="D26" i="3" s="1"/>
  <c r="J25" i="3" s="1"/>
  <c r="D8" i="4"/>
  <c r="D10" i="4" s="1"/>
  <c r="G26" i="3" l="1"/>
  <c r="J26" i="3" s="1"/>
  <c r="E8" i="4"/>
  <c r="E10" i="4" s="1"/>
</calcChain>
</file>

<file path=xl/sharedStrings.xml><?xml version="1.0" encoding="utf-8"?>
<sst xmlns="http://schemas.openxmlformats.org/spreadsheetml/2006/main" count="261" uniqueCount="140">
  <si>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</si>
  <si>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</si>
  <si>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</si>
  <si>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</si>
  <si>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</si>
  <si>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</si>
  <si>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</si>
  <si>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</si>
  <si>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</si>
  <si>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</si>
  <si>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</si>
  <si>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</si>
  <si>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</si>
  <si>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</si>
  <si>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</si>
  <si>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</si>
  <si>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</si>
  <si>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</si>
  <si>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</si>
  <si>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</si>
  <si>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</si>
  <si>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</si>
  <si>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</si>
  <si>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</si>
  <si>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</si>
  <si>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</si>
  <si>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</si>
  <si>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</si>
  <si>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</si>
  <si>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</si>
  <si>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</si>
  <si>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</si>
  <si>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</si>
  <si>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</si>
  <si>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</si>
  <si>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</si>
  <si>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</si>
  <si>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</si>
  <si>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</si>
  <si>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</si>
  <si>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</si>
  <si>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</si>
  <si>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</si>
  <si>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</si>
  <si>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</si>
  <si>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</si>
  <si>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</si>
  <si>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</si>
  <si>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</si>
  <si>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</si>
  <si>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</si>
  <si>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</si>
  <si>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</si>
  <si>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</si>
  <si>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</si>
  <si>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</si>
  <si>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</si>
  <si>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</si>
  <si>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</si>
  <si>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>SPOJOVACÍ POSTŘIK Z EMULZE DO 0,5KG/M2</t>
  </si>
  <si>
    <t>KPL</t>
  </si>
  <si>
    <t>FRÉZOVÁNÍ ZPEVNĚNÝCH PLOCH ASFALTOVÝCH, ODVOZ DO 20 KM</t>
  </si>
  <si>
    <t>M3</t>
  </si>
  <si>
    <t>ŘEZÁNÍ ASFALTOVÉHO KRYTU VOZOVEK TL. DO 50MM</t>
  </si>
  <si>
    <t>M</t>
  </si>
  <si>
    <t>OČIŠTĚNÍ ASFALTOVÝCH VOZOVEK ZAMETENÍM (samosběr)</t>
  </si>
  <si>
    <t>M2</t>
  </si>
  <si>
    <t>T</t>
  </si>
  <si>
    <t>VODOROVNÉ DOPRAVNÍ ZNAČENÍ BARVOU HLADKÉ - DODÁVKA A POKLÁDKA</t>
  </si>
  <si>
    <t>029113</t>
  </si>
  <si>
    <t>OSTAT POŽADAVKY - GEODETICKÉ ZAMĚŘENÍ - CELKY</t>
  </si>
  <si>
    <t>915231</t>
  </si>
  <si>
    <t>VODOR DOPRAV ZNAČ PLASTEM PROFIL ZVUČÍCÍ - DOD A POKLÁDKA</t>
  </si>
  <si>
    <t>ASFALTOVÝ BETON PRO OBRUSNÉ VRSTVY ACO 11+, tl. 50 mm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</si>
  <si>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</si>
  <si>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</si>
  <si>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</si>
  <si>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ASFALTOVÝ BETON PRO LOŽNÍ VRSTVY ACL 16+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</si>
  <si>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</si>
  <si>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</si>
  <si>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</si>
  <si>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ČIŠTĚNÍ PŘÍKOPŮ OD NÁNOSU DO 0,25M3/M  S ODVOZEM NA SKLÁDKU</t>
  </si>
  <si>
    <t>KUS</t>
  </si>
  <si>
    <t xml:space="preserve">VÝŠKOVÁ ÚPRAVA POKLOPŮ (šachty, vpusti) </t>
  </si>
  <si>
    <t>ZPEVNĚNÍ KRAJNIC Z RECYKLOVANÉHO MATERIÁLU TL DO 100MM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</si>
  <si>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</si>
  <si>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</si>
  <si>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</si>
  <si>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</si>
  <si>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</si>
  <si>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</si>
  <si>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</si>
  <si>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</si>
  <si>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</si>
  <si>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Místo (lokalita):</t>
  </si>
  <si>
    <t>PROTIKOROZ OCHRANA OCEL KONSTR NÁTĚREM VÍCEVRST</t>
  </si>
  <si>
    <t>78312</t>
  </si>
  <si>
    <t>asfaltový recyklát fr. 0-22 mm</t>
  </si>
  <si>
    <t>Ing. Aleš Čermák, Ph.D., MBA, ředitel</t>
  </si>
  <si>
    <t>Škody po zimě 2025</t>
  </si>
  <si>
    <t>574C08</t>
  </si>
  <si>
    <t>ASFALTOVÝ BETON PRO PODKLADNÍ VRSTVY ACP 22+ , TL. 80MM</t>
  </si>
  <si>
    <t>sanace 1200*1,5*0,08=144m3</t>
  </si>
  <si>
    <t>REKAPITULACE</t>
  </si>
  <si>
    <t>Stavba:</t>
  </si>
  <si>
    <t>Název úseku (objektu)</t>
  </si>
  <si>
    <t>DPH</t>
  </si>
  <si>
    <t>Celkem :</t>
  </si>
  <si>
    <t xml:space="preserve">Objekt:                       </t>
  </si>
  <si>
    <t xml:space="preserve">III/1911 Třebsko - Narysov - Výfuk </t>
  </si>
  <si>
    <t>III/1911 Třebsko - Narysov - Výfuk</t>
  </si>
  <si>
    <t>Narysov / CMS Rožmitál pod Třemšínem</t>
  </si>
  <si>
    <t>5127*0,04 Reprofilace+1035*0,08 sanace(690*1,5)</t>
  </si>
  <si>
    <t>pokládka bez středové spáry</t>
  </si>
  <si>
    <t>Poř.č.</t>
  </si>
  <si>
    <t>Oprava vozovky</t>
  </si>
  <si>
    <t>Kód položky</t>
  </si>
  <si>
    <t>SO.01 - km 5,310 - 6,390</t>
  </si>
  <si>
    <t xml:space="preserve">SO.02 - km 4,190 - 4,880 </t>
  </si>
  <si>
    <t xml:space="preserve">Narysov / CMS Rožmitál pod Třemšínem </t>
  </si>
  <si>
    <t>DIO VČ.ZJIŠTĚNÍ, ZAJIŠTĚNÍ A VYTYČENÍ ING. SÍTÍ, ZAJIŠTĚNÍ STANOVENÍ MÍSTNÍ ÚPRAVY NA VDZ</t>
  </si>
  <si>
    <t>úplná uzavírka</t>
  </si>
  <si>
    <t>7250*0,04</t>
  </si>
  <si>
    <t>574A04</t>
  </si>
  <si>
    <t>ASFALTOVÝ BETON PRO OBRUSNÉ VRSTVY ACO 11+</t>
  </si>
  <si>
    <t>3524m2*0,035 (vyrovnávka obec Narysov)</t>
  </si>
  <si>
    <t>600*6,21=3726*0,05</t>
  </si>
  <si>
    <t>600 * 0,5 * 2</t>
  </si>
  <si>
    <t>1080*0,125*2 vodící čára 12,5 cm</t>
  </si>
  <si>
    <t>113728.A</t>
  </si>
  <si>
    <t>113728.B</t>
  </si>
  <si>
    <t>1035*0,08=83m3</t>
  </si>
  <si>
    <t>5127*0,05</t>
  </si>
  <si>
    <t>690*0,5*2</t>
  </si>
  <si>
    <t>1380*0,25*1,5=517 t.   ; 690*0,1*1,5= 104 t.</t>
  </si>
  <si>
    <t>1200*0,25*1,5= 450 t.    ; 600*0,1*1,5= 90 t.</t>
  </si>
  <si>
    <t>690*0,125*2 (vodicí čára 12,5 cm)</t>
  </si>
  <si>
    <t>CMS Rožmitál III/1911 Narysov, uzl.st. 2212A112-2212A078</t>
  </si>
  <si>
    <t>2025</t>
  </si>
  <si>
    <t>SO.02 - km 4,190 - 4,880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</si>
</sst>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3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name val="MS Sans Serif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 applyAlignment="0">
      <alignment vertical="top" wrapText="1"/>
      <protection locked="0"/>
    </xf>
    <xf numFmtId="0" fontId="15" fillId="0" borderId="0"/>
    <xf numFmtId="0" fontId="14" fillId="0" borderId="0">
      <alignment vertical="center"/>
    </xf>
    <xf numFmtId="9" fontId="22" fillId="0" borderId="0" applyFont="0" applyFill="0" applyBorder="0" applyAlignment="0" applyProtection="0">
      <alignment vertical="top" wrapText="1"/>
      <protection locked="0"/>
    </xf>
  </cellStyleXfs>
  <cellXfs count="188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vertical="top"/>
    </xf>
    <xf numFmtId="0" fontId="6" fillId="2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49" fontId="11" fillId="3" borderId="2" xfId="0" applyNumberFormat="1" applyFont="1" applyFill="1" applyBorder="1" applyAlignment="1" applyProtection="1">
      <alignment horizontal="center" vertical="center"/>
    </xf>
    <xf numFmtId="49" fontId="11" fillId="3" borderId="3" xfId="0" applyNumberFormat="1" applyFont="1" applyFill="1" applyBorder="1" applyAlignment="1" applyProtection="1">
      <alignment horizontal="center" vertical="center"/>
    </xf>
    <xf numFmtId="49" fontId="13" fillId="0" borderId="4" xfId="0" applyNumberFormat="1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left" vertical="center"/>
    </xf>
    <xf numFmtId="4" fontId="5" fillId="0" borderId="5" xfId="0" applyNumberFormat="1" applyFont="1" applyBorder="1" applyAlignment="1" applyProtection="1">
      <alignment horizontal="right" vertical="center"/>
    </xf>
    <xf numFmtId="4" fontId="5" fillId="0" borderId="6" xfId="0" applyNumberFormat="1" applyFont="1" applyBorder="1" applyAlignment="1" applyProtection="1">
      <alignment horizontal="right" vertical="center"/>
    </xf>
    <xf numFmtId="4" fontId="8" fillId="0" borderId="0" xfId="0" applyNumberFormat="1" applyFont="1" applyAlignment="1" applyProtection="1">
      <alignment vertical="center"/>
    </xf>
    <xf numFmtId="49" fontId="5" fillId="0" borderId="5" xfId="0" applyNumberFormat="1" applyFont="1" applyBorder="1" applyAlignment="1" applyProtection="1">
      <alignment horizontal="right" vertical="center"/>
    </xf>
    <xf numFmtId="49" fontId="5" fillId="0" borderId="6" xfId="0" applyNumberFormat="1" applyFont="1" applyBorder="1" applyAlignment="1" applyProtection="1">
      <alignment horizontal="right" vertical="center"/>
    </xf>
    <xf numFmtId="0" fontId="8" fillId="0" borderId="7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4" fontId="13" fillId="3" borderId="5" xfId="0" applyNumberFormat="1" applyFont="1" applyFill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vertical="center"/>
    </xf>
    <xf numFmtId="4" fontId="13" fillId="3" borderId="6" xfId="0" applyNumberFormat="1" applyFont="1" applyFill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/>
    <xf numFmtId="39" fontId="3" fillId="0" borderId="0" xfId="0" applyNumberFormat="1" applyFont="1" applyAlignment="1" applyProtection="1">
      <alignment vertical="top"/>
    </xf>
    <xf numFmtId="4" fontId="8" fillId="0" borderId="5" xfId="0" applyNumberFormat="1" applyFont="1" applyBorder="1" applyAlignment="1" applyProtection="1">
      <alignment vertical="center"/>
    </xf>
    <xf numFmtId="4" fontId="14" fillId="0" borderId="5" xfId="0" applyNumberFormat="1" applyFont="1" applyBorder="1" applyAlignment="1">
      <alignment vertical="center"/>
      <protection locked="0"/>
    </xf>
    <xf numFmtId="4" fontId="14" fillId="0" borderId="13" xfId="0" applyNumberFormat="1" applyFont="1" applyBorder="1" applyAlignment="1">
      <alignment vertical="center"/>
      <protection locked="0"/>
    </xf>
    <xf numFmtId="0" fontId="14" fillId="0" borderId="5" xfId="0" applyFont="1" applyBorder="1" applyAlignment="1">
      <alignment horizontal="center" vertical="center"/>
      <protection locked="0"/>
    </xf>
    <xf numFmtId="4" fontId="8" fillId="0" borderId="14" xfId="0" applyNumberFormat="1" applyFont="1" applyBorder="1" applyAlignment="1" applyProtection="1">
      <alignment vertical="center"/>
    </xf>
    <xf numFmtId="4" fontId="14" fillId="0" borderId="14" xfId="0" applyNumberFormat="1" applyFont="1" applyBorder="1" applyAlignment="1">
      <alignment vertical="center"/>
      <protection locked="0"/>
    </xf>
    <xf numFmtId="0" fontId="14" fillId="0" borderId="5" xfId="0" applyFont="1" applyBorder="1" applyAlignment="1" applyProtection="1">
      <alignment horizontal="center" vertical="center"/>
    </xf>
    <xf numFmtId="2" fontId="8" fillId="0" borderId="5" xfId="0" applyNumberFormat="1" applyFont="1" applyBorder="1" applyAlignment="1" applyProtection="1">
      <alignment vertical="center"/>
    </xf>
    <xf numFmtId="4" fontId="8" fillId="0" borderId="6" xfId="0" applyNumberFormat="1" applyFont="1" applyBorder="1" applyAlignment="1" applyProtection="1">
      <alignment vertical="center"/>
    </xf>
    <xf numFmtId="0" fontId="14" fillId="0" borderId="3" xfId="0" applyFont="1" applyBorder="1" applyAlignment="1">
      <alignment horizontal="center" vertical="center"/>
      <protection locked="0"/>
    </xf>
    <xf numFmtId="0" fontId="14" fillId="0" borderId="13" xfId="0" applyFont="1" applyBorder="1" applyAlignment="1">
      <alignment horizontal="center" vertical="center"/>
      <protection locked="0"/>
    </xf>
    <xf numFmtId="0" fontId="14" fillId="0" borderId="14" xfId="0" applyFont="1" applyBorder="1" applyAlignment="1">
      <alignment horizontal="center" vertical="center"/>
      <protection locked="0"/>
    </xf>
    <xf numFmtId="49" fontId="14" fillId="0" borderId="16" xfId="0" applyNumberFormat="1" applyFont="1" applyBorder="1" applyAlignment="1">
      <alignment horizontal="center" vertical="center"/>
      <protection locked="0"/>
    </xf>
    <xf numFmtId="165" fontId="14" fillId="0" borderId="7" xfId="0" applyNumberFormat="1" applyFont="1" applyBorder="1" applyAlignment="1">
      <alignment horizontal="center" vertical="center"/>
      <protection locked="0"/>
    </xf>
    <xf numFmtId="1" fontId="14" fillId="0" borderId="7" xfId="0" applyNumberFormat="1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/>
      <protection locked="0"/>
    </xf>
    <xf numFmtId="49" fontId="14" fillId="0" borderId="7" xfId="1" applyNumberFormat="1" applyFont="1" applyBorder="1" applyAlignment="1" applyProtection="1">
      <alignment horizontal="left" vertical="center" wrapText="1"/>
      <protection locked="0"/>
    </xf>
    <xf numFmtId="49" fontId="14" fillId="0" borderId="7" xfId="0" applyNumberFormat="1" applyFont="1" applyBorder="1" applyAlignment="1">
      <alignment horizontal="center" vertical="center"/>
      <protection locked="0"/>
    </xf>
    <xf numFmtId="49" fontId="14" fillId="0" borderId="17" xfId="0" applyNumberFormat="1" applyFont="1" applyBorder="1" applyAlignment="1">
      <alignment horizontal="center" vertical="center"/>
      <protection locked="0"/>
    </xf>
    <xf numFmtId="0" fontId="14" fillId="0" borderId="4" xfId="0" applyFont="1" applyBorder="1" applyAlignment="1">
      <alignment vertical="center"/>
      <protection locked="0"/>
    </xf>
    <xf numFmtId="0" fontId="14" fillId="0" borderId="4" xfId="0" applyFont="1" applyBorder="1" applyAlignment="1">
      <alignment vertical="center" wrapText="1"/>
      <protection locked="0"/>
    </xf>
    <xf numFmtId="0" fontId="16" fillId="0" borderId="4" xfId="1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>
      <alignment vertical="center"/>
      <protection locked="0"/>
    </xf>
    <xf numFmtId="0" fontId="0" fillId="0" borderId="5" xfId="0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</xf>
    <xf numFmtId="2" fontId="8" fillId="0" borderId="3" xfId="0" applyNumberFormat="1" applyFont="1" applyBorder="1" applyAlignment="1" applyProtection="1">
      <alignment vertical="center"/>
    </xf>
    <xf numFmtId="4" fontId="8" fillId="0" borderId="3" xfId="0" applyNumberFormat="1" applyFont="1" applyBorder="1" applyAlignment="1" applyProtection="1">
      <alignment vertical="center"/>
    </xf>
    <xf numFmtId="4" fontId="8" fillId="0" borderId="22" xfId="0" applyNumberFormat="1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39" fontId="8" fillId="0" borderId="5" xfId="0" applyNumberFormat="1" applyFont="1" applyBorder="1" applyAlignment="1" applyProtection="1">
      <alignment vertical="center"/>
    </xf>
    <xf numFmtId="4" fontId="8" fillId="0" borderId="23" xfId="0" applyNumberFormat="1" applyFont="1" applyBorder="1" applyAlignment="1" applyProtection="1">
      <alignment vertical="center"/>
    </xf>
    <xf numFmtId="4" fontId="5" fillId="0" borderId="21" xfId="0" applyNumberFormat="1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4" fontId="5" fillId="0" borderId="20" xfId="0" applyNumberFormat="1" applyFont="1" applyBorder="1" applyAlignment="1" applyProtection="1">
      <alignment horizontal="right" vertical="center"/>
    </xf>
    <xf numFmtId="4" fontId="6" fillId="0" borderId="22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4" fontId="6" fillId="0" borderId="6" xfId="0" applyNumberFormat="1" applyFont="1" applyBorder="1" applyAlignment="1" applyProtection="1">
      <alignment vertical="center"/>
    </xf>
    <xf numFmtId="0" fontId="6" fillId="0" borderId="25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4" fontId="5" fillId="0" borderId="14" xfId="0" applyNumberFormat="1" applyFont="1" applyBorder="1" applyAlignment="1" applyProtection="1">
      <alignment horizontal="right" vertical="center"/>
    </xf>
    <xf numFmtId="4" fontId="6" fillId="0" borderId="23" xfId="0" applyNumberFormat="1" applyFont="1" applyBorder="1" applyAlignment="1" applyProtection="1">
      <alignment vertical="center"/>
    </xf>
    <xf numFmtId="0" fontId="6" fillId="2" borderId="26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27" xfId="0" applyFont="1" applyFill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 vertical="center"/>
    </xf>
    <xf numFmtId="4" fontId="5" fillId="4" borderId="5" xfId="0" applyNumberFormat="1" applyFont="1" applyFill="1" applyBorder="1" applyAlignment="1" applyProtection="1">
      <alignment horizontal="right" vertical="center"/>
    </xf>
    <xf numFmtId="4" fontId="5" fillId="4" borderId="6" xfId="0" applyNumberFormat="1" applyFont="1" applyFill="1" applyBorder="1" applyAlignment="1" applyProtection="1">
      <alignment horizontal="right" vertical="center"/>
    </xf>
    <xf numFmtId="49" fontId="14" fillId="0" borderId="28" xfId="0" applyNumberFormat="1" applyFont="1" applyBorder="1" applyAlignment="1">
      <alignment horizontal="center" vertical="center"/>
      <protection locked="0"/>
    </xf>
    <xf numFmtId="0" fontId="14" fillId="0" borderId="15" xfId="0" applyFont="1" applyBorder="1" applyAlignment="1">
      <alignment vertical="center"/>
      <protection locked="0"/>
    </xf>
    <xf numFmtId="4" fontId="8" fillId="0" borderId="13" xfId="0" applyNumberFormat="1" applyFont="1" applyBorder="1" applyAlignment="1" applyProtection="1">
      <alignment vertical="center"/>
    </xf>
    <xf numFmtId="0" fontId="16" fillId="0" borderId="4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vertical="top"/>
    </xf>
    <xf numFmtId="0" fontId="14" fillId="0" borderId="5" xfId="0" applyFont="1" applyBorder="1" applyAlignment="1" applyProtection="1">
      <alignment vertical="center"/>
    </xf>
    <xf numFmtId="0" fontId="14" fillId="0" borderId="19" xfId="0" applyFont="1" applyBorder="1" applyAlignment="1" applyProtection="1">
      <alignment vertical="top"/>
    </xf>
    <xf numFmtId="14" fontId="2" fillId="0" borderId="0" xfId="0" applyNumberFormat="1" applyFont="1" applyAlignment="1" applyProtection="1">
      <alignment horizontal="left" vertical="top"/>
    </xf>
    <xf numFmtId="0" fontId="5" fillId="0" borderId="0" xfId="0" applyFont="1" applyAlignment="1" applyProtection="1">
      <alignment vertical="center"/>
    </xf>
    <xf numFmtId="0" fontId="14" fillId="0" borderId="0" xfId="2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0" fillId="0" borderId="0" xfId="2" applyFont="1" applyAlignment="1">
      <alignment horizontal="right" vertical="center"/>
    </xf>
    <xf numFmtId="0" fontId="21" fillId="5" borderId="2" xfId="2" applyFont="1" applyFill="1" applyBorder="1" applyAlignment="1">
      <alignment horizontal="center" vertical="center"/>
    </xf>
    <xf numFmtId="0" fontId="21" fillId="5" borderId="3" xfId="2" applyFont="1" applyFill="1" applyBorder="1" applyAlignment="1">
      <alignment horizontal="right" vertical="center"/>
    </xf>
    <xf numFmtId="0" fontId="21" fillId="5" borderId="22" xfId="2" applyFont="1" applyFill="1" applyBorder="1" applyAlignment="1">
      <alignment horizontal="right" vertical="center"/>
    </xf>
    <xf numFmtId="0" fontId="14" fillId="0" borderId="4" xfId="2" applyBorder="1" applyAlignment="1">
      <alignment horizontal="left" vertical="center"/>
    </xf>
    <xf numFmtId="4" fontId="14" fillId="0" borderId="5" xfId="2" applyNumberFormat="1" applyBorder="1" applyAlignment="1">
      <alignment horizontal="right" vertical="center"/>
    </xf>
    <xf numFmtId="4" fontId="14" fillId="0" borderId="6" xfId="2" applyNumberFormat="1" applyBorder="1" applyAlignment="1">
      <alignment horizontal="right" vertical="center"/>
    </xf>
    <xf numFmtId="0" fontId="14" fillId="0" borderId="15" xfId="2" applyBorder="1" applyAlignment="1">
      <alignment horizontal="left" vertical="center"/>
    </xf>
    <xf numFmtId="0" fontId="17" fillId="0" borderId="43" xfId="2" applyFont="1" applyBorder="1" applyAlignment="1">
      <alignment horizontal="right" vertical="center"/>
    </xf>
    <xf numFmtId="4" fontId="17" fillId="0" borderId="43" xfId="2" applyNumberFormat="1" applyFont="1" applyBorder="1" applyAlignment="1">
      <alignment horizontal="right" vertical="center"/>
    </xf>
    <xf numFmtId="49" fontId="8" fillId="0" borderId="0" xfId="0" applyNumberFormat="1" applyFont="1" applyAlignment="1" applyProtection="1">
      <alignment vertical="center" wrapText="1"/>
    </xf>
    <xf numFmtId="0" fontId="14" fillId="6" borderId="2" xfId="0" applyFont="1" applyFill="1" applyBorder="1" applyAlignment="1">
      <alignment vertical="center" wrapText="1"/>
      <protection locked="0"/>
    </xf>
    <xf numFmtId="1" fontId="14" fillId="6" borderId="16" xfId="0" applyNumberFormat="1" applyFont="1" applyFill="1" applyBorder="1" applyAlignment="1">
      <alignment horizontal="center" vertical="center"/>
      <protection locked="0"/>
    </xf>
    <xf numFmtId="1" fontId="14" fillId="6" borderId="7" xfId="0" applyNumberFormat="1" applyFont="1" applyFill="1" applyBorder="1" applyAlignment="1">
      <alignment horizontal="center" vertical="center"/>
      <protection locked="0"/>
    </xf>
    <xf numFmtId="1" fontId="14" fillId="6" borderId="44" xfId="0" applyNumberFormat="1" applyFont="1" applyFill="1" applyBorder="1" applyAlignment="1">
      <alignment horizontal="center" vertical="center"/>
      <protection locked="0"/>
    </xf>
    <xf numFmtId="1" fontId="14" fillId="6" borderId="7" xfId="0" applyNumberFormat="1" applyFont="1" applyFill="1" applyBorder="1" applyAlignment="1" applyProtection="1">
      <alignment horizontal="center" vertical="center"/>
    </xf>
    <xf numFmtId="1" fontId="14" fillId="6" borderId="28" xfId="0" applyNumberFormat="1" applyFont="1" applyFill="1" applyBorder="1" applyAlignment="1" applyProtection="1">
      <alignment horizontal="center" vertical="center"/>
    </xf>
    <xf numFmtId="1" fontId="14" fillId="6" borderId="45" xfId="0" applyNumberFormat="1" applyFont="1" applyFill="1" applyBorder="1" applyAlignment="1">
      <alignment horizontal="center" vertical="center"/>
      <protection locked="0"/>
    </xf>
    <xf numFmtId="0" fontId="14" fillId="0" borderId="2" xfId="0" applyFont="1" applyBorder="1" applyAlignment="1">
      <alignment vertical="center" wrapText="1"/>
      <protection locked="0"/>
    </xf>
    <xf numFmtId="49" fontId="9" fillId="0" borderId="0" xfId="0" applyNumberFormat="1" applyFont="1" applyAlignment="1" applyProtection="1">
      <alignment vertical="center"/>
    </xf>
    <xf numFmtId="49" fontId="9" fillId="0" borderId="0" xfId="0" applyNumberFormat="1" applyFont="1" applyAlignment="1" applyProtection="1">
      <alignment vertical="center" wrapText="1"/>
    </xf>
    <xf numFmtId="1" fontId="14" fillId="6" borderId="46" xfId="0" applyNumberFormat="1" applyFont="1" applyFill="1" applyBorder="1" applyAlignment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left" vertical="center"/>
    </xf>
    <xf numFmtId="0" fontId="5" fillId="0" borderId="31" xfId="0" applyFont="1" applyBorder="1" applyAlignment="1" applyProtection="1">
      <alignment horizontal="left" vertical="center"/>
    </xf>
    <xf numFmtId="49" fontId="8" fillId="0" borderId="32" xfId="0" applyNumberFormat="1" applyFont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left" vertical="center"/>
    </xf>
    <xf numFmtId="0" fontId="8" fillId="0" borderId="31" xfId="0" applyFont="1" applyBorder="1" applyAlignment="1" applyProtection="1">
      <alignment horizontal="left" vertical="center"/>
    </xf>
    <xf numFmtId="0" fontId="8" fillId="0" borderId="33" xfId="0" applyFont="1" applyBorder="1" applyAlignment="1" applyProtection="1">
      <alignment horizontal="left" vertical="center"/>
    </xf>
    <xf numFmtId="49" fontId="5" fillId="0" borderId="11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34" xfId="0" applyFont="1" applyBorder="1" applyAlignment="1" applyProtection="1">
      <alignment horizontal="left" vertical="center"/>
    </xf>
    <xf numFmtId="49" fontId="5" fillId="0" borderId="35" xfId="0" applyNumberFormat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49" fontId="5" fillId="0" borderId="35" xfId="0" applyNumberFormat="1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left" vertical="center" shrinkToFit="1"/>
    </xf>
    <xf numFmtId="0" fontId="5" fillId="0" borderId="34" xfId="0" applyFont="1" applyBorder="1" applyAlignment="1" applyProtection="1">
      <alignment horizontal="left" vertical="center" shrinkToFit="1"/>
    </xf>
    <xf numFmtId="49" fontId="5" fillId="0" borderId="28" xfId="0" applyNumberFormat="1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36" xfId="0" applyFont="1" applyBorder="1" applyAlignment="1" applyProtection="1">
      <alignment horizontal="left" vertical="center"/>
    </xf>
    <xf numFmtId="49" fontId="5" fillId="4" borderId="37" xfId="0" applyNumberFormat="1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49" fontId="5" fillId="0" borderId="38" xfId="0" applyNumberFormat="1" applyFont="1" applyBorder="1" applyAlignment="1" applyProtection="1">
      <alignment horizontal="left" vertical="center"/>
    </xf>
    <xf numFmtId="0" fontId="5" fillId="0" borderId="42" xfId="0" applyFont="1" applyBorder="1" applyAlignment="1" applyProtection="1">
      <alignment horizontal="left" vertical="center"/>
    </xf>
    <xf numFmtId="49" fontId="13" fillId="3" borderId="4" xfId="0" applyNumberFormat="1" applyFont="1" applyFill="1" applyBorder="1" applyAlignment="1" applyProtection="1">
      <alignment horizontal="left" vertical="center"/>
    </xf>
    <xf numFmtId="0" fontId="13" fillId="3" borderId="5" xfId="0" applyFont="1" applyFill="1" applyBorder="1" applyAlignment="1" applyProtection="1">
      <alignment horizontal="left" vertical="center"/>
    </xf>
    <xf numFmtId="49" fontId="13" fillId="3" borderId="5" xfId="0" applyNumberFormat="1" applyFont="1" applyFill="1" applyBorder="1" applyAlignment="1" applyProtection="1">
      <alignment horizontal="left" vertical="center"/>
    </xf>
    <xf numFmtId="49" fontId="13" fillId="0" borderId="4" xfId="0" applyNumberFormat="1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49" fontId="13" fillId="0" borderId="5" xfId="0" applyNumberFormat="1" applyFont="1" applyBorder="1" applyAlignment="1" applyProtection="1">
      <alignment horizontal="left" vertical="center"/>
    </xf>
    <xf numFmtId="49" fontId="10" fillId="0" borderId="1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49" fontId="12" fillId="0" borderId="3" xfId="0" applyNumberFormat="1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left" vertical="center"/>
    </xf>
    <xf numFmtId="14" fontId="8" fillId="0" borderId="6" xfId="0" applyNumberFormat="1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49" fontId="8" fillId="0" borderId="4" xfId="0" applyNumberFormat="1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 wrapText="1"/>
    </xf>
    <xf numFmtId="49" fontId="8" fillId="0" borderId="5" xfId="0" applyNumberFormat="1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 wrapText="1"/>
    </xf>
    <xf numFmtId="49" fontId="8" fillId="0" borderId="6" xfId="0" applyNumberFormat="1" applyFont="1" applyBorder="1" applyAlignment="1" applyProtection="1">
      <alignment horizontal="left" vertical="center"/>
    </xf>
    <xf numFmtId="49" fontId="8" fillId="0" borderId="38" xfId="0" applyNumberFormat="1" applyFont="1" applyBorder="1" applyAlignment="1" applyProtection="1">
      <alignment horizontal="left" vertical="center" wrapText="1"/>
    </xf>
    <xf numFmtId="0" fontId="8" fillId="0" borderId="36" xfId="0" applyFont="1" applyBorder="1" applyAlignment="1" applyProtection="1">
      <alignment horizontal="left" vertical="center" wrapText="1"/>
    </xf>
    <xf numFmtId="0" fontId="8" fillId="0" borderId="39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 wrapText="1"/>
    </xf>
    <xf numFmtId="49" fontId="7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49" fontId="8" fillId="0" borderId="3" xfId="0" applyNumberFormat="1" applyFont="1" applyBorder="1" applyAlignment="1" applyProtection="1">
      <alignment horizontal="left" vertical="center" wrapText="1"/>
    </xf>
    <xf numFmtId="49" fontId="8" fillId="0" borderId="3" xfId="0" applyNumberFormat="1" applyFont="1" applyBorder="1" applyAlignment="1" applyProtection="1">
      <alignment horizontal="left" vertical="center"/>
    </xf>
    <xf numFmtId="49" fontId="9" fillId="0" borderId="40" xfId="0" applyNumberFormat="1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 wrapText="1"/>
    </xf>
    <xf numFmtId="0" fontId="9" fillId="0" borderId="39" xfId="0" applyFont="1" applyBorder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left" vertical="center" wrapText="1"/>
    </xf>
    <xf numFmtId="49" fontId="8" fillId="0" borderId="22" xfId="0" applyNumberFormat="1" applyFont="1" applyBorder="1" applyAlignment="1" applyProtection="1">
      <alignment horizontal="left" vertical="center"/>
    </xf>
    <xf numFmtId="49" fontId="20" fillId="0" borderId="0" xfId="2" applyNumberFormat="1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9" fillId="0" borderId="0" xfId="2" applyFont="1">
      <alignment vertical="center"/>
    </xf>
    <xf numFmtId="0" fontId="14" fillId="0" borderId="0" xfId="2">
      <alignment vertical="center"/>
    </xf>
    <xf numFmtId="0" fontId="1" fillId="0" borderId="0" xfId="0" applyFont="1" applyAlignment="1" applyProtection="1">
      <alignment horizontal="center" vertical="center"/>
    </xf>
  </cellXfs>
  <cellStyles count="4">
    <cellStyle name="Normální" xfId="0" builtinId="0"/>
    <cellStyle name="Normální 2" xfId="1" xr:uid="{66D0A2F5-FD9A-4E74-A953-E0095AC29A66}"/>
    <cellStyle name="Normální 2 2" xfId="2" xr:uid="{094EE123-C4C9-4876-B0FB-ECF38EF78A25}"/>
    <cellStyle name="Procenta 2" xfId="3" xr:uid="{143669FB-8E9C-47DC-A2E2-283261297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6"/>
  <sheetViews>
    <sheetView tabSelected="1" zoomScaleNormal="100" workbookViewId="0">
      <selection activeCell="B1" sqref="B1:J1"/>
    </sheetView>
  </sheetViews>
  <sheetFormatPr defaultColWidth="13.28515625" defaultRowHeight="13.2" x14ac:dyDescent="0.2"/>
  <cols>
    <col min="1" max="1" width="3.28515625" style="14" customWidth="1"/>
    <col min="2" max="2" width="13.28515625" style="14" customWidth="1"/>
    <col min="3" max="3" width="11.85546875" style="14" customWidth="1"/>
    <col min="4" max="4" width="27.85546875" style="14" customWidth="1"/>
    <col min="5" max="5" width="14.42578125" style="14" customWidth="1"/>
    <col min="6" max="6" width="18.42578125" style="14" customWidth="1"/>
    <col min="7" max="7" width="26.28515625" style="14" customWidth="1"/>
    <col min="8" max="8" width="16" style="14" customWidth="1"/>
    <col min="9" max="9" width="13.85546875" style="14" customWidth="1"/>
    <col min="10" max="10" width="29.42578125" style="14" customWidth="1"/>
    <col min="11" max="11" width="13.28515625" style="14"/>
    <col min="12" max="12" width="13.7109375" style="14" bestFit="1" customWidth="1"/>
    <col min="13" max="16384" width="13.28515625" style="14"/>
  </cols>
  <sheetData>
    <row r="1" spans="2:12" ht="28.65" customHeight="1" thickBot="1" x14ac:dyDescent="0.25">
      <c r="B1" s="172" t="s">
        <v>11</v>
      </c>
      <c r="C1" s="173"/>
      <c r="D1" s="173"/>
      <c r="E1" s="173"/>
      <c r="F1" s="173"/>
      <c r="G1" s="173"/>
      <c r="H1" s="173"/>
      <c r="I1" s="173"/>
      <c r="J1" s="173"/>
    </row>
    <row r="2" spans="2:12" ht="12.75" customHeight="1" x14ac:dyDescent="0.2">
      <c r="B2" s="174" t="s">
        <v>12</v>
      </c>
      <c r="C2" s="175"/>
      <c r="D2" s="176" t="s">
        <v>110</v>
      </c>
      <c r="E2" s="176"/>
      <c r="F2" s="177" t="s">
        <v>13</v>
      </c>
      <c r="G2" s="178" t="s">
        <v>86</v>
      </c>
      <c r="H2" s="179"/>
      <c r="I2" s="177" t="s">
        <v>14</v>
      </c>
      <c r="J2" s="182" t="s">
        <v>87</v>
      </c>
    </row>
    <row r="3" spans="2:12" x14ac:dyDescent="0.2">
      <c r="B3" s="163"/>
      <c r="C3" s="162"/>
      <c r="D3" s="164"/>
      <c r="E3" s="164"/>
      <c r="F3" s="162"/>
      <c r="G3" s="180"/>
      <c r="H3" s="181"/>
      <c r="I3" s="162"/>
      <c r="J3" s="160"/>
    </row>
    <row r="4" spans="2:12" x14ac:dyDescent="0.2">
      <c r="B4" s="161" t="s">
        <v>15</v>
      </c>
      <c r="C4" s="162"/>
      <c r="D4" s="168" t="s">
        <v>115</v>
      </c>
      <c r="E4" s="169"/>
      <c r="F4" s="165" t="s">
        <v>16</v>
      </c>
      <c r="G4" s="164"/>
      <c r="H4" s="166"/>
      <c r="I4" s="165" t="s">
        <v>14</v>
      </c>
      <c r="J4" s="167"/>
    </row>
    <row r="5" spans="2:12" x14ac:dyDescent="0.2">
      <c r="B5" s="163"/>
      <c r="C5" s="162"/>
      <c r="D5" s="170"/>
      <c r="E5" s="171"/>
      <c r="F5" s="162"/>
      <c r="G5" s="166"/>
      <c r="H5" s="166"/>
      <c r="I5" s="162"/>
      <c r="J5" s="160"/>
    </row>
    <row r="6" spans="2:12" ht="13.2" customHeight="1" x14ac:dyDescent="0.2">
      <c r="B6" s="161" t="s">
        <v>17</v>
      </c>
      <c r="C6" s="162"/>
      <c r="D6" s="168" t="s">
        <v>137</v>
      </c>
      <c r="E6" s="169"/>
      <c r="F6" s="165" t="s">
        <v>18</v>
      </c>
      <c r="G6" s="164"/>
      <c r="H6" s="166"/>
      <c r="I6" s="165" t="s">
        <v>14</v>
      </c>
      <c r="J6" s="167"/>
    </row>
    <row r="7" spans="2:12" x14ac:dyDescent="0.2">
      <c r="B7" s="163"/>
      <c r="C7" s="162"/>
      <c r="D7" s="170"/>
      <c r="E7" s="171"/>
      <c r="F7" s="162"/>
      <c r="G7" s="166"/>
      <c r="H7" s="166"/>
      <c r="I7" s="162"/>
      <c r="J7" s="160"/>
    </row>
    <row r="8" spans="2:12" x14ac:dyDescent="0.2">
      <c r="B8" s="161" t="s">
        <v>88</v>
      </c>
      <c r="C8" s="162"/>
      <c r="D8" s="164" t="s">
        <v>138</v>
      </c>
      <c r="E8" s="164"/>
      <c r="F8" s="165" t="s">
        <v>89</v>
      </c>
      <c r="G8" s="166"/>
      <c r="H8" s="166"/>
      <c r="I8" s="165" t="s">
        <v>90</v>
      </c>
      <c r="J8" s="167"/>
    </row>
    <row r="9" spans="2:12" x14ac:dyDescent="0.2">
      <c r="B9" s="163"/>
      <c r="C9" s="162"/>
      <c r="D9" s="164"/>
      <c r="E9" s="164"/>
      <c r="F9" s="162"/>
      <c r="G9" s="166"/>
      <c r="H9" s="166"/>
      <c r="I9" s="162"/>
      <c r="J9" s="160"/>
    </row>
    <row r="10" spans="2:12" x14ac:dyDescent="0.2">
      <c r="B10" s="161" t="s">
        <v>91</v>
      </c>
      <c r="C10" s="162"/>
      <c r="D10" s="164" t="s">
        <v>99</v>
      </c>
      <c r="E10" s="166"/>
      <c r="F10" s="165" t="s">
        <v>19</v>
      </c>
      <c r="G10" s="164"/>
      <c r="H10" s="166"/>
      <c r="I10" s="165" t="s">
        <v>20</v>
      </c>
      <c r="J10" s="159"/>
    </row>
    <row r="11" spans="2:12" x14ac:dyDescent="0.2">
      <c r="B11" s="163"/>
      <c r="C11" s="162"/>
      <c r="D11" s="166"/>
      <c r="E11" s="166"/>
      <c r="F11" s="162"/>
      <c r="G11" s="166"/>
      <c r="H11" s="166"/>
      <c r="I11" s="162"/>
      <c r="J11" s="160"/>
    </row>
    <row r="12" spans="2:12" ht="23.4" customHeight="1" thickBot="1" x14ac:dyDescent="0.25">
      <c r="B12" s="153" t="s">
        <v>21</v>
      </c>
      <c r="C12" s="154"/>
      <c r="D12" s="154"/>
      <c r="E12" s="154"/>
      <c r="F12" s="154"/>
      <c r="G12" s="154"/>
      <c r="H12" s="154"/>
      <c r="I12" s="154"/>
      <c r="J12" s="155"/>
    </row>
    <row r="13" spans="2:12" ht="26.4" customHeight="1" x14ac:dyDescent="0.2">
      <c r="B13" s="15" t="s">
        <v>22</v>
      </c>
      <c r="C13" s="156" t="s">
        <v>23</v>
      </c>
      <c r="D13" s="157"/>
      <c r="E13" s="16" t="s">
        <v>24</v>
      </c>
      <c r="F13" s="156" t="s">
        <v>25</v>
      </c>
      <c r="G13" s="157"/>
      <c r="H13" s="16" t="s">
        <v>26</v>
      </c>
      <c r="I13" s="156" t="s">
        <v>27</v>
      </c>
      <c r="J13" s="158"/>
    </row>
    <row r="14" spans="2:12" ht="15.15" customHeight="1" x14ac:dyDescent="0.2">
      <c r="B14" s="17" t="s">
        <v>28</v>
      </c>
      <c r="C14" s="18" t="s">
        <v>29</v>
      </c>
      <c r="D14" s="85">
        <f>rekapitulace!C10</f>
        <v>0</v>
      </c>
      <c r="E14" s="150" t="s">
        <v>30</v>
      </c>
      <c r="F14" s="151"/>
      <c r="G14" s="19">
        <v>0</v>
      </c>
      <c r="H14" s="150" t="s">
        <v>31</v>
      </c>
      <c r="I14" s="151"/>
      <c r="J14" s="20">
        <v>0</v>
      </c>
    </row>
    <row r="15" spans="2:12" ht="15.15" customHeight="1" x14ac:dyDescent="0.2">
      <c r="B15" s="17"/>
      <c r="C15" s="18" t="s">
        <v>32</v>
      </c>
      <c r="D15" s="19">
        <v>0</v>
      </c>
      <c r="E15" s="150" t="s">
        <v>33</v>
      </c>
      <c r="F15" s="151"/>
      <c r="G15" s="19">
        <v>0</v>
      </c>
      <c r="H15" s="150" t="s">
        <v>34</v>
      </c>
      <c r="I15" s="151"/>
      <c r="J15" s="20">
        <v>0</v>
      </c>
      <c r="L15" s="21"/>
    </row>
    <row r="16" spans="2:12" ht="15.15" customHeight="1" x14ac:dyDescent="0.2">
      <c r="B16" s="17" t="s">
        <v>35</v>
      </c>
      <c r="C16" s="18" t="s">
        <v>29</v>
      </c>
      <c r="D16" s="19">
        <v>0</v>
      </c>
      <c r="E16" s="150" t="s">
        <v>36</v>
      </c>
      <c r="F16" s="151"/>
      <c r="G16" s="19">
        <v>0</v>
      </c>
      <c r="H16" s="150" t="s">
        <v>37</v>
      </c>
      <c r="I16" s="151"/>
      <c r="J16" s="20">
        <v>0</v>
      </c>
    </row>
    <row r="17" spans="2:10" ht="15.15" customHeight="1" x14ac:dyDescent="0.2">
      <c r="B17" s="17"/>
      <c r="C17" s="18" t="s">
        <v>32</v>
      </c>
      <c r="D17" s="19">
        <v>0</v>
      </c>
      <c r="E17" s="150"/>
      <c r="F17" s="151"/>
      <c r="G17" s="22"/>
      <c r="H17" s="150" t="s">
        <v>38</v>
      </c>
      <c r="I17" s="151"/>
      <c r="J17" s="20">
        <v>0</v>
      </c>
    </row>
    <row r="18" spans="2:10" ht="15.15" customHeight="1" x14ac:dyDescent="0.2">
      <c r="B18" s="17" t="s">
        <v>39</v>
      </c>
      <c r="C18" s="18" t="s">
        <v>29</v>
      </c>
      <c r="D18" s="19">
        <v>0</v>
      </c>
      <c r="E18" s="150"/>
      <c r="F18" s="151"/>
      <c r="G18" s="22"/>
      <c r="H18" s="150" t="s">
        <v>40</v>
      </c>
      <c r="I18" s="151"/>
      <c r="J18" s="20">
        <v>0</v>
      </c>
    </row>
    <row r="19" spans="2:10" ht="15.15" customHeight="1" x14ac:dyDescent="0.2">
      <c r="B19" s="17"/>
      <c r="C19" s="18" t="s">
        <v>32</v>
      </c>
      <c r="D19" s="19">
        <v>0</v>
      </c>
      <c r="E19" s="150"/>
      <c r="F19" s="151"/>
      <c r="G19" s="22"/>
      <c r="H19" s="150" t="s">
        <v>41</v>
      </c>
      <c r="I19" s="151"/>
      <c r="J19" s="20">
        <v>0</v>
      </c>
    </row>
    <row r="20" spans="2:10" ht="15.15" customHeight="1" x14ac:dyDescent="0.2">
      <c r="B20" s="148" t="s">
        <v>42</v>
      </c>
      <c r="C20" s="149"/>
      <c r="D20" s="19">
        <v>0</v>
      </c>
      <c r="E20" s="150"/>
      <c r="F20" s="151"/>
      <c r="G20" s="22"/>
      <c r="H20" s="150"/>
      <c r="I20" s="151"/>
      <c r="J20" s="23"/>
    </row>
    <row r="21" spans="2:10" ht="15.15" customHeight="1" x14ac:dyDescent="0.2">
      <c r="B21" s="148" t="s">
        <v>43</v>
      </c>
      <c r="C21" s="149"/>
      <c r="D21" s="19">
        <v>0</v>
      </c>
      <c r="E21" s="150"/>
      <c r="F21" s="151"/>
      <c r="G21" s="22"/>
      <c r="H21" s="150"/>
      <c r="I21" s="151"/>
      <c r="J21" s="23"/>
    </row>
    <row r="22" spans="2:10" ht="16.649999999999999" customHeight="1" x14ac:dyDescent="0.2">
      <c r="B22" s="148" t="s">
        <v>44</v>
      </c>
      <c r="C22" s="149"/>
      <c r="D22" s="85">
        <f>SUM(D14:D21)</f>
        <v>0</v>
      </c>
      <c r="E22" s="152" t="s">
        <v>45</v>
      </c>
      <c r="F22" s="149"/>
      <c r="G22" s="85">
        <f>SUM(G14:G21)</f>
        <v>0</v>
      </c>
      <c r="H22" s="152" t="s">
        <v>46</v>
      </c>
      <c r="I22" s="149"/>
      <c r="J22" s="86">
        <f>SUM(J14:J21)</f>
        <v>0</v>
      </c>
    </row>
    <row r="23" spans="2:10" x14ac:dyDescent="0.2">
      <c r="B23" s="24"/>
      <c r="C23" s="25"/>
      <c r="D23" s="25"/>
      <c r="E23" s="25"/>
      <c r="F23" s="25"/>
      <c r="G23" s="25"/>
      <c r="H23" s="25"/>
      <c r="I23" s="25"/>
      <c r="J23" s="26"/>
    </row>
    <row r="24" spans="2:10" ht="15.15" customHeight="1" x14ac:dyDescent="0.2">
      <c r="B24" s="145" t="s">
        <v>47</v>
      </c>
      <c r="C24" s="146"/>
      <c r="D24" s="27">
        <v>0</v>
      </c>
      <c r="J24" s="28"/>
    </row>
    <row r="25" spans="2:10" ht="15.15" customHeight="1" x14ac:dyDescent="0.2">
      <c r="B25" s="145" t="s">
        <v>48</v>
      </c>
      <c r="C25" s="146"/>
      <c r="D25" s="27">
        <v>0</v>
      </c>
      <c r="E25" s="147" t="s">
        <v>49</v>
      </c>
      <c r="F25" s="146"/>
      <c r="G25" s="27">
        <f>ROUND(D25*(14/100),2)</f>
        <v>0</v>
      </c>
      <c r="H25" s="147" t="s">
        <v>9</v>
      </c>
      <c r="I25" s="146"/>
      <c r="J25" s="29">
        <f>SUM(D24:D26)</f>
        <v>0</v>
      </c>
    </row>
    <row r="26" spans="2:10" ht="15.15" customHeight="1" x14ac:dyDescent="0.2">
      <c r="B26" s="145" t="s">
        <v>50</v>
      </c>
      <c r="C26" s="146"/>
      <c r="D26" s="27">
        <f>D22+G22*J22</f>
        <v>0</v>
      </c>
      <c r="E26" s="147" t="s">
        <v>3</v>
      </c>
      <c r="F26" s="146"/>
      <c r="G26" s="27">
        <f>(ROUND(D26,2)*(21/100))</f>
        <v>0</v>
      </c>
      <c r="H26" s="147" t="s">
        <v>51</v>
      </c>
      <c r="I26" s="146"/>
      <c r="J26" s="29">
        <f>SUM(G25:G26)+J25</f>
        <v>0</v>
      </c>
    </row>
    <row r="27" spans="2:10" x14ac:dyDescent="0.2">
      <c r="B27" s="30"/>
      <c r="J27" s="28"/>
    </row>
    <row r="28" spans="2:10" ht="14.4" customHeight="1" x14ac:dyDescent="0.2">
      <c r="B28" s="136"/>
      <c r="C28" s="137"/>
      <c r="D28" s="138"/>
      <c r="E28" s="139" t="s">
        <v>13</v>
      </c>
      <c r="F28" s="140"/>
      <c r="G28" s="141"/>
      <c r="H28" s="139" t="s">
        <v>18</v>
      </c>
      <c r="I28" s="140"/>
      <c r="J28" s="142"/>
    </row>
    <row r="29" spans="2:10" ht="14.4" customHeight="1" x14ac:dyDescent="0.2">
      <c r="B29" s="128"/>
      <c r="C29" s="129"/>
      <c r="D29" s="129"/>
      <c r="E29" s="143" t="s">
        <v>98</v>
      </c>
      <c r="F29" s="137"/>
      <c r="G29" s="137"/>
      <c r="H29" s="143"/>
      <c r="I29" s="137"/>
      <c r="J29" s="144"/>
    </row>
    <row r="30" spans="2:10" ht="14.4" customHeight="1" x14ac:dyDescent="0.2">
      <c r="B30" s="128"/>
      <c r="C30" s="129"/>
      <c r="D30" s="130"/>
      <c r="E30" s="131"/>
      <c r="F30" s="129"/>
      <c r="G30" s="130"/>
      <c r="H30" s="131"/>
      <c r="I30" s="129"/>
      <c r="J30" s="132"/>
    </row>
    <row r="31" spans="2:10" ht="14.4" customHeight="1" x14ac:dyDescent="0.2">
      <c r="B31" s="128"/>
      <c r="C31" s="129"/>
      <c r="D31" s="130"/>
      <c r="E31" s="133"/>
      <c r="F31" s="134"/>
      <c r="G31" s="135"/>
      <c r="H31" s="131"/>
      <c r="I31" s="129"/>
      <c r="J31" s="132"/>
    </row>
    <row r="32" spans="2:10" ht="14.4" customHeight="1" thickBot="1" x14ac:dyDescent="0.25">
      <c r="B32" s="121"/>
      <c r="C32" s="122"/>
      <c r="D32" s="123"/>
      <c r="E32" s="124" t="s">
        <v>52</v>
      </c>
      <c r="F32" s="125"/>
      <c r="G32" s="126"/>
      <c r="H32" s="124" t="s">
        <v>52</v>
      </c>
      <c r="I32" s="125"/>
      <c r="J32" s="127"/>
    </row>
    <row r="35" spans="2:4" ht="15" x14ac:dyDescent="0.2">
      <c r="B35" s="95"/>
      <c r="C35" s="95"/>
      <c r="D35" s="95"/>
    </row>
    <row r="36" spans="2:4" ht="15" x14ac:dyDescent="0.2">
      <c r="B36" s="95"/>
      <c r="C36" s="95"/>
      <c r="D36" s="95"/>
    </row>
  </sheetData>
  <mergeCells count="78">
    <mergeCell ref="B1:J1"/>
    <mergeCell ref="B2:C3"/>
    <mergeCell ref="D2:E3"/>
    <mergeCell ref="F2:F3"/>
    <mergeCell ref="G2:H3"/>
    <mergeCell ref="I2:I3"/>
    <mergeCell ref="J2:J3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B12:J12"/>
    <mergeCell ref="C13:D13"/>
    <mergeCell ref="F13:G13"/>
    <mergeCell ref="I13:J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4:C24"/>
    <mergeCell ref="B25:C25"/>
    <mergeCell ref="E25:F25"/>
    <mergeCell ref="H25:I25"/>
    <mergeCell ref="B26:C26"/>
    <mergeCell ref="E26:F26"/>
    <mergeCell ref="H26:I26"/>
    <mergeCell ref="B28:D28"/>
    <mergeCell ref="E28:G28"/>
    <mergeCell ref="H28:J28"/>
    <mergeCell ref="B29:D29"/>
    <mergeCell ref="E29:G29"/>
    <mergeCell ref="H29:J29"/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1654C-0865-4664-9D20-A82D2862516D}">
  <dimension ref="A1:E10"/>
  <sheetViews>
    <sheetView workbookViewId="0">
      <selection activeCell="B1" sqref="B1"/>
    </sheetView>
  </sheetViews>
  <sheetFormatPr defaultRowHeight="10.199999999999999" x14ac:dyDescent="0.2"/>
  <cols>
    <col min="1" max="1" width="4.42578125" customWidth="1"/>
    <col min="2" max="2" width="53.42578125" bestFit="1" customWidth="1"/>
    <col min="3" max="3" width="19.85546875" customWidth="1"/>
    <col min="4" max="4" width="17" customWidth="1"/>
    <col min="5" max="5" width="23.85546875" customWidth="1"/>
  </cols>
  <sheetData>
    <row r="1" spans="1:5" ht="13.2" x14ac:dyDescent="0.2">
      <c r="A1" s="96"/>
      <c r="B1" s="96"/>
      <c r="C1" s="96"/>
      <c r="D1" s="96"/>
      <c r="E1" s="96"/>
    </row>
    <row r="2" spans="1:5" ht="21" x14ac:dyDescent="0.2">
      <c r="A2" s="96"/>
      <c r="B2" s="97" t="s">
        <v>103</v>
      </c>
      <c r="C2" s="96"/>
      <c r="D2" s="96"/>
      <c r="E2" s="96"/>
    </row>
    <row r="3" spans="1:5" ht="21" x14ac:dyDescent="0.2">
      <c r="A3" s="96"/>
      <c r="B3" s="98"/>
      <c r="C3" s="98"/>
      <c r="D3" s="98"/>
      <c r="E3" s="98"/>
    </row>
    <row r="4" spans="1:5" ht="21" x14ac:dyDescent="0.2">
      <c r="A4" s="96"/>
      <c r="B4" s="99" t="s">
        <v>104</v>
      </c>
      <c r="C4" s="183" t="s">
        <v>110</v>
      </c>
      <c r="D4" s="184"/>
      <c r="E4" s="184"/>
    </row>
    <row r="5" spans="1:5" ht="21" x14ac:dyDescent="0.2">
      <c r="A5" s="96"/>
      <c r="B5" s="185"/>
      <c r="C5" s="186"/>
      <c r="D5" s="186"/>
      <c r="E5" s="96"/>
    </row>
    <row r="6" spans="1:5" ht="21.6" thickBot="1" x14ac:dyDescent="0.25">
      <c r="A6" s="96"/>
      <c r="B6" s="97"/>
      <c r="C6" s="96"/>
      <c r="D6" s="96"/>
      <c r="E6" s="96"/>
    </row>
    <row r="7" spans="1:5" ht="13.2" x14ac:dyDescent="0.2">
      <c r="A7" s="96"/>
      <c r="B7" s="100" t="s">
        <v>105</v>
      </c>
      <c r="C7" s="101" t="s">
        <v>9</v>
      </c>
      <c r="D7" s="101" t="s">
        <v>106</v>
      </c>
      <c r="E7" s="102" t="s">
        <v>10</v>
      </c>
    </row>
    <row r="8" spans="1:5" ht="13.2" x14ac:dyDescent="0.2">
      <c r="A8" s="96"/>
      <c r="B8" s="103" t="s">
        <v>117</v>
      </c>
      <c r="C8" s="104">
        <f>SO.01!H32</f>
        <v>0</v>
      </c>
      <c r="D8" s="104">
        <f>0.21*C8</f>
        <v>0</v>
      </c>
      <c r="E8" s="105">
        <f>C8+D8</f>
        <v>0</v>
      </c>
    </row>
    <row r="9" spans="1:5" ht="13.8" thickBot="1" x14ac:dyDescent="0.25">
      <c r="A9" s="96"/>
      <c r="B9" s="106" t="s">
        <v>139</v>
      </c>
      <c r="C9" s="104">
        <f>SO.02!H32</f>
        <v>0</v>
      </c>
      <c r="D9" s="104">
        <f>0.21*C9</f>
        <v>0</v>
      </c>
      <c r="E9" s="105">
        <f>C9+D9</f>
        <v>0</v>
      </c>
    </row>
    <row r="10" spans="1:5" ht="13.8" thickBot="1" x14ac:dyDescent="0.25">
      <c r="A10" s="96"/>
      <c r="B10" s="107" t="s">
        <v>107</v>
      </c>
      <c r="C10" s="108">
        <f>SUM(C8:C9)</f>
        <v>0</v>
      </c>
      <c r="D10" s="108">
        <f>SUM(D8:D9)</f>
        <v>0</v>
      </c>
      <c r="E10" s="108">
        <f>SUM(E8:E9)</f>
        <v>0</v>
      </c>
    </row>
  </sheetData>
  <mergeCells count="2">
    <mergeCell ref="C4:E4"/>
    <mergeCell ref="B5:D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I40"/>
  <sheetViews>
    <sheetView showGridLines="0" zoomScaleNormal="100" workbookViewId="0">
      <selection activeCell="B1" sqref="B1"/>
    </sheetView>
  </sheetViews>
  <sheetFormatPr defaultColWidth="10.42578125" defaultRowHeight="12" customHeight="1" x14ac:dyDescent="0.2"/>
  <cols>
    <col min="1" max="1" width="3.140625" style="1" customWidth="1"/>
    <col min="2" max="2" width="6.85546875" style="1" customWidth="1"/>
    <col min="3" max="3" width="12.28515625" style="2" customWidth="1"/>
    <col min="4" max="4" width="92.28515625" style="3" customWidth="1"/>
    <col min="5" max="5" width="10.140625" style="3" customWidth="1"/>
    <col min="6" max="6" width="13.28515625" style="3" customWidth="1"/>
    <col min="7" max="7" width="17.140625" style="4" customWidth="1"/>
    <col min="8" max="8" width="20.7109375" style="5" customWidth="1"/>
    <col min="9" max="9" width="60.85546875" style="1" customWidth="1"/>
    <col min="10" max="16384" width="10.42578125" style="1"/>
  </cols>
  <sheetData>
    <row r="1" spans="2:9" ht="27.75" customHeight="1" x14ac:dyDescent="0.2">
      <c r="C1" s="187" t="s">
        <v>85</v>
      </c>
      <c r="D1" s="187"/>
      <c r="E1" s="187"/>
      <c r="F1" s="187"/>
      <c r="G1" s="187"/>
      <c r="H1" s="187"/>
    </row>
    <row r="2" spans="2:9" ht="12.75" customHeight="1" x14ac:dyDescent="0.25">
      <c r="B2" s="83" t="s">
        <v>53</v>
      </c>
      <c r="C2" s="119"/>
      <c r="D2" s="119" t="s">
        <v>109</v>
      </c>
      <c r="E2" s="109"/>
      <c r="F2" s="6"/>
      <c r="G2" s="6"/>
      <c r="H2" s="6"/>
    </row>
    <row r="3" spans="2:9" ht="12.75" customHeight="1" x14ac:dyDescent="0.25">
      <c r="B3" s="83" t="s">
        <v>108</v>
      </c>
      <c r="C3" s="118"/>
      <c r="D3" s="118" t="s">
        <v>117</v>
      </c>
      <c r="E3" s="109"/>
      <c r="F3" s="6"/>
      <c r="G3" s="8"/>
      <c r="H3" s="6"/>
    </row>
    <row r="4" spans="2:9" ht="13.5" customHeight="1" x14ac:dyDescent="0.25">
      <c r="B4" s="84" t="s">
        <v>94</v>
      </c>
      <c r="C4" s="59"/>
      <c r="D4" s="59" t="s">
        <v>111</v>
      </c>
      <c r="E4" s="7"/>
      <c r="F4" s="6"/>
      <c r="G4" s="6"/>
      <c r="H4" s="6"/>
    </row>
    <row r="5" spans="2:9" ht="27.75" customHeight="1" x14ac:dyDescent="0.25">
      <c r="B5" s="8" t="s">
        <v>93</v>
      </c>
      <c r="C5" s="59"/>
      <c r="D5" s="59" t="s">
        <v>92</v>
      </c>
      <c r="E5" s="10"/>
      <c r="F5" s="8"/>
      <c r="G5" s="8"/>
      <c r="H5" s="8"/>
    </row>
    <row r="6" spans="2:9" ht="12.75" customHeight="1" x14ac:dyDescent="0.25">
      <c r="B6" s="8"/>
      <c r="C6" s="8"/>
      <c r="E6" s="10"/>
      <c r="F6" s="8" t="s">
        <v>54</v>
      </c>
      <c r="G6" s="6"/>
      <c r="H6" s="32" t="s">
        <v>2</v>
      </c>
    </row>
    <row r="7" spans="2:9" ht="12.75" customHeight="1" x14ac:dyDescent="0.2">
      <c r="B7" s="8" t="s">
        <v>1</v>
      </c>
      <c r="C7" s="9"/>
      <c r="E7" s="11"/>
      <c r="F7" s="9" t="s">
        <v>55</v>
      </c>
      <c r="G7" s="94"/>
      <c r="H7" s="33" t="s">
        <v>2</v>
      </c>
    </row>
    <row r="8" spans="2:9" ht="24" customHeight="1" thickBot="1" x14ac:dyDescent="0.25"/>
    <row r="9" spans="2:9" s="12" customFormat="1" ht="32.25" customHeight="1" thickBot="1" x14ac:dyDescent="0.25">
      <c r="B9" s="79" t="s">
        <v>114</v>
      </c>
      <c r="C9" s="79" t="s">
        <v>116</v>
      </c>
      <c r="D9" s="80" t="s">
        <v>4</v>
      </c>
      <c r="E9" s="13" t="s">
        <v>0</v>
      </c>
      <c r="F9" s="80" t="s">
        <v>5</v>
      </c>
      <c r="G9" s="81" t="s">
        <v>6</v>
      </c>
      <c r="H9" s="82" t="s">
        <v>7</v>
      </c>
      <c r="I9" s="58" t="s">
        <v>56</v>
      </c>
    </row>
    <row r="10" spans="2:9" s="12" customFormat="1" ht="26.4" x14ac:dyDescent="0.2">
      <c r="B10" s="111">
        <v>1</v>
      </c>
      <c r="C10" s="46" t="s">
        <v>8</v>
      </c>
      <c r="D10" s="110" t="s">
        <v>120</v>
      </c>
      <c r="E10" s="43" t="s">
        <v>60</v>
      </c>
      <c r="F10" s="60">
        <v>1</v>
      </c>
      <c r="G10" s="61"/>
      <c r="H10" s="62">
        <f t="shared" ref="H10:H31" si="0">G10*F10</f>
        <v>0</v>
      </c>
      <c r="I10" s="92" t="s">
        <v>121</v>
      </c>
    </row>
    <row r="11" spans="2:9" s="12" customFormat="1" ht="12.75" customHeight="1" x14ac:dyDescent="0.2">
      <c r="B11" s="112">
        <v>2</v>
      </c>
      <c r="C11" s="47" t="s">
        <v>129</v>
      </c>
      <c r="D11" s="54" t="s">
        <v>61</v>
      </c>
      <c r="E11" s="37" t="s">
        <v>62</v>
      </c>
      <c r="F11" s="34">
        <v>290</v>
      </c>
      <c r="G11" s="35"/>
      <c r="H11" s="42">
        <f t="shared" si="0"/>
        <v>0</v>
      </c>
      <c r="I11" s="91" t="s">
        <v>122</v>
      </c>
    </row>
    <row r="12" spans="2:9" s="12" customFormat="1" ht="12.75" customHeight="1" x14ac:dyDescent="0.2">
      <c r="B12" s="112">
        <v>3</v>
      </c>
      <c r="C12" s="47">
        <v>919111</v>
      </c>
      <c r="D12" s="54" t="s">
        <v>63</v>
      </c>
      <c r="E12" s="37" t="s">
        <v>64</v>
      </c>
      <c r="F12" s="34">
        <v>220</v>
      </c>
      <c r="G12" s="35"/>
      <c r="H12" s="42">
        <f t="shared" si="0"/>
        <v>0</v>
      </c>
      <c r="I12" s="91" t="s">
        <v>2</v>
      </c>
    </row>
    <row r="13" spans="2:9" s="12" customFormat="1" ht="12.75" customHeight="1" x14ac:dyDescent="0.2">
      <c r="B13" s="112">
        <v>4</v>
      </c>
      <c r="C13" s="47">
        <v>93818</v>
      </c>
      <c r="D13" s="54" t="s">
        <v>65</v>
      </c>
      <c r="E13" s="37" t="s">
        <v>66</v>
      </c>
      <c r="F13" s="34">
        <v>7250</v>
      </c>
      <c r="G13" s="35"/>
      <c r="H13" s="42">
        <f t="shared" si="0"/>
        <v>0</v>
      </c>
      <c r="I13" s="91" t="s">
        <v>2</v>
      </c>
    </row>
    <row r="14" spans="2:9" s="12" customFormat="1" ht="12.75" customHeight="1" x14ac:dyDescent="0.2">
      <c r="B14" s="112">
        <v>5</v>
      </c>
      <c r="C14" s="47" t="s">
        <v>58</v>
      </c>
      <c r="D14" s="54" t="s">
        <v>77</v>
      </c>
      <c r="E14" s="37" t="s">
        <v>62</v>
      </c>
      <c r="F14" s="34">
        <v>186</v>
      </c>
      <c r="G14" s="35"/>
      <c r="H14" s="42">
        <f t="shared" si="0"/>
        <v>0</v>
      </c>
      <c r="I14" s="91" t="s">
        <v>126</v>
      </c>
    </row>
    <row r="15" spans="2:9" s="12" customFormat="1" ht="12.75" customHeight="1" x14ac:dyDescent="0.2">
      <c r="B15" s="112">
        <v>6</v>
      </c>
      <c r="C15" s="47" t="s">
        <v>123</v>
      </c>
      <c r="D15" s="54" t="s">
        <v>124</v>
      </c>
      <c r="E15" s="37" t="s">
        <v>62</v>
      </c>
      <c r="F15" s="34">
        <v>123</v>
      </c>
      <c r="G15" s="35"/>
      <c r="H15" s="42">
        <f t="shared" ref="H15" si="1">G15*F15</f>
        <v>0</v>
      </c>
      <c r="I15" s="91" t="s">
        <v>125</v>
      </c>
    </row>
    <row r="16" spans="2:9" s="12" customFormat="1" ht="12.75" customHeight="1" x14ac:dyDescent="0.2">
      <c r="B16" s="112">
        <v>7</v>
      </c>
      <c r="C16" s="47" t="s">
        <v>57</v>
      </c>
      <c r="D16" s="54" t="s">
        <v>73</v>
      </c>
      <c r="E16" s="37" t="s">
        <v>66</v>
      </c>
      <c r="F16" s="34">
        <v>7250</v>
      </c>
      <c r="G16" s="35"/>
      <c r="H16" s="42">
        <f t="shared" si="0"/>
        <v>0</v>
      </c>
      <c r="I16" s="91"/>
    </row>
    <row r="17" spans="2:9" s="12" customFormat="1" ht="12.75" customHeight="1" x14ac:dyDescent="0.2">
      <c r="B17" s="112">
        <v>8</v>
      </c>
      <c r="C17" s="47">
        <v>572213</v>
      </c>
      <c r="D17" s="54" t="s">
        <v>59</v>
      </c>
      <c r="E17" s="37" t="s">
        <v>66</v>
      </c>
      <c r="F17" s="34">
        <v>14500</v>
      </c>
      <c r="G17" s="35"/>
      <c r="H17" s="42">
        <f t="shared" si="0"/>
        <v>0</v>
      </c>
      <c r="I17" s="91"/>
    </row>
    <row r="18" spans="2:9" s="12" customFormat="1" ht="12.75" customHeight="1" x14ac:dyDescent="0.2">
      <c r="B18" s="112">
        <v>9</v>
      </c>
      <c r="C18" s="47" t="s">
        <v>130</v>
      </c>
      <c r="D18" s="54" t="s">
        <v>61</v>
      </c>
      <c r="E18" s="37" t="s">
        <v>62</v>
      </c>
      <c r="F18" s="34">
        <v>144</v>
      </c>
      <c r="G18" s="35"/>
      <c r="H18" s="42">
        <f t="shared" ref="H18" si="2">G18*F18</f>
        <v>0</v>
      </c>
      <c r="I18" s="91" t="s">
        <v>102</v>
      </c>
    </row>
    <row r="19" spans="2:9" s="31" customFormat="1" ht="12.75" customHeight="1" x14ac:dyDescent="0.2">
      <c r="B19" s="112">
        <v>10</v>
      </c>
      <c r="C19" s="48" t="s">
        <v>100</v>
      </c>
      <c r="D19" s="54" t="s">
        <v>101</v>
      </c>
      <c r="E19" s="37" t="s">
        <v>62</v>
      </c>
      <c r="F19" s="35">
        <v>144</v>
      </c>
      <c r="G19" s="35"/>
      <c r="H19" s="42">
        <f t="shared" si="0"/>
        <v>0</v>
      </c>
      <c r="I19" s="91" t="s">
        <v>102</v>
      </c>
    </row>
    <row r="20" spans="2:9" s="12" customFormat="1" ht="12.75" customHeight="1" x14ac:dyDescent="0.2">
      <c r="B20" s="113">
        <v>11</v>
      </c>
      <c r="C20" s="49">
        <v>89921</v>
      </c>
      <c r="D20" s="63" t="s">
        <v>83</v>
      </c>
      <c r="E20" s="40" t="s">
        <v>82</v>
      </c>
      <c r="F20" s="41">
        <v>8</v>
      </c>
      <c r="G20" s="34"/>
      <c r="H20" s="42">
        <f t="shared" si="0"/>
        <v>0</v>
      </c>
      <c r="I20" s="92"/>
    </row>
    <row r="21" spans="2:9" s="12" customFormat="1" ht="12.75" customHeight="1" x14ac:dyDescent="0.2">
      <c r="B21" s="114">
        <v>12</v>
      </c>
      <c r="C21" s="49">
        <v>113761</v>
      </c>
      <c r="D21" s="63" t="s">
        <v>78</v>
      </c>
      <c r="E21" s="40" t="s">
        <v>64</v>
      </c>
      <c r="F21" s="41">
        <v>220</v>
      </c>
      <c r="G21" s="34"/>
      <c r="H21" s="42">
        <f t="shared" si="0"/>
        <v>0</v>
      </c>
      <c r="I21" s="91" t="s">
        <v>2</v>
      </c>
    </row>
    <row r="22" spans="2:9" s="12" customFormat="1" ht="12.75" customHeight="1" x14ac:dyDescent="0.2">
      <c r="B22" s="114">
        <v>13</v>
      </c>
      <c r="C22" s="49">
        <v>931312</v>
      </c>
      <c r="D22" s="63" t="s">
        <v>79</v>
      </c>
      <c r="E22" s="40" t="s">
        <v>64</v>
      </c>
      <c r="F22" s="41">
        <v>220</v>
      </c>
      <c r="G22" s="34"/>
      <c r="H22" s="42">
        <f t="shared" si="0"/>
        <v>0</v>
      </c>
      <c r="I22" s="91" t="s">
        <v>2</v>
      </c>
    </row>
    <row r="23" spans="2:9" s="12" customFormat="1" ht="12.75" customHeight="1" x14ac:dyDescent="0.2">
      <c r="B23" s="114">
        <v>14</v>
      </c>
      <c r="C23" s="49">
        <v>12922</v>
      </c>
      <c r="D23" s="63" t="s">
        <v>80</v>
      </c>
      <c r="E23" s="40" t="s">
        <v>66</v>
      </c>
      <c r="F23" s="41">
        <v>600</v>
      </c>
      <c r="G23" s="64"/>
      <c r="H23" s="42">
        <f t="shared" si="0"/>
        <v>0</v>
      </c>
      <c r="I23" s="91" t="s">
        <v>127</v>
      </c>
    </row>
    <row r="24" spans="2:9" s="12" customFormat="1" ht="12.75" customHeight="1" x14ac:dyDescent="0.2">
      <c r="B24" s="114">
        <v>15</v>
      </c>
      <c r="C24" s="49">
        <v>12931</v>
      </c>
      <c r="D24" s="63" t="s">
        <v>81</v>
      </c>
      <c r="E24" s="40" t="s">
        <v>64</v>
      </c>
      <c r="F24" s="41">
        <v>1200</v>
      </c>
      <c r="G24" s="64"/>
      <c r="H24" s="42">
        <f t="shared" si="0"/>
        <v>0</v>
      </c>
      <c r="I24" s="91"/>
    </row>
    <row r="25" spans="2:9" s="12" customFormat="1" ht="28.5" customHeight="1" x14ac:dyDescent="0.2">
      <c r="B25" s="114">
        <v>16</v>
      </c>
      <c r="C25" s="50" t="s">
        <v>74</v>
      </c>
      <c r="D25" s="55" t="s">
        <v>75</v>
      </c>
      <c r="E25" s="40" t="s">
        <v>67</v>
      </c>
      <c r="F25" s="41">
        <v>540</v>
      </c>
      <c r="G25" s="64"/>
      <c r="H25" s="42">
        <f t="shared" si="0"/>
        <v>0</v>
      </c>
      <c r="I25" s="92" t="s">
        <v>135</v>
      </c>
    </row>
    <row r="26" spans="2:9" s="12" customFormat="1" ht="50.25" customHeight="1" x14ac:dyDescent="0.2">
      <c r="B26" s="114"/>
      <c r="C26" s="51"/>
      <c r="D26" s="56" t="s">
        <v>76</v>
      </c>
      <c r="E26" s="40"/>
      <c r="F26" s="41"/>
      <c r="G26" s="64"/>
      <c r="H26" s="42"/>
      <c r="I26" s="91"/>
    </row>
    <row r="27" spans="2:9" s="12" customFormat="1" ht="12.75" customHeight="1" x14ac:dyDescent="0.2">
      <c r="B27" s="114">
        <v>17</v>
      </c>
      <c r="C27" s="49">
        <v>56962</v>
      </c>
      <c r="D27" s="63" t="s">
        <v>84</v>
      </c>
      <c r="E27" s="40" t="s">
        <v>66</v>
      </c>
      <c r="F27" s="41">
        <v>600</v>
      </c>
      <c r="G27" s="64"/>
      <c r="H27" s="42">
        <f t="shared" si="0"/>
        <v>0</v>
      </c>
      <c r="I27" s="91"/>
    </row>
    <row r="28" spans="2:9" s="12" customFormat="1" ht="12.75" customHeight="1" x14ac:dyDescent="0.2">
      <c r="B28" s="114"/>
      <c r="C28" s="49"/>
      <c r="D28" s="90" t="s">
        <v>97</v>
      </c>
      <c r="E28" s="40"/>
      <c r="F28" s="41"/>
      <c r="G28" s="64"/>
      <c r="H28" s="42"/>
      <c r="I28" s="91"/>
    </row>
    <row r="29" spans="2:9" s="12" customFormat="1" ht="12.75" customHeight="1" x14ac:dyDescent="0.2">
      <c r="B29" s="114">
        <v>18</v>
      </c>
      <c r="C29" s="50">
        <v>915111</v>
      </c>
      <c r="D29" s="54" t="s">
        <v>68</v>
      </c>
      <c r="E29" s="37" t="s">
        <v>66</v>
      </c>
      <c r="F29" s="34">
        <v>270</v>
      </c>
      <c r="G29" s="35"/>
      <c r="H29" s="42">
        <f t="shared" si="0"/>
        <v>0</v>
      </c>
      <c r="I29" s="91" t="s">
        <v>128</v>
      </c>
    </row>
    <row r="30" spans="2:9" s="12" customFormat="1" ht="12.75" customHeight="1" x14ac:dyDescent="0.2">
      <c r="B30" s="112">
        <v>19</v>
      </c>
      <c r="C30" s="52" t="s">
        <v>71</v>
      </c>
      <c r="D30" s="54" t="s">
        <v>72</v>
      </c>
      <c r="E30" s="37" t="s">
        <v>66</v>
      </c>
      <c r="F30" s="34">
        <v>270</v>
      </c>
      <c r="G30" s="35"/>
      <c r="H30" s="42">
        <f t="shared" si="0"/>
        <v>0</v>
      </c>
      <c r="I30" s="93"/>
    </row>
    <row r="31" spans="2:9" s="12" customFormat="1" ht="12.75" customHeight="1" thickBot="1" x14ac:dyDescent="0.25">
      <c r="B31" s="115">
        <v>20</v>
      </c>
      <c r="C31" s="53" t="s">
        <v>69</v>
      </c>
      <c r="D31" s="57" t="s">
        <v>70</v>
      </c>
      <c r="E31" s="45" t="s">
        <v>82</v>
      </c>
      <c r="F31" s="38">
        <v>1</v>
      </c>
      <c r="G31" s="39"/>
      <c r="H31" s="65">
        <f t="shared" si="0"/>
        <v>0</v>
      </c>
      <c r="I31" s="93"/>
    </row>
    <row r="32" spans="2:9" s="12" customFormat="1" ht="15" x14ac:dyDescent="0.2">
      <c r="B32" s="116"/>
      <c r="C32" s="66"/>
      <c r="D32" s="67" t="s">
        <v>9</v>
      </c>
      <c r="E32" s="68"/>
      <c r="F32" s="68"/>
      <c r="G32" s="69" t="s">
        <v>2</v>
      </c>
      <c r="H32" s="70">
        <f>SUM(H10:H31)</f>
        <v>0</v>
      </c>
    </row>
    <row r="33" spans="3:9" s="12" customFormat="1" ht="15" x14ac:dyDescent="0.2">
      <c r="C33" s="71"/>
      <c r="D33" s="72" t="s">
        <v>3</v>
      </c>
      <c r="E33" s="73"/>
      <c r="F33" s="73"/>
      <c r="G33" s="19" t="s">
        <v>2</v>
      </c>
      <c r="H33" s="74">
        <f>H32*0.21</f>
        <v>0</v>
      </c>
    </row>
    <row r="34" spans="3:9" s="12" customFormat="1" ht="15.6" thickBot="1" x14ac:dyDescent="0.25">
      <c r="C34" s="71"/>
      <c r="D34" s="75" t="s">
        <v>10</v>
      </c>
      <c r="E34" s="76"/>
      <c r="F34" s="76"/>
      <c r="G34" s="77" t="s">
        <v>2</v>
      </c>
      <c r="H34" s="78">
        <f>H33+H32</f>
        <v>0</v>
      </c>
    </row>
    <row r="35" spans="3:9" ht="24" customHeight="1" x14ac:dyDescent="0.2">
      <c r="I35" s="12"/>
    </row>
    <row r="36" spans="3:9" ht="12" customHeight="1" x14ac:dyDescent="0.2">
      <c r="I36" s="12"/>
    </row>
    <row r="37" spans="3:9" ht="12" customHeight="1" x14ac:dyDescent="0.2">
      <c r="I37" s="12"/>
    </row>
    <row r="38" spans="3:9" ht="12" customHeight="1" x14ac:dyDescent="0.2">
      <c r="I38" s="12"/>
    </row>
    <row r="39" spans="3:9" ht="12" customHeight="1" x14ac:dyDescent="0.2">
      <c r="I39" s="12"/>
    </row>
    <row r="40" spans="3:9" ht="12" customHeight="1" x14ac:dyDescent="0.2">
      <c r="I40" s="12"/>
    </row>
  </sheetData>
  <mergeCells count="1">
    <mergeCell ref="C1:H1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/>
  <ignoredErrors>
    <ignoredError sqref="C31 C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9243-468B-426A-B9A5-7450E4D956D7}">
  <sheetPr>
    <pageSetUpPr fitToPage="1"/>
  </sheetPr>
  <dimension ref="B1:I40"/>
  <sheetViews>
    <sheetView showGridLines="0" zoomScaleNormal="100" workbookViewId="0">
      <selection activeCell="B1" sqref="B1"/>
    </sheetView>
  </sheetViews>
  <sheetFormatPr defaultColWidth="10.42578125" defaultRowHeight="12" customHeight="1" x14ac:dyDescent="0.2"/>
  <cols>
    <col min="1" max="1" width="3.140625" style="1" customWidth="1"/>
    <col min="2" max="2" width="6.85546875" style="1" customWidth="1"/>
    <col min="3" max="3" width="12.28515625" style="2" customWidth="1"/>
    <col min="4" max="4" width="92.28515625" style="3" customWidth="1"/>
    <col min="5" max="5" width="10.140625" style="3" customWidth="1"/>
    <col min="6" max="6" width="13.28515625" style="3" customWidth="1"/>
    <col min="7" max="7" width="17.140625" style="4" customWidth="1"/>
    <col min="8" max="8" width="20.7109375" style="5" customWidth="1"/>
    <col min="9" max="9" width="60.85546875" style="1" customWidth="1"/>
    <col min="10" max="16384" width="10.42578125" style="1"/>
  </cols>
  <sheetData>
    <row r="1" spans="2:9" ht="27.75" customHeight="1" x14ac:dyDescent="0.2">
      <c r="C1" s="187" t="s">
        <v>85</v>
      </c>
      <c r="D1" s="187"/>
      <c r="E1" s="187"/>
      <c r="F1" s="187"/>
      <c r="G1" s="187"/>
      <c r="H1" s="187"/>
    </row>
    <row r="2" spans="2:9" ht="12.75" customHeight="1" x14ac:dyDescent="0.25">
      <c r="B2" s="83" t="s">
        <v>53</v>
      </c>
      <c r="C2" s="119"/>
      <c r="D2" s="119" t="s">
        <v>109</v>
      </c>
      <c r="E2" s="109"/>
      <c r="F2" s="6"/>
      <c r="G2" s="6"/>
      <c r="H2" s="6"/>
    </row>
    <row r="3" spans="2:9" ht="12.75" customHeight="1" x14ac:dyDescent="0.25">
      <c r="B3" s="83" t="s">
        <v>108</v>
      </c>
      <c r="C3" s="118"/>
      <c r="D3" s="118" t="s">
        <v>118</v>
      </c>
      <c r="E3" s="109"/>
      <c r="F3" s="6"/>
      <c r="G3" s="8"/>
      <c r="H3" s="6"/>
    </row>
    <row r="4" spans="2:9" ht="13.5" customHeight="1" x14ac:dyDescent="0.25">
      <c r="B4" s="84" t="s">
        <v>94</v>
      </c>
      <c r="C4" s="59"/>
      <c r="D4" s="59" t="s">
        <v>119</v>
      </c>
      <c r="E4" s="7"/>
      <c r="F4" s="6"/>
      <c r="G4" s="6"/>
      <c r="H4" s="6"/>
    </row>
    <row r="5" spans="2:9" ht="27.75" customHeight="1" x14ac:dyDescent="0.25">
      <c r="B5" s="8" t="s">
        <v>93</v>
      </c>
      <c r="C5" s="59"/>
      <c r="D5" s="59" t="s">
        <v>92</v>
      </c>
      <c r="E5" s="10"/>
      <c r="F5" s="8"/>
      <c r="G5" s="8"/>
      <c r="H5" s="8"/>
    </row>
    <row r="6" spans="2:9" ht="12.75" customHeight="1" x14ac:dyDescent="0.25">
      <c r="B6" s="8"/>
      <c r="C6" s="8"/>
      <c r="E6" s="10"/>
      <c r="F6" s="8" t="s">
        <v>54</v>
      </c>
      <c r="G6" s="6"/>
      <c r="H6" s="32" t="s">
        <v>2</v>
      </c>
    </row>
    <row r="7" spans="2:9" ht="12.75" customHeight="1" x14ac:dyDescent="0.2">
      <c r="B7" s="8" t="s">
        <v>1</v>
      </c>
      <c r="C7" s="9"/>
      <c r="E7" s="11"/>
      <c r="F7" s="9" t="s">
        <v>55</v>
      </c>
      <c r="G7" s="94"/>
      <c r="H7" s="33" t="s">
        <v>2</v>
      </c>
    </row>
    <row r="8" spans="2:9" ht="24" customHeight="1" thickBot="1" x14ac:dyDescent="0.25"/>
    <row r="9" spans="2:9" s="12" customFormat="1" ht="32.25" customHeight="1" thickBot="1" x14ac:dyDescent="0.25">
      <c r="B9" s="79" t="s">
        <v>114</v>
      </c>
      <c r="C9" s="79" t="s">
        <v>116</v>
      </c>
      <c r="D9" s="80" t="s">
        <v>4</v>
      </c>
      <c r="E9" s="13" t="s">
        <v>0</v>
      </c>
      <c r="F9" s="80" t="s">
        <v>5</v>
      </c>
      <c r="G9" s="81" t="s">
        <v>6</v>
      </c>
      <c r="H9" s="82" t="s">
        <v>7</v>
      </c>
      <c r="I9" s="58" t="s">
        <v>56</v>
      </c>
    </row>
    <row r="10" spans="2:9" s="12" customFormat="1" ht="26.4" x14ac:dyDescent="0.2">
      <c r="B10" s="111">
        <v>1</v>
      </c>
      <c r="C10" s="46" t="s">
        <v>8</v>
      </c>
      <c r="D10" s="117" t="s">
        <v>120</v>
      </c>
      <c r="E10" s="43" t="s">
        <v>60</v>
      </c>
      <c r="F10" s="60">
        <v>1</v>
      </c>
      <c r="G10" s="61"/>
      <c r="H10" s="62">
        <f t="shared" ref="H10:H31" si="0">G10*F10</f>
        <v>0</v>
      </c>
      <c r="I10" s="92" t="s">
        <v>121</v>
      </c>
    </row>
    <row r="11" spans="2:9" s="12" customFormat="1" ht="13.2" x14ac:dyDescent="0.2">
      <c r="B11" s="120">
        <v>2</v>
      </c>
      <c r="C11" s="47" t="s">
        <v>129</v>
      </c>
      <c r="D11" s="54" t="s">
        <v>61</v>
      </c>
      <c r="E11" s="37" t="s">
        <v>62</v>
      </c>
      <c r="F11" s="34">
        <v>209</v>
      </c>
      <c r="G11" s="35"/>
      <c r="H11" s="42">
        <f t="shared" si="0"/>
        <v>0</v>
      </c>
      <c r="I11" s="91" t="s">
        <v>112</v>
      </c>
    </row>
    <row r="12" spans="2:9" s="12" customFormat="1" ht="12.75" customHeight="1" x14ac:dyDescent="0.2">
      <c r="B12" s="112">
        <v>3</v>
      </c>
      <c r="C12" s="47">
        <v>919111</v>
      </c>
      <c r="D12" s="54" t="s">
        <v>63</v>
      </c>
      <c r="E12" s="37" t="s">
        <v>64</v>
      </c>
      <c r="F12" s="34">
        <v>100</v>
      </c>
      <c r="G12" s="35"/>
      <c r="H12" s="42">
        <f t="shared" si="0"/>
        <v>0</v>
      </c>
      <c r="I12" s="91" t="s">
        <v>2</v>
      </c>
    </row>
    <row r="13" spans="2:9" s="12" customFormat="1" ht="12.75" customHeight="1" x14ac:dyDescent="0.2">
      <c r="B13" s="112">
        <v>4</v>
      </c>
      <c r="C13" s="47">
        <v>93818</v>
      </c>
      <c r="D13" s="54" t="s">
        <v>65</v>
      </c>
      <c r="E13" s="37" t="s">
        <v>66</v>
      </c>
      <c r="F13" s="34">
        <v>5127</v>
      </c>
      <c r="G13" s="35"/>
      <c r="H13" s="42">
        <f t="shared" si="0"/>
        <v>0</v>
      </c>
      <c r="I13" s="91" t="s">
        <v>2</v>
      </c>
    </row>
    <row r="14" spans="2:9" s="12" customFormat="1" ht="12.75" customHeight="1" x14ac:dyDescent="0.2">
      <c r="B14" s="112">
        <v>5</v>
      </c>
      <c r="C14" s="47" t="s">
        <v>58</v>
      </c>
      <c r="D14" s="54" t="s">
        <v>77</v>
      </c>
      <c r="E14" s="37" t="s">
        <v>62</v>
      </c>
      <c r="F14" s="34">
        <v>256</v>
      </c>
      <c r="G14" s="35"/>
      <c r="H14" s="42">
        <f t="shared" si="0"/>
        <v>0</v>
      </c>
      <c r="I14" s="91" t="s">
        <v>132</v>
      </c>
    </row>
    <row r="15" spans="2:9" s="12" customFormat="1" ht="12.75" customHeight="1" x14ac:dyDescent="0.2">
      <c r="B15" s="112">
        <v>6</v>
      </c>
      <c r="C15" s="47" t="s">
        <v>57</v>
      </c>
      <c r="D15" s="54" t="s">
        <v>73</v>
      </c>
      <c r="E15" s="37" t="s">
        <v>66</v>
      </c>
      <c r="F15" s="34">
        <v>5127</v>
      </c>
      <c r="G15" s="35"/>
      <c r="H15" s="42">
        <f t="shared" si="0"/>
        <v>0</v>
      </c>
      <c r="I15" s="91" t="s">
        <v>113</v>
      </c>
    </row>
    <row r="16" spans="2:9" s="12" customFormat="1" ht="12.75" customHeight="1" x14ac:dyDescent="0.2">
      <c r="B16" s="112">
        <v>7</v>
      </c>
      <c r="C16" s="47">
        <v>572213</v>
      </c>
      <c r="D16" s="54" t="s">
        <v>59</v>
      </c>
      <c r="E16" s="37" t="s">
        <v>66</v>
      </c>
      <c r="F16" s="34">
        <v>10254</v>
      </c>
      <c r="G16" s="35"/>
      <c r="H16" s="42">
        <f t="shared" si="0"/>
        <v>0</v>
      </c>
      <c r="I16" s="91"/>
    </row>
    <row r="17" spans="2:9" s="12" customFormat="1" ht="12.75" customHeight="1" x14ac:dyDescent="0.2">
      <c r="B17" s="112">
        <v>8</v>
      </c>
      <c r="C17" s="47" t="s">
        <v>130</v>
      </c>
      <c r="D17" s="54" t="s">
        <v>61</v>
      </c>
      <c r="E17" s="37" t="s">
        <v>62</v>
      </c>
      <c r="F17" s="34">
        <v>83</v>
      </c>
      <c r="G17" s="35"/>
      <c r="H17" s="42">
        <f t="shared" si="0"/>
        <v>0</v>
      </c>
      <c r="I17" s="91" t="s">
        <v>131</v>
      </c>
    </row>
    <row r="18" spans="2:9" s="12" customFormat="1" ht="12.75" customHeight="1" x14ac:dyDescent="0.2">
      <c r="B18" s="112">
        <v>9</v>
      </c>
      <c r="C18" s="48" t="s">
        <v>100</v>
      </c>
      <c r="D18" s="54" t="s">
        <v>101</v>
      </c>
      <c r="E18" s="37" t="s">
        <v>62</v>
      </c>
      <c r="F18" s="35">
        <v>83</v>
      </c>
      <c r="G18" s="35"/>
      <c r="H18" s="42">
        <f t="shared" si="0"/>
        <v>0</v>
      </c>
      <c r="I18" s="91" t="s">
        <v>131</v>
      </c>
    </row>
    <row r="19" spans="2:9" s="12" customFormat="1" ht="12.75" customHeight="1" x14ac:dyDescent="0.2">
      <c r="B19" s="112">
        <v>10</v>
      </c>
      <c r="C19" s="49">
        <v>89921</v>
      </c>
      <c r="D19" s="63" t="s">
        <v>83</v>
      </c>
      <c r="E19" s="40" t="s">
        <v>82</v>
      </c>
      <c r="F19" s="41">
        <v>1</v>
      </c>
      <c r="G19" s="34"/>
      <c r="H19" s="42">
        <f t="shared" si="0"/>
        <v>0</v>
      </c>
      <c r="I19" s="92"/>
    </row>
    <row r="20" spans="2:9" s="31" customFormat="1" ht="12.75" customHeight="1" x14ac:dyDescent="0.2">
      <c r="B20" s="112">
        <v>11</v>
      </c>
      <c r="C20" s="49">
        <v>113761</v>
      </c>
      <c r="D20" s="63" t="s">
        <v>78</v>
      </c>
      <c r="E20" s="40" t="s">
        <v>64</v>
      </c>
      <c r="F20" s="41">
        <v>100</v>
      </c>
      <c r="G20" s="34"/>
      <c r="H20" s="42">
        <f t="shared" si="0"/>
        <v>0</v>
      </c>
      <c r="I20" s="91" t="s">
        <v>2</v>
      </c>
    </row>
    <row r="21" spans="2:9" s="12" customFormat="1" ht="12.75" customHeight="1" x14ac:dyDescent="0.2">
      <c r="B21" s="112">
        <v>12</v>
      </c>
      <c r="C21" s="49">
        <v>931312</v>
      </c>
      <c r="D21" s="63" t="s">
        <v>79</v>
      </c>
      <c r="E21" s="40" t="s">
        <v>64</v>
      </c>
      <c r="F21" s="41">
        <v>100</v>
      </c>
      <c r="G21" s="34"/>
      <c r="H21" s="42">
        <f t="shared" si="0"/>
        <v>0</v>
      </c>
      <c r="I21" s="91" t="s">
        <v>2</v>
      </c>
    </row>
    <row r="22" spans="2:9" s="12" customFormat="1" ht="12.75" customHeight="1" x14ac:dyDescent="0.2">
      <c r="B22" s="112">
        <v>13</v>
      </c>
      <c r="C22" s="49">
        <v>12922</v>
      </c>
      <c r="D22" s="63" t="s">
        <v>80</v>
      </c>
      <c r="E22" s="40" t="s">
        <v>66</v>
      </c>
      <c r="F22" s="41">
        <v>690</v>
      </c>
      <c r="G22" s="64"/>
      <c r="H22" s="42">
        <f t="shared" si="0"/>
        <v>0</v>
      </c>
      <c r="I22" s="91" t="s">
        <v>133</v>
      </c>
    </row>
    <row r="23" spans="2:9" s="12" customFormat="1" ht="12.75" customHeight="1" x14ac:dyDescent="0.2">
      <c r="B23" s="112">
        <v>14</v>
      </c>
      <c r="C23" s="49">
        <v>12931</v>
      </c>
      <c r="D23" s="63" t="s">
        <v>81</v>
      </c>
      <c r="E23" s="40" t="s">
        <v>64</v>
      </c>
      <c r="F23" s="41">
        <v>1380</v>
      </c>
      <c r="G23" s="64"/>
      <c r="H23" s="42">
        <f t="shared" si="0"/>
        <v>0</v>
      </c>
      <c r="I23" s="91"/>
    </row>
    <row r="24" spans="2:9" s="12" customFormat="1" ht="27" customHeight="1" x14ac:dyDescent="0.2">
      <c r="B24" s="112">
        <v>15</v>
      </c>
      <c r="C24" s="50" t="s">
        <v>74</v>
      </c>
      <c r="D24" s="55" t="s">
        <v>75</v>
      </c>
      <c r="E24" s="40" t="s">
        <v>67</v>
      </c>
      <c r="F24" s="41">
        <v>621</v>
      </c>
      <c r="G24" s="64"/>
      <c r="H24" s="42">
        <f t="shared" si="0"/>
        <v>0</v>
      </c>
      <c r="I24" s="92" t="s">
        <v>134</v>
      </c>
    </row>
    <row r="25" spans="2:9" s="12" customFormat="1" ht="47.25" customHeight="1" x14ac:dyDescent="0.2">
      <c r="B25" s="114"/>
      <c r="C25" s="51"/>
      <c r="D25" s="56" t="s">
        <v>76</v>
      </c>
      <c r="E25" s="40"/>
      <c r="F25" s="41"/>
      <c r="G25" s="64"/>
      <c r="H25" s="42"/>
      <c r="I25" s="91"/>
    </row>
    <row r="26" spans="2:9" s="12" customFormat="1" ht="14.25" customHeight="1" x14ac:dyDescent="0.2">
      <c r="B26" s="114">
        <v>16</v>
      </c>
      <c r="C26" s="49">
        <v>56962</v>
      </c>
      <c r="D26" s="63" t="s">
        <v>84</v>
      </c>
      <c r="E26" s="40" t="s">
        <v>66</v>
      </c>
      <c r="F26" s="41">
        <v>690</v>
      </c>
      <c r="G26" s="64"/>
      <c r="H26" s="42">
        <f t="shared" si="0"/>
        <v>0</v>
      </c>
      <c r="I26" s="91"/>
    </row>
    <row r="27" spans="2:9" s="12" customFormat="1" ht="14.25" customHeight="1" x14ac:dyDescent="0.2">
      <c r="B27" s="114"/>
      <c r="C27" s="49"/>
      <c r="D27" s="90" t="s">
        <v>97</v>
      </c>
      <c r="E27" s="40"/>
      <c r="F27" s="41"/>
      <c r="G27" s="64"/>
      <c r="H27" s="42"/>
      <c r="I27" s="91"/>
    </row>
    <row r="28" spans="2:9" s="12" customFormat="1" ht="12.75" customHeight="1" x14ac:dyDescent="0.2">
      <c r="B28" s="114">
        <v>17</v>
      </c>
      <c r="C28" s="50">
        <v>915111</v>
      </c>
      <c r="D28" s="54" t="s">
        <v>68</v>
      </c>
      <c r="E28" s="37" t="s">
        <v>66</v>
      </c>
      <c r="F28" s="34">
        <v>172.5</v>
      </c>
      <c r="G28" s="35"/>
      <c r="H28" s="42">
        <f t="shared" si="0"/>
        <v>0</v>
      </c>
      <c r="I28" s="91" t="s">
        <v>136</v>
      </c>
    </row>
    <row r="29" spans="2:9" s="12" customFormat="1" ht="12.75" customHeight="1" x14ac:dyDescent="0.2">
      <c r="B29" s="112">
        <v>18</v>
      </c>
      <c r="C29" s="52" t="s">
        <v>71</v>
      </c>
      <c r="D29" s="54" t="s">
        <v>72</v>
      </c>
      <c r="E29" s="37" t="s">
        <v>66</v>
      </c>
      <c r="F29" s="34">
        <v>172.5</v>
      </c>
      <c r="G29" s="35"/>
      <c r="H29" s="42">
        <f t="shared" si="0"/>
        <v>0</v>
      </c>
      <c r="I29" s="93"/>
    </row>
    <row r="30" spans="2:9" s="12" customFormat="1" ht="12.75" customHeight="1" x14ac:dyDescent="0.2">
      <c r="B30" s="115">
        <v>19</v>
      </c>
      <c r="C30" s="87" t="s">
        <v>96</v>
      </c>
      <c r="D30" s="88" t="s">
        <v>95</v>
      </c>
      <c r="E30" s="44" t="s">
        <v>66</v>
      </c>
      <c r="F30" s="89">
        <v>4</v>
      </c>
      <c r="G30" s="36"/>
      <c r="H30" s="42">
        <f t="shared" si="0"/>
        <v>0</v>
      </c>
      <c r="I30" s="93"/>
    </row>
    <row r="31" spans="2:9" s="12" customFormat="1" ht="12.75" customHeight="1" thickBot="1" x14ac:dyDescent="0.25">
      <c r="B31" s="115">
        <v>20</v>
      </c>
      <c r="C31" s="53" t="s">
        <v>69</v>
      </c>
      <c r="D31" s="57" t="s">
        <v>70</v>
      </c>
      <c r="E31" s="45" t="s">
        <v>82</v>
      </c>
      <c r="F31" s="38">
        <v>1</v>
      </c>
      <c r="G31" s="39"/>
      <c r="H31" s="65">
        <f t="shared" si="0"/>
        <v>0</v>
      </c>
      <c r="I31" s="93"/>
    </row>
    <row r="32" spans="2:9" s="12" customFormat="1" ht="15" x14ac:dyDescent="0.2">
      <c r="B32" s="116"/>
      <c r="C32" s="66"/>
      <c r="D32" s="67" t="s">
        <v>9</v>
      </c>
      <c r="E32" s="68"/>
      <c r="F32" s="68"/>
      <c r="G32" s="69" t="s">
        <v>2</v>
      </c>
      <c r="H32" s="70">
        <f>SUM(H10:H31)</f>
        <v>0</v>
      </c>
    </row>
    <row r="33" spans="3:9" s="12" customFormat="1" ht="15" x14ac:dyDescent="0.2">
      <c r="C33" s="71"/>
      <c r="D33" s="72" t="s">
        <v>3</v>
      </c>
      <c r="E33" s="73"/>
      <c r="F33" s="73"/>
      <c r="G33" s="19" t="s">
        <v>2</v>
      </c>
      <c r="H33" s="74">
        <f>H32*0.21</f>
        <v>0</v>
      </c>
    </row>
    <row r="34" spans="3:9" s="12" customFormat="1" ht="15.6" thickBot="1" x14ac:dyDescent="0.25">
      <c r="C34" s="71"/>
      <c r="D34" s="75" t="s">
        <v>10</v>
      </c>
      <c r="E34" s="76"/>
      <c r="F34" s="76"/>
      <c r="G34" s="77" t="s">
        <v>2</v>
      </c>
      <c r="H34" s="78">
        <f>H33+H32</f>
        <v>0</v>
      </c>
    </row>
    <row r="35" spans="3:9" ht="24" customHeight="1" x14ac:dyDescent="0.2">
      <c r="I35" s="12"/>
    </row>
    <row r="36" spans="3:9" ht="12" customHeight="1" x14ac:dyDescent="0.2">
      <c r="I36" s="12"/>
    </row>
    <row r="37" spans="3:9" ht="12" customHeight="1" x14ac:dyDescent="0.2">
      <c r="D37"/>
      <c r="I37" s="12"/>
    </row>
    <row r="38" spans="3:9" ht="12" customHeight="1" x14ac:dyDescent="0.2">
      <c r="I38" s="12"/>
    </row>
    <row r="39" spans="3:9" ht="12" customHeight="1" x14ac:dyDescent="0.2">
      <c r="D39"/>
      <c r="I39" s="12"/>
    </row>
    <row r="40" spans="3:9" ht="12" customHeight="1" x14ac:dyDescent="0.2">
      <c r="I40" s="12"/>
    </row>
  </sheetData>
  <mergeCells count="1">
    <mergeCell ref="C1:H1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rozpočtu</vt:lpstr>
      <vt:lpstr>rekapitulace</vt:lpstr>
      <vt:lpstr>SO.01</vt:lpstr>
      <vt:lpstr>SO.02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Drozenová Dagmar</cp:lastModifiedBy>
  <cp:lastPrinted>2024-03-20T17:13:42Z</cp:lastPrinted>
  <dcterms:created xsi:type="dcterms:W3CDTF">2014-05-16T09:31:30Z</dcterms:created>
  <dcterms:modified xsi:type="dcterms:W3CDTF">2025-02-11T05:29:19Z</dcterms:modified>
</cp:coreProperties>
</file>