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vorisek_ksus_cz/Documents/Plocha/"/>
    </mc:Choice>
  </mc:AlternateContent>
  <xr:revisionPtr revIDLastSave="16" documentId="11_D333DC520D7BAF079CF700AB85867B33686F89D8" xr6:coauthVersionLast="47" xr6:coauthVersionMax="47" xr10:uidLastSave="{8E333E30-C6CB-4435-B241-640AE8F811BB}"/>
  <bookViews>
    <workbookView xWindow="-108" yWindow="-108" windowWidth="23256" windowHeight="12456" xr2:uid="{00000000-000D-0000-FFFF-FFFF00000000}"/>
  </bookViews>
  <sheets>
    <sheet name="Kácení dřevin" sheetId="14" r:id="rId1"/>
  </sheets>
  <definedNames>
    <definedName name="_xlnm._FilterDatabase" localSheetId="0" hidden="1">'Kácení dřevin'!$C$82:$K$213</definedName>
    <definedName name="_xlnm.Print_Titles" localSheetId="0">'Kácení dřevin'!$82:$82</definedName>
    <definedName name="_xlnm.Print_Area" localSheetId="0">'Kácení dřevin'!$C$70:$K$213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4" l="1"/>
  <c r="J36" i="14"/>
  <c r="J35" i="14"/>
  <c r="BI211" i="14"/>
  <c r="BH211" i="14"/>
  <c r="BG211" i="14"/>
  <c r="BF211" i="14"/>
  <c r="T211" i="14"/>
  <c r="R211" i="14"/>
  <c r="P211" i="14"/>
  <c r="BI208" i="14"/>
  <c r="BH208" i="14"/>
  <c r="BG208" i="14"/>
  <c r="BF208" i="14"/>
  <c r="T208" i="14"/>
  <c r="T207" i="14"/>
  <c r="T206" i="14"/>
  <c r="R208" i="14"/>
  <c r="P208" i="14"/>
  <c r="BI203" i="14"/>
  <c r="BH203" i="14"/>
  <c r="BG203" i="14"/>
  <c r="BF203" i="14"/>
  <c r="T203" i="14"/>
  <c r="R203" i="14"/>
  <c r="P203" i="14"/>
  <c r="BI200" i="14"/>
  <c r="BH200" i="14"/>
  <c r="BG200" i="14"/>
  <c r="BF200" i="14"/>
  <c r="T200" i="14"/>
  <c r="R200" i="14"/>
  <c r="P200" i="14"/>
  <c r="BI197" i="14"/>
  <c r="BH197" i="14"/>
  <c r="BG197" i="14"/>
  <c r="BF197" i="14"/>
  <c r="T197" i="14"/>
  <c r="R197" i="14"/>
  <c r="P197" i="14"/>
  <c r="BI194" i="14"/>
  <c r="BH194" i="14"/>
  <c r="BG194" i="14"/>
  <c r="BF194" i="14"/>
  <c r="T194" i="14"/>
  <c r="R194" i="14"/>
  <c r="P194" i="14"/>
  <c r="BI190" i="14"/>
  <c r="BH190" i="14"/>
  <c r="BG190" i="14"/>
  <c r="BF190" i="14"/>
  <c r="T190" i="14"/>
  <c r="R190" i="14"/>
  <c r="P190" i="14"/>
  <c r="BI187" i="14"/>
  <c r="BH187" i="14"/>
  <c r="BG187" i="14"/>
  <c r="BF187" i="14"/>
  <c r="T187" i="14"/>
  <c r="R187" i="14"/>
  <c r="P187" i="14"/>
  <c r="BI184" i="14"/>
  <c r="BH184" i="14"/>
  <c r="BG184" i="14"/>
  <c r="BF184" i="14"/>
  <c r="T184" i="14"/>
  <c r="R184" i="14"/>
  <c r="P184" i="14"/>
  <c r="BI181" i="14"/>
  <c r="BH181" i="14"/>
  <c r="BG181" i="14"/>
  <c r="BF181" i="14"/>
  <c r="T181" i="14"/>
  <c r="R181" i="14"/>
  <c r="P181" i="14"/>
  <c r="BI178" i="14"/>
  <c r="BH178" i="14"/>
  <c r="BG178" i="14"/>
  <c r="BF178" i="14"/>
  <c r="T178" i="14"/>
  <c r="R178" i="14"/>
  <c r="P178" i="14"/>
  <c r="BI175" i="14"/>
  <c r="BH175" i="14"/>
  <c r="BG175" i="14"/>
  <c r="BF175" i="14"/>
  <c r="T175" i="14"/>
  <c r="R175" i="14"/>
  <c r="P175" i="14"/>
  <c r="BI172" i="14"/>
  <c r="BH172" i="14"/>
  <c r="BG172" i="14"/>
  <c r="BF172" i="14"/>
  <c r="T172" i="14"/>
  <c r="R172" i="14"/>
  <c r="P172" i="14"/>
  <c r="BI169" i="14"/>
  <c r="BH169" i="14"/>
  <c r="BG169" i="14"/>
  <c r="BF169" i="14"/>
  <c r="T169" i="14"/>
  <c r="R169" i="14"/>
  <c r="P169" i="14"/>
  <c r="BI166" i="14"/>
  <c r="BH166" i="14"/>
  <c r="BG166" i="14"/>
  <c r="BF166" i="14"/>
  <c r="T166" i="14"/>
  <c r="R166" i="14"/>
  <c r="P166" i="14"/>
  <c r="BI163" i="14"/>
  <c r="BH163" i="14"/>
  <c r="BG163" i="14"/>
  <c r="BF163" i="14"/>
  <c r="T163" i="14"/>
  <c r="R163" i="14"/>
  <c r="P163" i="14"/>
  <c r="BI160" i="14"/>
  <c r="BH160" i="14"/>
  <c r="BG160" i="14"/>
  <c r="BF160" i="14"/>
  <c r="T160" i="14"/>
  <c r="R160" i="14"/>
  <c r="P160" i="14"/>
  <c r="BI157" i="14"/>
  <c r="BH157" i="14"/>
  <c r="BG157" i="14"/>
  <c r="BF157" i="14"/>
  <c r="T157" i="14"/>
  <c r="R157" i="14"/>
  <c r="P157" i="14"/>
  <c r="BI154" i="14"/>
  <c r="BH154" i="14"/>
  <c r="BG154" i="14"/>
  <c r="BF154" i="14"/>
  <c r="T154" i="14"/>
  <c r="R154" i="14"/>
  <c r="P154" i="14"/>
  <c r="BI150" i="14"/>
  <c r="BH150" i="14"/>
  <c r="BG150" i="14"/>
  <c r="BF150" i="14"/>
  <c r="T150" i="14"/>
  <c r="R150" i="14"/>
  <c r="P150" i="14"/>
  <c r="BI146" i="14"/>
  <c r="BH146" i="14"/>
  <c r="BG146" i="14"/>
  <c r="BF146" i="14"/>
  <c r="T146" i="14"/>
  <c r="R146" i="14"/>
  <c r="P146" i="14"/>
  <c r="BI142" i="14"/>
  <c r="BH142" i="14"/>
  <c r="BG142" i="14"/>
  <c r="BF142" i="14"/>
  <c r="T142" i="14"/>
  <c r="R142" i="14"/>
  <c r="P142" i="14"/>
  <c r="BI138" i="14"/>
  <c r="BH138" i="14"/>
  <c r="BG138" i="14"/>
  <c r="BF138" i="14"/>
  <c r="T138" i="14"/>
  <c r="R138" i="14"/>
  <c r="P138" i="14"/>
  <c r="BI134" i="14"/>
  <c r="BH134" i="14"/>
  <c r="BG134" i="14"/>
  <c r="BF134" i="14"/>
  <c r="T134" i="14"/>
  <c r="R134" i="14"/>
  <c r="P134" i="14"/>
  <c r="BI131" i="14"/>
  <c r="BH131" i="14"/>
  <c r="BG131" i="14"/>
  <c r="BF131" i="14"/>
  <c r="T131" i="14"/>
  <c r="R131" i="14"/>
  <c r="P131" i="14"/>
  <c r="BI128" i="14"/>
  <c r="BH128" i="14"/>
  <c r="BG128" i="14"/>
  <c r="BF128" i="14"/>
  <c r="T128" i="14"/>
  <c r="R128" i="14"/>
  <c r="P128" i="14"/>
  <c r="BI124" i="14"/>
  <c r="BH124" i="14"/>
  <c r="BG124" i="14"/>
  <c r="BF124" i="14"/>
  <c r="T124" i="14"/>
  <c r="R124" i="14"/>
  <c r="P124" i="14"/>
  <c r="BI120" i="14"/>
  <c r="BH120" i="14"/>
  <c r="BG120" i="14"/>
  <c r="BF120" i="14"/>
  <c r="T120" i="14"/>
  <c r="R120" i="14"/>
  <c r="P120" i="14"/>
  <c r="BI117" i="14"/>
  <c r="BH117" i="14"/>
  <c r="BG117" i="14"/>
  <c r="BF117" i="14"/>
  <c r="T117" i="14"/>
  <c r="R117" i="14"/>
  <c r="P117" i="14"/>
  <c r="BI114" i="14"/>
  <c r="BH114" i="14"/>
  <c r="BG114" i="14"/>
  <c r="BF114" i="14"/>
  <c r="T114" i="14"/>
  <c r="R114" i="14"/>
  <c r="P114" i="14"/>
  <c r="BI110" i="14"/>
  <c r="BH110" i="14"/>
  <c r="BG110" i="14"/>
  <c r="BF110" i="14"/>
  <c r="T110" i="14"/>
  <c r="R110" i="14"/>
  <c r="P110" i="14"/>
  <c r="BI107" i="14"/>
  <c r="BH107" i="14"/>
  <c r="BG107" i="14"/>
  <c r="BF107" i="14"/>
  <c r="T107" i="14"/>
  <c r="R107" i="14"/>
  <c r="P107" i="14"/>
  <c r="BI104" i="14"/>
  <c r="BH104" i="14"/>
  <c r="BG104" i="14"/>
  <c r="BF104" i="14"/>
  <c r="T104" i="14"/>
  <c r="R104" i="14"/>
  <c r="P104" i="14"/>
  <c r="BI101" i="14"/>
  <c r="BH101" i="14"/>
  <c r="BG101" i="14"/>
  <c r="BF101" i="14"/>
  <c r="T101" i="14"/>
  <c r="R101" i="14"/>
  <c r="P101" i="14"/>
  <c r="BI98" i="14"/>
  <c r="BH98" i="14"/>
  <c r="BG98" i="14"/>
  <c r="BF98" i="14"/>
  <c r="T98" i="14"/>
  <c r="R98" i="14"/>
  <c r="P98" i="14"/>
  <c r="BI95" i="14"/>
  <c r="BH95" i="14"/>
  <c r="BG95" i="14"/>
  <c r="BF95" i="14"/>
  <c r="T95" i="14"/>
  <c r="R95" i="14"/>
  <c r="P95" i="14"/>
  <c r="BI92" i="14"/>
  <c r="BH92" i="14"/>
  <c r="BG92" i="14"/>
  <c r="BF92" i="14"/>
  <c r="T92" i="14"/>
  <c r="R92" i="14"/>
  <c r="P92" i="14"/>
  <c r="BI89" i="14"/>
  <c r="BH89" i="14"/>
  <c r="BG89" i="14"/>
  <c r="BF89" i="14"/>
  <c r="T89" i="14"/>
  <c r="R89" i="14"/>
  <c r="P89" i="14"/>
  <c r="BI86" i="14"/>
  <c r="BH86" i="14"/>
  <c r="BG86" i="14"/>
  <c r="BF86" i="14"/>
  <c r="T86" i="14"/>
  <c r="R86" i="14"/>
  <c r="P86" i="14"/>
  <c r="J79" i="14"/>
  <c r="F79" i="14"/>
  <c r="F77" i="14"/>
  <c r="E75" i="14"/>
  <c r="J54" i="14"/>
  <c r="F54" i="14"/>
  <c r="F52" i="14"/>
  <c r="E50" i="14"/>
  <c r="J24" i="14"/>
  <c r="E24" i="14"/>
  <c r="J80" i="14" s="1"/>
  <c r="J23" i="14"/>
  <c r="J18" i="14"/>
  <c r="E18" i="14"/>
  <c r="F80" i="14" s="1"/>
  <c r="J17" i="14"/>
  <c r="J12" i="14"/>
  <c r="J77" i="14" s="1"/>
  <c r="E7" i="14"/>
  <c r="E48" i="14" s="1"/>
  <c r="J178" i="14"/>
  <c r="BK150" i="14"/>
  <c r="J194" i="14"/>
  <c r="J124" i="14"/>
  <c r="BK131" i="14"/>
  <c r="BK95" i="14"/>
  <c r="J184" i="14"/>
  <c r="J95" i="14"/>
  <c r="J169" i="14"/>
  <c r="J92" i="14"/>
  <c r="J154" i="14"/>
  <c r="J200" i="14"/>
  <c r="J160" i="14"/>
  <c r="J208" i="14"/>
  <c r="BK107" i="14"/>
  <c r="J134" i="14"/>
  <c r="J117" i="14"/>
  <c r="J114" i="14"/>
  <c r="J110" i="14"/>
  <c r="J175" i="14"/>
  <c r="BK163" i="14"/>
  <c r="J138" i="14"/>
  <c r="BK101" i="14"/>
  <c r="BK92" i="14"/>
  <c r="BK146" i="14"/>
  <c r="J104" i="14"/>
  <c r="J101" i="14"/>
  <c r="BK211" i="14"/>
  <c r="BK187" i="14"/>
  <c r="BK117" i="14"/>
  <c r="BK142" i="14"/>
  <c r="BK175" i="14"/>
  <c r="J146" i="14"/>
  <c r="BK110" i="14"/>
  <c r="J203" i="14"/>
  <c r="BK203" i="14"/>
  <c r="BK154" i="14"/>
  <c r="J211" i="14"/>
  <c r="J128" i="14"/>
  <c r="BK197" i="14"/>
  <c r="J166" i="14"/>
  <c r="J190" i="14"/>
  <c r="BK172" i="14"/>
  <c r="BK98" i="14"/>
  <c r="BK178" i="14"/>
  <c r="BK160" i="14"/>
  <c r="J181" i="14"/>
  <c r="BK200" i="14"/>
  <c r="BK181" i="14"/>
  <c r="J163" i="14"/>
  <c r="J120" i="14"/>
  <c r="BK166" i="14"/>
  <c r="J150" i="14"/>
  <c r="BK114" i="14"/>
  <c r="BK157" i="14"/>
  <c r="BK138" i="14"/>
  <c r="BK120" i="14"/>
  <c r="J89" i="14"/>
  <c r="J86" i="14"/>
  <c r="BK194" i="14"/>
  <c r="J131" i="14"/>
  <c r="J107" i="14"/>
  <c r="J98" i="14"/>
  <c r="J172" i="14"/>
  <c r="BK128" i="14"/>
  <c r="BK104" i="14"/>
  <c r="BK190" i="14"/>
  <c r="BK184" i="14"/>
  <c r="J142" i="14"/>
  <c r="J197" i="14"/>
  <c r="BK89" i="14"/>
  <c r="BK208" i="14"/>
  <c r="BK169" i="14"/>
  <c r="BK86" i="14"/>
  <c r="J187" i="14"/>
  <c r="BK134" i="14"/>
  <c r="J157" i="14"/>
  <c r="BK124" i="14"/>
  <c r="T85" i="14" l="1"/>
  <c r="T84" i="14" s="1"/>
  <c r="T83" i="14" s="1"/>
  <c r="P85" i="14"/>
  <c r="P84" i="14" s="1"/>
  <c r="P207" i="14"/>
  <c r="P206" i="14" s="1"/>
  <c r="BK207" i="14"/>
  <c r="J207" i="14" s="1"/>
  <c r="J63" i="14" s="1"/>
  <c r="BK85" i="14"/>
  <c r="BK84" i="14" s="1"/>
  <c r="J84" i="14" s="1"/>
  <c r="J60" i="14" s="1"/>
  <c r="R85" i="14"/>
  <c r="R84" i="14" s="1"/>
  <c r="R207" i="14"/>
  <c r="R206" i="14" s="1"/>
  <c r="BK206" i="14"/>
  <c r="J206" i="14" s="1"/>
  <c r="J62" i="14" s="1"/>
  <c r="BE157" i="14"/>
  <c r="BE187" i="14"/>
  <c r="BE107" i="14"/>
  <c r="BE138" i="14"/>
  <c r="BE169" i="14"/>
  <c r="BE120" i="14"/>
  <c r="J55" i="14"/>
  <c r="BE89" i="14"/>
  <c r="F55" i="14"/>
  <c r="BE92" i="14"/>
  <c r="BE101" i="14"/>
  <c r="BE146" i="14"/>
  <c r="BE160" i="14"/>
  <c r="E73" i="14"/>
  <c r="BE86" i="14"/>
  <c r="BE98" i="14"/>
  <c r="BE114" i="14"/>
  <c r="BE134" i="14"/>
  <c r="BE142" i="14"/>
  <c r="BE178" i="14"/>
  <c r="BE110" i="14"/>
  <c r="BE128" i="14"/>
  <c r="BE166" i="14"/>
  <c r="BE172" i="14"/>
  <c r="BE104" i="14"/>
  <c r="BE154" i="14"/>
  <c r="BE124" i="14"/>
  <c r="BE190" i="14"/>
  <c r="BE194" i="14"/>
  <c r="BE203" i="14"/>
  <c r="BE95" i="14"/>
  <c r="BE175" i="14"/>
  <c r="BE184" i="14"/>
  <c r="BE197" i="14"/>
  <c r="BE208" i="14"/>
  <c r="BE211" i="14"/>
  <c r="J52" i="14"/>
  <c r="BE117" i="14"/>
  <c r="BE131" i="14"/>
  <c r="BE150" i="14"/>
  <c r="BE163" i="14"/>
  <c r="BE181" i="14"/>
  <c r="BE200" i="14"/>
  <c r="F37" i="14"/>
  <c r="F36" i="14"/>
  <c r="F35" i="14"/>
  <c r="J34" i="14"/>
  <c r="F34" i="14"/>
  <c r="R83" i="14" l="1"/>
  <c r="J85" i="14"/>
  <c r="J61" i="14" s="1"/>
  <c r="P83" i="14"/>
  <c r="BK83" i="14"/>
  <c r="J83" i="14" s="1"/>
  <c r="J30" i="14" s="1"/>
  <c r="F33" i="14"/>
  <c r="J33" i="14"/>
  <c r="J59" i="14" l="1"/>
  <c r="J39" i="14"/>
</calcChain>
</file>

<file path=xl/sharedStrings.xml><?xml version="1.0" encoding="utf-8"?>
<sst xmlns="http://schemas.openxmlformats.org/spreadsheetml/2006/main" count="1303" uniqueCount="292">
  <si>
    <t>False</t>
  </si>
  <si>
    <t>21</t>
  </si>
  <si>
    <t>12</t>
  </si>
  <si>
    <t>v ---  níže se nacházejí doplnkové a pomocné údaje k sestavám  --- v</t>
  </si>
  <si>
    <t>Stavba:</t>
  </si>
  <si>
    <t>KSO:</t>
  </si>
  <si>
    <t/>
  </si>
  <si>
    <t>CC-CZ:</t>
  </si>
  <si>
    <t>Místo:</t>
  </si>
  <si>
    <t>Liběchov</t>
  </si>
  <si>
    <t>Datum:</t>
  </si>
  <si>
    <t>Zadavatel:</t>
  </si>
  <si>
    <t>IČ:</t>
  </si>
  <si>
    <t>Středočeský kraj</t>
  </si>
  <si>
    <t>DIČ:</t>
  </si>
  <si>
    <t>Uchazeč:</t>
  </si>
  <si>
    <t>Projektant:</t>
  </si>
  <si>
    <t>Sdružení AFSAG PRISMOTT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</si>
  <si>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</si>
  <si>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</si>
  <si>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</si>
  <si>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</si>
  <si>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</si>
  <si>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</si>
  <si>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</si>
  <si>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</si>
  <si>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</si>
  <si>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</si>
  <si>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</si>
  <si>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</si>
  <si>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</si>
  <si>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</si>
  <si>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</si>
  <si>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</si>
  <si>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</si>
  <si>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Popis</t>
  </si>
  <si>
    <t>Typ</t>
  </si>
  <si>
    <t>Náklady stavby celkem</t>
  </si>
  <si>
    <t>D</t>
  </si>
  <si>
    <t>0</t>
  </si>
  <si>
    <t>1</t>
  </si>
  <si>
    <t>2</t>
  </si>
  <si>
    <t>{242ee280-a48c-4bc2-aaad-bf3c83311f89}</t>
  </si>
  <si>
    <t>KRYCÍ LIST SOUPISU PRACÍ</t>
  </si>
  <si>
    <t>Objekt: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</si>
  <si>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</si>
  <si>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</si>
  <si>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</si>
  <si>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</si>
  <si>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</si>
  <si>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</si>
  <si>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</si>
  <si>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</si>
  <si>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</si>
  <si>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</si>
  <si>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</si>
  <si>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</si>
  <si>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</si>
  <si>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</si>
  <si>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</si>
  <si>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</si>
  <si>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</si>
  <si>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</si>
  <si>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</si>
  <si>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</si>
  <si>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</si>
  <si>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</si>
  <si>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</si>
  <si>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</si>
  <si>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m2</t>
  </si>
  <si>
    <t>CS ÚRS 2024 01</t>
  </si>
  <si>
    <t>4</t>
  </si>
  <si>
    <t>Online PSC</t>
  </si>
  <si>
    <t>VV</t>
  </si>
  <si>
    <t>3</t>
  </si>
  <si>
    <t>5</t>
  </si>
  <si>
    <t>6</t>
  </si>
  <si>
    <t>7</t>
  </si>
  <si>
    <t>Součet</t>
  </si>
  <si>
    <t>8</t>
  </si>
  <si>
    <t>9</t>
  </si>
  <si>
    <t>10</t>
  </si>
  <si>
    <t>11</t>
  </si>
  <si>
    <t>13</t>
  </si>
  <si>
    <t>m3</t>
  </si>
  <si>
    <t>14</t>
  </si>
  <si>
    <t>15</t>
  </si>
  <si>
    <t>16</t>
  </si>
  <si>
    <t>17</t>
  </si>
  <si>
    <t>kus</t>
  </si>
  <si>
    <t>18</t>
  </si>
  <si>
    <t>1,00</t>
  </si>
  <si>
    <t>19</t>
  </si>
  <si>
    <t>20</t>
  </si>
  <si>
    <t>22</t>
  </si>
  <si>
    <t>23</t>
  </si>
  <si>
    <t>24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</si>
  <si>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</si>
  <si>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</si>
  <si>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</si>
  <si>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167151101</t>
  </si>
  <si>
    <t>Nakládání, skládání a překládání neulehlého výkopku nebo sypaniny strojně nakládání, množství do 100 m3, z horniny třídy těžitelnosti I, skupiny 1 až 3</t>
  </si>
  <si>
    <t>https://podminky.urs.cz/item/CS_URS_2024_01/167151101</t>
  </si>
  <si>
    <t>25</t>
  </si>
  <si>
    <t>3,00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</si>
  <si>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</si>
  <si>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</si>
  <si>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</si>
  <si>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</si>
  <si>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</si>
  <si>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</si>
  <si>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</si>
  <si>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</si>
  <si>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</si>
  <si>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</si>
  <si>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</si>
  <si>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</si>
  <si>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</si>
  <si>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VRN - Vedlejší rozpočtové náklady</t>
  </si>
  <si>
    <t xml:space="preserve">    VRN1 - Průzkumné, geodetické a projektové práce</t>
  </si>
  <si>
    <t>VRN</t>
  </si>
  <si>
    <t>Vedlejší rozpočtové náklady</t>
  </si>
  <si>
    <t>VRN1</t>
  </si>
  <si>
    <t>Průzkumné, geodetické a projektové práce</t>
  </si>
  <si>
    <t>013274000</t>
  </si>
  <si>
    <t>Pasportizace objektu před započetím prací</t>
  </si>
  <si>
    <t>1024</t>
  </si>
  <si>
    <t>https://podminky.urs.cz/item/CS_URS_2024_01/013274000</t>
  </si>
  <si>
    <t>013284000</t>
  </si>
  <si>
    <t>Pasportizace objektu po provedení prací</t>
  </si>
  <si>
    <t>https://podminky.urs.cz/item/CS_URS_2024_01/013284000</t>
  </si>
  <si>
    <t>4,00</t>
  </si>
  <si>
    <t>39</t>
  </si>
  <si>
    <t>2,00</t>
  </si>
  <si>
    <t>kpl</t>
  </si>
  <si>
    <t>SO 801.1 - Kácení dřevin pro II/261</t>
  </si>
  <si>
    <t>111251102</t>
  </si>
  <si>
    <t>Odstranění křovin a stromů s odstraněním kořenů strojně průměru kmene do 100 mm v rovině nebo ve svahu sklonu terénu do 1:5, při celkové ploše přes 100 do 500 m2</t>
  </si>
  <si>
    <t>-914639904</t>
  </si>
  <si>
    <t>https://podminky.urs.cz/item/CS_URS_2024_01/111251102</t>
  </si>
  <si>
    <t>230,00</t>
  </si>
  <si>
    <t>112101101</t>
  </si>
  <si>
    <t>Odstranění stromů s odřezáním kmene a s odvětvením listnatých, průměru kmene přes 100 do 300 mm</t>
  </si>
  <si>
    <t>-863795017</t>
  </si>
  <si>
    <t>https://podminky.urs.cz/item/CS_URS_2024_01/112101101</t>
  </si>
  <si>
    <t>112101102</t>
  </si>
  <si>
    <t>Odstranění stromů s odřezáním kmene a s odvětvením listnatých, průměru kmene přes 300 do 500 mm</t>
  </si>
  <si>
    <t>-342875488</t>
  </si>
  <si>
    <t>https://podminky.urs.cz/item/CS_URS_2024_01/112101102</t>
  </si>
  <si>
    <t>112101104</t>
  </si>
  <si>
    <t>Odstranění stromů s odřezáním kmene a s odvětvením listnatých, průměru kmene přes 700 do 900 mm</t>
  </si>
  <si>
    <t>-1991648472</t>
  </si>
  <si>
    <t>https://podminky.urs.cz/item/CS_URS_2024_01/112101104</t>
  </si>
  <si>
    <t>112101121</t>
  </si>
  <si>
    <t>Odstranění stromů s odřezáním kmene a s odvětvením jehličnatých bez odkornění, průměru kmene přes 100 do 300 mm</t>
  </si>
  <si>
    <t>1757243178</t>
  </si>
  <si>
    <t>https://podminky.urs.cz/item/CS_URS_2024_01/112101121</t>
  </si>
  <si>
    <t>112251101</t>
  </si>
  <si>
    <t>Odstranění pařezů strojně s jejich vykopáním nebo vytrháním průměru přes 100 do 300 mm</t>
  </si>
  <si>
    <t>2109083141</t>
  </si>
  <si>
    <t>https://podminky.urs.cz/item/CS_URS_2024_01/112251101</t>
  </si>
  <si>
    <t>6,00</t>
  </si>
  <si>
    <t>112251102</t>
  </si>
  <si>
    <t>Odstranění pařezů strojně s jejich vykopáním nebo vytrháním průměru přes 300 do 500 mm</t>
  </si>
  <si>
    <t>-1658166472</t>
  </si>
  <si>
    <t>https://podminky.urs.cz/item/CS_URS_2024_01/112251102</t>
  </si>
  <si>
    <t>112251104</t>
  </si>
  <si>
    <t>Odstranění pařezů strojně s jejich vykopáním nebo vytrháním průměru přes 700 do 900 mm</t>
  </si>
  <si>
    <t>1680036473</t>
  </si>
  <si>
    <t>https://podminky.urs.cz/item/CS_URS_2024_01/112251104</t>
  </si>
  <si>
    <t>162201401</t>
  </si>
  <si>
    <t>Vodorovné přemístění větví, kmenů nebo pařezů s naložením, složením a dopravou do 1000 m větví stromů listnatých, průměru kmene přes 100 do 300 mm</t>
  </si>
  <si>
    <t>-502458392</t>
  </si>
  <si>
    <t>https://podminky.urs.cz/item/CS_URS_2024_01/162201401</t>
  </si>
  <si>
    <t>"odvoz k ekologické likvidaci dle možností zhotovitele"</t>
  </si>
  <si>
    <t>162201402</t>
  </si>
  <si>
    <t>Vodorovné přemístění větví, kmenů nebo pařezů s naložením, složením a dopravou do 1000 m větví stromů listnatých, průměru kmene přes 300 do 500 mm</t>
  </si>
  <si>
    <t>-527560310</t>
  </si>
  <si>
    <t>https://podminky.urs.cz/item/CS_URS_2024_01/162201402</t>
  </si>
  <si>
    <t>162201404</t>
  </si>
  <si>
    <t>Vodorovné přemístění větví, kmenů nebo pařezů s naložením, složením a dopravou do 1000 m větví stromů listnatých, průměru kmene přes 700 do 900 mm</t>
  </si>
  <si>
    <t>-1401821952</t>
  </si>
  <si>
    <t>https://podminky.urs.cz/item/CS_URS_2024_01/162201404</t>
  </si>
  <si>
    <t>162201405</t>
  </si>
  <si>
    <t>Vodorovné přemístění větví, kmenů nebo pařezů s naložením, složením a dopravou do 1000 m větví stromů jehličnatých, průměru kmene přes 100 do 300 mm</t>
  </si>
  <si>
    <t>-1112486273</t>
  </si>
  <si>
    <t>https://podminky.urs.cz/item/CS_URS_2024_01/162201405</t>
  </si>
  <si>
    <t>162201411</t>
  </si>
  <si>
    <t>Vodorovné přemístění větví, kmenů nebo pařezů s naložením, složením a dopravou do 1000 m kmenů stromů listnatých, průměru přes 100 do 300 mm</t>
  </si>
  <si>
    <t>1243303786</t>
  </si>
  <si>
    <t>https://podminky.urs.cz/item/CS_URS_2024_01/162201411</t>
  </si>
  <si>
    <t>162201412</t>
  </si>
  <si>
    <t>Vodorovné přemístění větví, kmenů nebo pařezů s naložením, složením a dopravou do 1000 m kmenů stromů listnatých, průměru přes 300 do 500 mm</t>
  </si>
  <si>
    <t>-1172550779</t>
  </si>
  <si>
    <t>https://podminky.urs.cz/item/CS_URS_2024_01/162201412</t>
  </si>
  <si>
    <t>162201414</t>
  </si>
  <si>
    <t>Vodorovné přemístění větví, kmenů nebo pařezů s naložením, složením a dopravou do 1000 m kmenů stromů listnatých, průměru přes 700 do 900 mm</t>
  </si>
  <si>
    <t>1927663192</t>
  </si>
  <si>
    <t>https://podminky.urs.cz/item/CS_URS_2024_01/162201414</t>
  </si>
  <si>
    <t>162201415</t>
  </si>
  <si>
    <t>Vodorovné přemístění větví, kmenů nebo pařezů s naložením, složením a dopravou do 1000 m kmenů stromů jehličnatých, průměru přes 100 do 300 mm</t>
  </si>
  <si>
    <t>666463541</t>
  </si>
  <si>
    <t>https://podminky.urs.cz/item/CS_URS_2024_01/162201415</t>
  </si>
  <si>
    <t>162201421</t>
  </si>
  <si>
    <t>Vodorovné přemístění větví, kmenů nebo pařezů s naložením, složením a dopravou do 1000 m pařezů kmenů, průměru přes 100 do 300 mm</t>
  </si>
  <si>
    <t>1107290951</t>
  </si>
  <si>
    <t>https://podminky.urs.cz/item/CS_URS_2024_01/162201421</t>
  </si>
  <si>
    <t>162201422</t>
  </si>
  <si>
    <t>Vodorovné přemístění větví, kmenů nebo pařezů s naložením, složením a dopravou do 1000 m pařezů kmenů, průměru přes 300 do 500 mm</t>
  </si>
  <si>
    <t>-1748012796</t>
  </si>
  <si>
    <t>https://podminky.urs.cz/item/CS_URS_2024_01/162201422</t>
  </si>
  <si>
    <t>162201424</t>
  </si>
  <si>
    <t>Vodorovné přemístění větví, kmenů nebo pařezů s naložením, složením a dopravou do 1000 m pařezů kmenů, průměru přes 700 do 900 mm</t>
  </si>
  <si>
    <t>2100932669</t>
  </si>
  <si>
    <t>https://podminky.urs.cz/item/CS_URS_2024_01/162201424</t>
  </si>
  <si>
    <t>162301501</t>
  </si>
  <si>
    <t>Vodorovné přemístění smýcených křovin do průměru kmene 100 mm na vzdálenost do 5 000 m</t>
  </si>
  <si>
    <t>11942232</t>
  </si>
  <si>
    <t>https://podminky.urs.cz/item/CS_URS_2024_01/162301501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</si>
  <si>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</si>
  <si>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</si>
  <si>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-1301672469</t>
  </si>
  <si>
    <t>https://podminky.urs.cz/item/CS_URS_2024_01/162301931</t>
  </si>
  <si>
    <t>2,00*19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</si>
  <si>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</si>
  <si>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</si>
  <si>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1555317385</t>
  </si>
  <si>
    <t>https://podminky.urs.cz/item/CS_URS_2024_01/162301932</t>
  </si>
  <si>
    <t>3,00*19</t>
  </si>
  <si>
    <t>162301933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</si>
  <si>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</si>
  <si>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1747575989</t>
  </si>
  <si>
    <t>https://podminky.urs.cz/item/CS_URS_2024_01/162301933</t>
  </si>
  <si>
    <t>1,00*19</t>
  </si>
  <si>
    <t>162301941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</si>
  <si>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</si>
  <si>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-1054375055</t>
  </si>
  <si>
    <t>https://podminky.urs.cz/item/CS_URS_2024_01/162301941</t>
  </si>
  <si>
    <t>4,00*19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</si>
  <si>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</si>
  <si>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</si>
  <si>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-1002768828</t>
  </si>
  <si>
    <t>https://podminky.urs.cz/item/CS_URS_2024_01/162301951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</si>
  <si>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</si>
  <si>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</si>
  <si>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-1123385262</t>
  </si>
  <si>
    <t>https://podminky.urs.cz/item/CS_URS_2024_01/162301952</t>
  </si>
  <si>
    <t>162301954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</si>
  <si>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</si>
  <si>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1092410297</t>
  </si>
  <si>
    <t>https://podminky.urs.cz/item/CS_URS_2024_01/162301954</t>
  </si>
  <si>
    <t>162301961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</si>
  <si>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</si>
  <si>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319401900</t>
  </si>
  <si>
    <t>https://podminky.urs.cz/item/CS_URS_2024_01/162301961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</si>
  <si>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</si>
  <si>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</si>
  <si>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2096204348</t>
  </si>
  <si>
    <t>https://podminky.urs.cz/item/CS_URS_2024_01/162301971</t>
  </si>
  <si>
    <t>6,00*19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</si>
  <si>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</si>
  <si>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</si>
  <si>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-1359020823</t>
  </si>
  <si>
    <t>https://podminky.urs.cz/item/CS_URS_2024_01/162301972</t>
  </si>
  <si>
    <t>162301974</t>
  </si>
  <si>
    <t>Vodorovné přemístění větví, kmenů nebo pařezů s naložením, složením a dopravou Příplatek k cenám za každých dalších i započatých 1000 m přes 1000 m pařezů kmenů, průměru přes 700 do 900 mm</t>
  </si>
  <si>
    <t>1647610982</t>
  </si>
  <si>
    <t>https://podminky.urs.cz/item/CS_URS_2024_01/162301974</t>
  </si>
  <si>
    <t>162301981</t>
  </si>
  <si>
    <t>Vodorovné přemístění smýcených křovin Příplatek k ceně za každých dalších i započatých 1 000 m</t>
  </si>
  <si>
    <t>1140605947</t>
  </si>
  <si>
    <t>https://podminky.urs.cz/item/CS_URS_2024_01/162301981</t>
  </si>
  <si>
    <t>230,00*15</t>
  </si>
  <si>
    <t>-934436256</t>
  </si>
  <si>
    <t>"přemístění zeminy z mezideponie pro zásyp po pařezů"  20,00</t>
  </si>
  <si>
    <t>2117498665</t>
  </si>
  <si>
    <t>"zemina na mezideponii  pro zásyp pařezů"   20,00</t>
  </si>
  <si>
    <t>174251201</t>
  </si>
  <si>
    <t>Zásyp jam po pařezech strojně výkopkem z horniny získané při dobývání pařezů s hrubým urovnáním povrchu zasypávky průměru pařezu přes 100 do 300 mm</t>
  </si>
  <si>
    <t>1582241827</t>
  </si>
  <si>
    <t>https://podminky.urs.cz/item/CS_URS_2024_01/174251201</t>
  </si>
  <si>
    <t>174251202</t>
  </si>
  <si>
    <t>Zásyp jam po pařezech strojně výkopkem z horniny získané při dobývání pařezů s hrubým urovnáním povrchu zasypávky průměru pařezu přes 300 do 500 mm</t>
  </si>
  <si>
    <t>401536409</t>
  </si>
  <si>
    <t>https://podminky.urs.cz/item/CS_URS_2024_01/174251202</t>
  </si>
  <si>
    <t>174251204</t>
  </si>
  <si>
    <t>Zásyp jam po pařezech strojně výkopkem z horniny získané při dobývání pařezů s hrubým urovnáním povrchu zasypávky průměru pařezu přes 700 do 900 mm</t>
  </si>
  <si>
    <t>564846890</t>
  </si>
  <si>
    <t>https://podminky.urs.cz/item/CS_URS_2024_01/174251204</t>
  </si>
  <si>
    <t>2061139155</t>
  </si>
  <si>
    <t>"pasportizace okolní vzrostlé zeleně " 1,00</t>
  </si>
  <si>
    <t>1673804668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</si>
</sst>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b/>
      <sz val="14"/>
      <name val="Arial CE"/>
    </font>
    <font>
      <b/>
      <sz val="10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0" xfId="0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16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4" fontId="5" fillId="0" borderId="18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4" fontId="6" fillId="0" borderId="18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4" fontId="16" fillId="0" borderId="0" xfId="0" applyNumberFormat="1" applyFont="1"/>
    <xf numFmtId="166" fontId="19" fillId="0" borderId="10" xfId="0" applyNumberFormat="1" applyFont="1" applyBorder="1"/>
    <xf numFmtId="166" fontId="19" fillId="0" borderId="11" xfId="0" applyNumberFormat="1" applyFont="1" applyBorder="1"/>
    <xf numFmtId="4" fontId="20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5" fillId="0" borderId="0" xfId="0" applyNumberFormat="1" applyFont="1"/>
    <xf numFmtId="0" fontId="7" fillId="0" borderId="12" xfId="0" applyFont="1" applyBorder="1"/>
    <xf numFmtId="166" fontId="7" fillId="0" borderId="0" xfId="0" applyNumberFormat="1" applyFont="1"/>
    <xf numFmtId="166" fontId="7" fillId="0" borderId="13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14" fillId="0" borderId="20" xfId="0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 wrapText="1"/>
    </xf>
    <xf numFmtId="167" fontId="14" fillId="0" borderId="20" xfId="0" applyNumberFormat="1" applyFont="1" applyBorder="1" applyAlignment="1">
      <alignment vertical="center"/>
    </xf>
    <xf numFmtId="4" fontId="14" fillId="2" borderId="20" xfId="0" applyNumberFormat="1" applyFont="1" applyFill="1" applyBorder="1" applyAlignment="1" applyProtection="1">
      <alignment vertical="center"/>
      <protection locked="0"/>
    </xf>
    <xf numFmtId="4" fontId="14" fillId="0" borderId="20" xfId="0" applyNumberFormat="1" applyFont="1" applyBorder="1" applyAlignment="1">
      <alignment vertical="center"/>
    </xf>
    <xf numFmtId="0" fontId="15" fillId="2" borderId="12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166" fontId="15" fillId="0" borderId="0" xfId="0" applyNumberFormat="1" applyFont="1" applyAlignment="1">
      <alignment vertical="center"/>
    </xf>
    <xf numFmtId="166" fontId="15" fillId="0" borderId="13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8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62201411" TargetMode="External"/><Relationship Id="rId18" Type="http://schemas.openxmlformats.org/officeDocument/2006/relationships/hyperlink" Target="https://podminky.urs.cz/item/CS_URS_2024_01/162201422" TargetMode="External"/><Relationship Id="rId26" Type="http://schemas.openxmlformats.org/officeDocument/2006/relationships/hyperlink" Target="https://podminky.urs.cz/item/CS_URS_2024_01/162301952" TargetMode="External"/><Relationship Id="rId39" Type="http://schemas.openxmlformats.org/officeDocument/2006/relationships/hyperlink" Target="https://podminky.urs.cz/item/CS_URS_2024_01/013284000" TargetMode="External"/><Relationship Id="rId21" Type="http://schemas.openxmlformats.org/officeDocument/2006/relationships/hyperlink" Target="https://podminky.urs.cz/item/CS_URS_2024_01/162301931" TargetMode="External"/><Relationship Id="rId34" Type="http://schemas.openxmlformats.org/officeDocument/2006/relationships/hyperlink" Target="https://podminky.urs.cz/item/CS_URS_2024_01/167151101" TargetMode="External"/><Relationship Id="rId7" Type="http://schemas.openxmlformats.org/officeDocument/2006/relationships/hyperlink" Target="https://podminky.urs.cz/item/CS_URS_2024_01/112251102" TargetMode="External"/><Relationship Id="rId12" Type="http://schemas.openxmlformats.org/officeDocument/2006/relationships/hyperlink" Target="https://podminky.urs.cz/item/CS_URS_2024_01/162201405" TargetMode="External"/><Relationship Id="rId17" Type="http://schemas.openxmlformats.org/officeDocument/2006/relationships/hyperlink" Target="https://podminky.urs.cz/item/CS_URS_2024_01/162201421" TargetMode="External"/><Relationship Id="rId25" Type="http://schemas.openxmlformats.org/officeDocument/2006/relationships/hyperlink" Target="https://podminky.urs.cz/item/CS_URS_2024_01/162301951" TargetMode="External"/><Relationship Id="rId33" Type="http://schemas.openxmlformats.org/officeDocument/2006/relationships/hyperlink" Target="https://podminky.urs.cz/item/CS_URS_2024_01/162351103" TargetMode="External"/><Relationship Id="rId38" Type="http://schemas.openxmlformats.org/officeDocument/2006/relationships/hyperlink" Target="https://podminky.urs.cz/item/CS_URS_2024_01/013274000" TargetMode="External"/><Relationship Id="rId2" Type="http://schemas.openxmlformats.org/officeDocument/2006/relationships/hyperlink" Target="https://podminky.urs.cz/item/CS_URS_2024_01/112101101" TargetMode="External"/><Relationship Id="rId16" Type="http://schemas.openxmlformats.org/officeDocument/2006/relationships/hyperlink" Target="https://podminky.urs.cz/item/CS_URS_2024_01/162201415" TargetMode="External"/><Relationship Id="rId20" Type="http://schemas.openxmlformats.org/officeDocument/2006/relationships/hyperlink" Target="https://podminky.urs.cz/item/CS_URS_2024_01/162301501" TargetMode="External"/><Relationship Id="rId29" Type="http://schemas.openxmlformats.org/officeDocument/2006/relationships/hyperlink" Target="https://podminky.urs.cz/item/CS_URS_2024_01/162301971" TargetMode="External"/><Relationship Id="rId1" Type="http://schemas.openxmlformats.org/officeDocument/2006/relationships/hyperlink" Target="https://podminky.urs.cz/item/CS_URS_2024_01/111251102" TargetMode="External"/><Relationship Id="rId6" Type="http://schemas.openxmlformats.org/officeDocument/2006/relationships/hyperlink" Target="https://podminky.urs.cz/item/CS_URS_2024_01/112251101" TargetMode="External"/><Relationship Id="rId11" Type="http://schemas.openxmlformats.org/officeDocument/2006/relationships/hyperlink" Target="https://podminky.urs.cz/item/CS_URS_2024_01/162201404" TargetMode="External"/><Relationship Id="rId24" Type="http://schemas.openxmlformats.org/officeDocument/2006/relationships/hyperlink" Target="https://podminky.urs.cz/item/CS_URS_2024_01/162301941" TargetMode="External"/><Relationship Id="rId32" Type="http://schemas.openxmlformats.org/officeDocument/2006/relationships/hyperlink" Target="https://podminky.urs.cz/item/CS_URS_2024_01/162301981" TargetMode="External"/><Relationship Id="rId37" Type="http://schemas.openxmlformats.org/officeDocument/2006/relationships/hyperlink" Target="https://podminky.urs.cz/item/CS_URS_2024_01/174251204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https://podminky.urs.cz/item/CS_URS_2024_01/112101121" TargetMode="External"/><Relationship Id="rId15" Type="http://schemas.openxmlformats.org/officeDocument/2006/relationships/hyperlink" Target="https://podminky.urs.cz/item/CS_URS_2024_01/162201414" TargetMode="External"/><Relationship Id="rId23" Type="http://schemas.openxmlformats.org/officeDocument/2006/relationships/hyperlink" Target="https://podminky.urs.cz/item/CS_URS_2024_01/162301933" TargetMode="External"/><Relationship Id="rId28" Type="http://schemas.openxmlformats.org/officeDocument/2006/relationships/hyperlink" Target="https://podminky.urs.cz/item/CS_URS_2024_01/162301961" TargetMode="External"/><Relationship Id="rId36" Type="http://schemas.openxmlformats.org/officeDocument/2006/relationships/hyperlink" Target="https://podminky.urs.cz/item/CS_URS_2024_01/174251202" TargetMode="External"/><Relationship Id="rId10" Type="http://schemas.openxmlformats.org/officeDocument/2006/relationships/hyperlink" Target="https://podminky.urs.cz/item/CS_URS_2024_01/162201402" TargetMode="External"/><Relationship Id="rId19" Type="http://schemas.openxmlformats.org/officeDocument/2006/relationships/hyperlink" Target="https://podminky.urs.cz/item/CS_URS_2024_01/162201424" TargetMode="External"/><Relationship Id="rId31" Type="http://schemas.openxmlformats.org/officeDocument/2006/relationships/hyperlink" Target="https://podminky.urs.cz/item/CS_URS_2024_01/162301974" TargetMode="External"/><Relationship Id="rId4" Type="http://schemas.openxmlformats.org/officeDocument/2006/relationships/hyperlink" Target="https://podminky.urs.cz/item/CS_URS_2024_01/112101104" TargetMode="External"/><Relationship Id="rId9" Type="http://schemas.openxmlformats.org/officeDocument/2006/relationships/hyperlink" Target="https://podminky.urs.cz/item/CS_URS_2024_01/162201401" TargetMode="External"/><Relationship Id="rId14" Type="http://schemas.openxmlformats.org/officeDocument/2006/relationships/hyperlink" Target="https://podminky.urs.cz/item/CS_URS_2024_01/162201412" TargetMode="External"/><Relationship Id="rId22" Type="http://schemas.openxmlformats.org/officeDocument/2006/relationships/hyperlink" Target="https://podminky.urs.cz/item/CS_URS_2024_01/162301932" TargetMode="External"/><Relationship Id="rId27" Type="http://schemas.openxmlformats.org/officeDocument/2006/relationships/hyperlink" Target="https://podminky.urs.cz/item/CS_URS_2024_01/162301954" TargetMode="External"/><Relationship Id="rId30" Type="http://schemas.openxmlformats.org/officeDocument/2006/relationships/hyperlink" Target="https://podminky.urs.cz/item/CS_URS_2024_01/162301972" TargetMode="External"/><Relationship Id="rId35" Type="http://schemas.openxmlformats.org/officeDocument/2006/relationships/hyperlink" Target="https://podminky.urs.cz/item/CS_URS_2024_01/174251201" TargetMode="External"/><Relationship Id="rId8" Type="http://schemas.openxmlformats.org/officeDocument/2006/relationships/hyperlink" Target="https://podminky.urs.cz/item/CS_URS_2024_01/112251104" TargetMode="External"/><Relationship Id="rId3" Type="http://schemas.openxmlformats.org/officeDocument/2006/relationships/hyperlink" Target="https://podminky.urs.cz/item/CS_URS_2024_01/1121011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14"/>
  <sheetViews>
    <sheetView showGridLines="0" tabSelected="1" topLeftCell="A79" workbookViewId="0">
      <selection activeCell="I86" sqref="I86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AT2" s="10" t="s">
        <v>42</v>
      </c>
    </row>
    <row r="3" spans="2:46" ht="6.9" hidden="1" customHeight="1" x14ac:dyDescent="0.2"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  <c r="AT3" s="10" t="s">
        <v>41</v>
      </c>
    </row>
    <row r="4" spans="2:46" ht="24.9" hidden="1" customHeight="1" x14ac:dyDescent="0.2">
      <c r="B4" s="13"/>
      <c r="D4" s="14" t="s">
        <v>43</v>
      </c>
      <c r="L4" s="13"/>
      <c r="M4" s="36" t="s">
        <v>3</v>
      </c>
      <c r="AT4" s="10" t="s">
        <v>0</v>
      </c>
    </row>
    <row r="5" spans="2:46" ht="6.9" hidden="1" customHeight="1" x14ac:dyDescent="0.2">
      <c r="B5" s="13"/>
      <c r="L5" s="13"/>
    </row>
    <row r="6" spans="2:46" ht="12" hidden="1" customHeight="1" x14ac:dyDescent="0.2">
      <c r="B6" s="13"/>
      <c r="D6" s="16" t="s">
        <v>4</v>
      </c>
      <c r="L6" s="13"/>
    </row>
    <row r="7" spans="2:46" ht="16.5" hidden="1" customHeight="1" x14ac:dyDescent="0.2">
      <c r="B7" s="13"/>
      <c r="E7" s="121" t="e">
        <f>#REF!</f>
        <v>#REF!</v>
      </c>
      <c r="F7" s="122"/>
      <c r="G7" s="122"/>
      <c r="H7" s="122"/>
      <c r="L7" s="13"/>
    </row>
    <row r="8" spans="2:46" s="1" customFormat="1" ht="12" hidden="1" customHeight="1" x14ac:dyDescent="0.2">
      <c r="B8" s="19"/>
      <c r="D8" s="16" t="s">
        <v>44</v>
      </c>
      <c r="L8" s="19"/>
    </row>
    <row r="9" spans="2:46" s="1" customFormat="1" ht="16.5" hidden="1" customHeight="1" x14ac:dyDescent="0.2">
      <c r="B9" s="19"/>
      <c r="E9" s="119" t="s">
        <v>135</v>
      </c>
      <c r="F9" s="120"/>
      <c r="G9" s="120"/>
      <c r="H9" s="120"/>
      <c r="L9" s="19"/>
    </row>
    <row r="10" spans="2:46" s="1" customFormat="1" hidden="1" x14ac:dyDescent="0.2">
      <c r="B10" s="19"/>
      <c r="L10" s="19"/>
    </row>
    <row r="11" spans="2:46" s="1" customFormat="1" ht="12" hidden="1" customHeight="1" x14ac:dyDescent="0.2">
      <c r="B11" s="19"/>
      <c r="D11" s="16" t="s">
        <v>5</v>
      </c>
      <c r="F11" s="15" t="s">
        <v>6</v>
      </c>
      <c r="I11" s="16" t="s">
        <v>7</v>
      </c>
      <c r="J11" s="15" t="s">
        <v>6</v>
      </c>
      <c r="L11" s="19"/>
    </row>
    <row r="12" spans="2:46" s="1" customFormat="1" ht="12" hidden="1" customHeight="1" x14ac:dyDescent="0.2">
      <c r="B12" s="19"/>
      <c r="D12" s="16" t="s">
        <v>8</v>
      </c>
      <c r="F12" s="15" t="s">
        <v>9</v>
      </c>
      <c r="I12" s="16" t="s">
        <v>10</v>
      </c>
      <c r="J12" s="25" t="e">
        <f>#REF!</f>
        <v>#REF!</v>
      </c>
      <c r="L12" s="19"/>
    </row>
    <row r="13" spans="2:46" s="1" customFormat="1" ht="10.8" hidden="1" customHeight="1" x14ac:dyDescent="0.2">
      <c r="B13" s="19"/>
      <c r="L13" s="19"/>
    </row>
    <row r="14" spans="2:46" s="1" customFormat="1" ht="12" hidden="1" customHeight="1" x14ac:dyDescent="0.2">
      <c r="B14" s="19"/>
      <c r="D14" s="16" t="s">
        <v>11</v>
      </c>
      <c r="I14" s="16" t="s">
        <v>12</v>
      </c>
      <c r="J14" s="15" t="s">
        <v>6</v>
      </c>
      <c r="L14" s="19"/>
    </row>
    <row r="15" spans="2:46" s="1" customFormat="1" ht="18" hidden="1" customHeight="1" x14ac:dyDescent="0.2">
      <c r="B15" s="19"/>
      <c r="E15" s="15" t="s">
        <v>13</v>
      </c>
      <c r="I15" s="16" t="s">
        <v>14</v>
      </c>
      <c r="J15" s="15" t="s">
        <v>6</v>
      </c>
      <c r="L15" s="19"/>
    </row>
    <row r="16" spans="2:46" s="1" customFormat="1" ht="6.9" hidden="1" customHeight="1" x14ac:dyDescent="0.2">
      <c r="B16" s="19"/>
      <c r="L16" s="19"/>
    </row>
    <row r="17" spans="2:12" s="1" customFormat="1" ht="12" hidden="1" customHeight="1" x14ac:dyDescent="0.2">
      <c r="B17" s="19"/>
      <c r="D17" s="16" t="s">
        <v>15</v>
      </c>
      <c r="I17" s="16" t="s">
        <v>12</v>
      </c>
      <c r="J17" s="17" t="e">
        <f>#REF!</f>
        <v>#REF!</v>
      </c>
      <c r="L17" s="19"/>
    </row>
    <row r="18" spans="2:12" s="1" customFormat="1" ht="18" hidden="1" customHeight="1" x14ac:dyDescent="0.2">
      <c r="B18" s="19"/>
      <c r="E18" s="124" t="e">
        <f>#REF!</f>
        <v>#REF!</v>
      </c>
      <c r="F18" s="125"/>
      <c r="G18" s="125"/>
      <c r="H18" s="125"/>
      <c r="I18" s="16" t="s">
        <v>14</v>
      </c>
      <c r="J18" s="17" t="e">
        <f>#REF!</f>
        <v>#REF!</v>
      </c>
      <c r="L18" s="19"/>
    </row>
    <row r="19" spans="2:12" s="1" customFormat="1" ht="6.9" hidden="1" customHeight="1" x14ac:dyDescent="0.2">
      <c r="B19" s="19"/>
      <c r="L19" s="19"/>
    </row>
    <row r="20" spans="2:12" s="1" customFormat="1" ht="12" hidden="1" customHeight="1" x14ac:dyDescent="0.2">
      <c r="B20" s="19"/>
      <c r="D20" s="16" t="s">
        <v>16</v>
      </c>
      <c r="I20" s="16" t="s">
        <v>12</v>
      </c>
      <c r="J20" s="15" t="s">
        <v>6</v>
      </c>
      <c r="L20" s="19"/>
    </row>
    <row r="21" spans="2:12" s="1" customFormat="1" ht="18" hidden="1" customHeight="1" x14ac:dyDescent="0.2">
      <c r="B21" s="19"/>
      <c r="E21" s="15" t="s">
        <v>17</v>
      </c>
      <c r="I21" s="16" t="s">
        <v>14</v>
      </c>
      <c r="J21" s="15" t="s">
        <v>6</v>
      </c>
      <c r="L21" s="19"/>
    </row>
    <row r="22" spans="2:12" s="1" customFormat="1" ht="6.9" hidden="1" customHeight="1" x14ac:dyDescent="0.2">
      <c r="B22" s="19"/>
      <c r="L22" s="19"/>
    </row>
    <row r="23" spans="2:12" s="1" customFormat="1" ht="12" hidden="1" customHeight="1" x14ac:dyDescent="0.2">
      <c r="B23" s="19"/>
      <c r="D23" s="16" t="s">
        <v>19</v>
      </c>
      <c r="I23" s="16" t="s">
        <v>12</v>
      </c>
      <c r="J23" s="15" t="e">
        <f>IF(#REF!="","",#REF!)</f>
        <v>#REF!</v>
      </c>
      <c r="L23" s="19"/>
    </row>
    <row r="24" spans="2:12" s="1" customFormat="1" ht="18" hidden="1" customHeight="1" x14ac:dyDescent="0.2">
      <c r="B24" s="19"/>
      <c r="E24" s="15" t="e">
        <f>IF(#REF!="","",#REF!)</f>
        <v>#REF!</v>
      </c>
      <c r="I24" s="16" t="s">
        <v>14</v>
      </c>
      <c r="J24" s="15" t="e">
        <f>IF(#REF!="","",#REF!)</f>
        <v>#REF!</v>
      </c>
      <c r="L24" s="19"/>
    </row>
    <row r="25" spans="2:12" s="1" customFormat="1" ht="6.9" hidden="1" customHeight="1" x14ac:dyDescent="0.2">
      <c r="B25" s="19"/>
      <c r="L25" s="19"/>
    </row>
    <row r="26" spans="2:12" s="1" customFormat="1" ht="12" hidden="1" customHeight="1" x14ac:dyDescent="0.2">
      <c r="B26" s="19"/>
      <c r="D26" s="16" t="s">
        <v>20</v>
      </c>
      <c r="L26" s="19"/>
    </row>
    <row r="27" spans="2:12" s="2" customFormat="1" ht="16.5" hidden="1" customHeight="1" x14ac:dyDescent="0.2">
      <c r="B27" s="37"/>
      <c r="E27" s="126" t="s">
        <v>6</v>
      </c>
      <c r="F27" s="126"/>
      <c r="G27" s="126"/>
      <c r="H27" s="126"/>
      <c r="L27" s="37"/>
    </row>
    <row r="28" spans="2:12" s="1" customFormat="1" ht="6.9" hidden="1" customHeight="1" x14ac:dyDescent="0.2">
      <c r="B28" s="19"/>
      <c r="L28" s="19"/>
    </row>
    <row r="29" spans="2:12" s="1" customFormat="1" ht="6.9" hidden="1" customHeight="1" x14ac:dyDescent="0.2">
      <c r="B29" s="19"/>
      <c r="D29" s="26"/>
      <c r="E29" s="26"/>
      <c r="F29" s="26"/>
      <c r="G29" s="26"/>
      <c r="H29" s="26"/>
      <c r="I29" s="26"/>
      <c r="J29" s="26"/>
      <c r="K29" s="26"/>
      <c r="L29" s="19"/>
    </row>
    <row r="30" spans="2:12" s="1" customFormat="1" ht="25.35" hidden="1" customHeight="1" x14ac:dyDescent="0.2">
      <c r="B30" s="19"/>
      <c r="D30" s="38" t="s">
        <v>21</v>
      </c>
      <c r="J30" s="35">
        <f>ROUND(J83, 2)</f>
        <v>0</v>
      </c>
      <c r="L30" s="19"/>
    </row>
    <row r="31" spans="2:12" s="1" customFormat="1" ht="6.9" hidden="1" customHeight="1" x14ac:dyDescent="0.2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" customFormat="1" ht="14.4" hidden="1" customHeight="1" x14ac:dyDescent="0.2">
      <c r="B32" s="19"/>
      <c r="F32" s="20" t="s">
        <v>23</v>
      </c>
      <c r="I32" s="20" t="s">
        <v>22</v>
      </c>
      <c r="J32" s="20" t="s">
        <v>24</v>
      </c>
      <c r="L32" s="19"/>
    </row>
    <row r="33" spans="2:12" s="1" customFormat="1" ht="14.4" hidden="1" customHeight="1" x14ac:dyDescent="0.2">
      <c r="B33" s="19"/>
      <c r="D33" s="27" t="s">
        <v>25</v>
      </c>
      <c r="E33" s="16" t="s">
        <v>26</v>
      </c>
      <c r="F33" s="39">
        <f>ROUND((SUM(BE83:BE213)),  2)</f>
        <v>0</v>
      </c>
      <c r="I33" s="40">
        <v>0.21</v>
      </c>
      <c r="J33" s="39">
        <f>ROUND(((SUM(BE83:BE213))*I33),  2)</f>
        <v>0</v>
      </c>
      <c r="L33" s="19"/>
    </row>
    <row r="34" spans="2:12" s="1" customFormat="1" ht="14.4" hidden="1" customHeight="1" x14ac:dyDescent="0.2">
      <c r="B34" s="19"/>
      <c r="E34" s="16" t="s">
        <v>27</v>
      </c>
      <c r="F34" s="39">
        <f>ROUND((SUM(BF83:BF213)),  2)</f>
        <v>0</v>
      </c>
      <c r="I34" s="40">
        <v>0.12</v>
      </c>
      <c r="J34" s="39">
        <f>ROUND(((SUM(BF83:BF213))*I34),  2)</f>
        <v>0</v>
      </c>
      <c r="L34" s="19"/>
    </row>
    <row r="35" spans="2:12" s="1" customFormat="1" ht="14.4" hidden="1" customHeight="1" x14ac:dyDescent="0.2">
      <c r="B35" s="19"/>
      <c r="E35" s="16" t="s">
        <v>28</v>
      </c>
      <c r="F35" s="39">
        <f>ROUND((SUM(BG83:BG213)),  2)</f>
        <v>0</v>
      </c>
      <c r="I35" s="40">
        <v>0.21</v>
      </c>
      <c r="J35" s="39">
        <f>0</f>
        <v>0</v>
      </c>
      <c r="L35" s="19"/>
    </row>
    <row r="36" spans="2:12" s="1" customFormat="1" ht="14.4" hidden="1" customHeight="1" x14ac:dyDescent="0.2">
      <c r="B36" s="19"/>
      <c r="E36" s="16" t="s">
        <v>29</v>
      </c>
      <c r="F36" s="39">
        <f>ROUND((SUM(BH83:BH213)),  2)</f>
        <v>0</v>
      </c>
      <c r="I36" s="40">
        <v>0.12</v>
      </c>
      <c r="J36" s="39">
        <f>0</f>
        <v>0</v>
      </c>
      <c r="L36" s="19"/>
    </row>
    <row r="37" spans="2:12" s="1" customFormat="1" ht="14.4" hidden="1" customHeight="1" x14ac:dyDescent="0.2">
      <c r="B37" s="19"/>
      <c r="E37" s="16" t="s">
        <v>30</v>
      </c>
      <c r="F37" s="39">
        <f>ROUND((SUM(BI83:BI213)),  2)</f>
        <v>0</v>
      </c>
      <c r="I37" s="40">
        <v>0</v>
      </c>
      <c r="J37" s="39">
        <f>0</f>
        <v>0</v>
      </c>
      <c r="L37" s="19"/>
    </row>
    <row r="38" spans="2:12" s="1" customFormat="1" ht="6.9" hidden="1" customHeight="1" x14ac:dyDescent="0.2">
      <c r="B38" s="19"/>
      <c r="L38" s="19"/>
    </row>
    <row r="39" spans="2:12" s="1" customFormat="1" ht="25.35" hidden="1" customHeight="1" x14ac:dyDescent="0.2">
      <c r="B39" s="19"/>
      <c r="C39" s="41"/>
      <c r="D39" s="42" t="s">
        <v>31</v>
      </c>
      <c r="E39" s="29"/>
      <c r="F39" s="29"/>
      <c r="G39" s="43" t="s">
        <v>32</v>
      </c>
      <c r="H39" s="44" t="s">
        <v>33</v>
      </c>
      <c r="I39" s="29"/>
      <c r="J39" s="45">
        <f>SUM(J30:J37)</f>
        <v>0</v>
      </c>
      <c r="K39" s="46"/>
      <c r="L39" s="19"/>
    </row>
    <row r="40" spans="2:12" s="1" customFormat="1" ht="14.4" hidden="1" customHeight="1" x14ac:dyDescent="0.2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19"/>
    </row>
    <row r="41" spans="2:12" hidden="1" x14ac:dyDescent="0.2"/>
    <row r="42" spans="2:12" hidden="1" x14ac:dyDescent="0.2"/>
    <row r="43" spans="2:12" hidden="1" x14ac:dyDescent="0.2"/>
    <row r="44" spans="2:12" s="1" customFormat="1" ht="6.9" hidden="1" customHeight="1" x14ac:dyDescent="0.2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19"/>
    </row>
    <row r="45" spans="2:12" s="1" customFormat="1" ht="24.9" hidden="1" customHeight="1" x14ac:dyDescent="0.2">
      <c r="B45" s="19"/>
      <c r="C45" s="14" t="s">
        <v>45</v>
      </c>
      <c r="L45" s="19"/>
    </row>
    <row r="46" spans="2:12" s="1" customFormat="1" ht="6.9" hidden="1" customHeight="1" x14ac:dyDescent="0.2">
      <c r="B46" s="19"/>
      <c r="L46" s="19"/>
    </row>
    <row r="47" spans="2:12" s="1" customFormat="1" ht="12" hidden="1" customHeight="1" x14ac:dyDescent="0.2">
      <c r="B47" s="19"/>
      <c r="C47" s="16" t="s">
        <v>4</v>
      </c>
      <c r="L47" s="19"/>
    </row>
    <row r="48" spans="2:12" s="1" customFormat="1" ht="16.5" hidden="1" customHeight="1" x14ac:dyDescent="0.2">
      <c r="B48" s="19"/>
      <c r="E48" s="121" t="e">
        <f>E7</f>
        <v>#REF!</v>
      </c>
      <c r="F48" s="122"/>
      <c r="G48" s="122"/>
      <c r="H48" s="122"/>
      <c r="L48" s="19"/>
    </row>
    <row r="49" spans="2:47" s="1" customFormat="1" ht="12" hidden="1" customHeight="1" x14ac:dyDescent="0.2">
      <c r="B49" s="19"/>
      <c r="C49" s="16" t="s">
        <v>44</v>
      </c>
      <c r="L49" s="19"/>
    </row>
    <row r="50" spans="2:47" s="1" customFormat="1" ht="16.5" hidden="1" customHeight="1" x14ac:dyDescent="0.2">
      <c r="B50" s="19"/>
      <c r="E50" s="119" t="str">
        <f>E9</f>
        <v>SO 801.1 - Kácení dřevin pro II/261</v>
      </c>
      <c r="F50" s="120"/>
      <c r="G50" s="120"/>
      <c r="H50" s="120"/>
      <c r="L50" s="19"/>
    </row>
    <row r="51" spans="2:47" s="1" customFormat="1" ht="6.9" hidden="1" customHeight="1" x14ac:dyDescent="0.2">
      <c r="B51" s="19"/>
      <c r="L51" s="19"/>
    </row>
    <row r="52" spans="2:47" s="1" customFormat="1" ht="12" hidden="1" customHeight="1" x14ac:dyDescent="0.2">
      <c r="B52" s="19"/>
      <c r="C52" s="16" t="s">
        <v>8</v>
      </c>
      <c r="F52" s="15" t="str">
        <f>F12</f>
        <v>Liběchov</v>
      </c>
      <c r="I52" s="16" t="s">
        <v>10</v>
      </c>
      <c r="J52" s="25" t="e">
        <f>IF(J12="","",J12)</f>
        <v>#REF!</v>
      </c>
      <c r="L52" s="19"/>
    </row>
    <row r="53" spans="2:47" s="1" customFormat="1" ht="6.9" hidden="1" customHeight="1" x14ac:dyDescent="0.2">
      <c r="B53" s="19"/>
      <c r="L53" s="19"/>
    </row>
    <row r="54" spans="2:47" s="1" customFormat="1" ht="25.65" hidden="1" customHeight="1" x14ac:dyDescent="0.2">
      <c r="B54" s="19"/>
      <c r="C54" s="16" t="s">
        <v>11</v>
      </c>
      <c r="F54" s="15" t="str">
        <f>E15</f>
        <v>Středočeský kraj</v>
      </c>
      <c r="I54" s="16" t="s">
        <v>16</v>
      </c>
      <c r="J54" s="18" t="str">
        <f>E21</f>
        <v>Sdružení AFSAG PRISMOTT</v>
      </c>
      <c r="L54" s="19"/>
    </row>
    <row r="55" spans="2:47" s="1" customFormat="1" ht="15.15" hidden="1" customHeight="1" x14ac:dyDescent="0.2">
      <c r="B55" s="19"/>
      <c r="C55" s="16" t="s">
        <v>15</v>
      </c>
      <c r="F55" s="15" t="e">
        <f>IF(E18="","",E18)</f>
        <v>#REF!</v>
      </c>
      <c r="I55" s="16" t="s">
        <v>19</v>
      </c>
      <c r="J55" s="18" t="e">
        <f>E24</f>
        <v>#REF!</v>
      </c>
      <c r="L55" s="19"/>
    </row>
    <row r="56" spans="2:47" s="1" customFormat="1" ht="10.35" hidden="1" customHeight="1" x14ac:dyDescent="0.2">
      <c r="B56" s="19"/>
      <c r="L56" s="19"/>
    </row>
    <row r="57" spans="2:47" s="1" customFormat="1" ht="29.25" hidden="1" customHeight="1" x14ac:dyDescent="0.2">
      <c r="B57" s="19"/>
      <c r="C57" s="47" t="s">
        <v>46</v>
      </c>
      <c r="D57" s="41"/>
      <c r="E57" s="41"/>
      <c r="F57" s="41"/>
      <c r="G57" s="41"/>
      <c r="H57" s="41"/>
      <c r="I57" s="41"/>
      <c r="J57" s="48" t="s">
        <v>47</v>
      </c>
      <c r="K57" s="41"/>
      <c r="L57" s="19"/>
    </row>
    <row r="58" spans="2:47" s="1" customFormat="1" ht="10.35" hidden="1" customHeight="1" x14ac:dyDescent="0.2">
      <c r="B58" s="19"/>
      <c r="L58" s="19"/>
    </row>
    <row r="59" spans="2:47" s="1" customFormat="1" ht="22.8" hidden="1" customHeight="1" x14ac:dyDescent="0.2">
      <c r="B59" s="19"/>
      <c r="C59" s="49" t="s">
        <v>37</v>
      </c>
      <c r="J59" s="35">
        <f>J83</f>
        <v>0</v>
      </c>
      <c r="L59" s="19"/>
      <c r="AU59" s="10" t="s">
        <v>48</v>
      </c>
    </row>
    <row r="60" spans="2:47" s="3" customFormat="1" ht="24.9" hidden="1" customHeight="1" x14ac:dyDescent="0.2">
      <c r="B60" s="50"/>
      <c r="D60" s="51" t="s">
        <v>49</v>
      </c>
      <c r="E60" s="52"/>
      <c r="F60" s="52"/>
      <c r="G60" s="52"/>
      <c r="H60" s="52"/>
      <c r="I60" s="52"/>
      <c r="J60" s="53">
        <f>J84</f>
        <v>0</v>
      </c>
      <c r="L60" s="50"/>
    </row>
    <row r="61" spans="2:47" s="4" customFormat="1" ht="19.95" hidden="1" customHeight="1" x14ac:dyDescent="0.2">
      <c r="B61" s="54"/>
      <c r="D61" s="55" t="s">
        <v>50</v>
      </c>
      <c r="E61" s="56"/>
      <c r="F61" s="56"/>
      <c r="G61" s="56"/>
      <c r="H61" s="56"/>
      <c r="I61" s="56"/>
      <c r="J61" s="57">
        <f>J85</f>
        <v>0</v>
      </c>
      <c r="L61" s="54"/>
    </row>
    <row r="62" spans="2:47" s="3" customFormat="1" ht="24.9" hidden="1" customHeight="1" x14ac:dyDescent="0.2">
      <c r="B62" s="50"/>
      <c r="D62" s="51" t="s">
        <v>118</v>
      </c>
      <c r="E62" s="52"/>
      <c r="F62" s="52"/>
      <c r="G62" s="52"/>
      <c r="H62" s="52"/>
      <c r="I62" s="52"/>
      <c r="J62" s="53">
        <f>J206</f>
        <v>0</v>
      </c>
      <c r="L62" s="50"/>
    </row>
    <row r="63" spans="2:47" s="4" customFormat="1" ht="19.95" hidden="1" customHeight="1" x14ac:dyDescent="0.2">
      <c r="B63" s="54"/>
      <c r="D63" s="55" t="s">
        <v>119</v>
      </c>
      <c r="E63" s="56"/>
      <c r="F63" s="56"/>
      <c r="G63" s="56"/>
      <c r="H63" s="56"/>
      <c r="I63" s="56"/>
      <c r="J63" s="57">
        <f>J207</f>
        <v>0</v>
      </c>
      <c r="L63" s="54"/>
    </row>
    <row r="64" spans="2:47" s="1" customFormat="1" ht="21.75" hidden="1" customHeight="1" x14ac:dyDescent="0.2">
      <c r="B64" s="19"/>
      <c r="L64" s="19"/>
    </row>
    <row r="65" spans="2:12" s="1" customFormat="1" ht="6.9" hidden="1" customHeight="1" x14ac:dyDescent="0.2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19"/>
    </row>
    <row r="66" spans="2:12" hidden="1" x14ac:dyDescent="0.2"/>
    <row r="67" spans="2:12" hidden="1" x14ac:dyDescent="0.2"/>
    <row r="68" spans="2:12" hidden="1" x14ac:dyDescent="0.2"/>
    <row r="69" spans="2:12" s="1" customFormat="1" ht="6.9" customHeight="1" x14ac:dyDescent="0.2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19"/>
    </row>
    <row r="70" spans="2:12" s="1" customFormat="1" ht="24.9" customHeight="1" x14ac:dyDescent="0.2">
      <c r="B70" s="19"/>
      <c r="C70" s="14" t="s">
        <v>51</v>
      </c>
      <c r="L70" s="19"/>
    </row>
    <row r="71" spans="2:12" s="1" customFormat="1" ht="6.9" customHeight="1" x14ac:dyDescent="0.2">
      <c r="B71" s="19"/>
      <c r="L71" s="19"/>
    </row>
    <row r="72" spans="2:12" s="1" customFormat="1" ht="12" customHeight="1" x14ac:dyDescent="0.2">
      <c r="B72" s="19"/>
      <c r="C72" s="16" t="s">
        <v>4</v>
      </c>
      <c r="L72" s="19"/>
    </row>
    <row r="73" spans="2:12" s="1" customFormat="1" ht="16.5" customHeight="1" x14ac:dyDescent="0.2">
      <c r="B73" s="19"/>
      <c r="E73" s="121" t="e">
        <f>E7</f>
        <v>#REF!</v>
      </c>
      <c r="F73" s="122"/>
      <c r="G73" s="122"/>
      <c r="H73" s="122"/>
      <c r="L73" s="19"/>
    </row>
    <row r="74" spans="2:12" s="1" customFormat="1" ht="12" customHeight="1" x14ac:dyDescent="0.2">
      <c r="B74" s="19"/>
      <c r="C74" s="16" t="s">
        <v>44</v>
      </c>
      <c r="L74" s="19"/>
    </row>
    <row r="75" spans="2:12" s="1" customFormat="1" ht="16.5" customHeight="1" x14ac:dyDescent="0.2">
      <c r="B75" s="19"/>
      <c r="E75" s="119" t="str">
        <f>E9</f>
        <v>SO 801.1 - Kácení dřevin pro II/261</v>
      </c>
      <c r="F75" s="120"/>
      <c r="G75" s="120"/>
      <c r="H75" s="120"/>
      <c r="L75" s="19"/>
    </row>
    <row r="76" spans="2:12" s="1" customFormat="1" ht="6.9" customHeight="1" x14ac:dyDescent="0.2">
      <c r="B76" s="19"/>
      <c r="L76" s="19"/>
    </row>
    <row r="77" spans="2:12" s="1" customFormat="1" ht="12" customHeight="1" x14ac:dyDescent="0.2">
      <c r="B77" s="19"/>
      <c r="C77" s="16" t="s">
        <v>8</v>
      </c>
      <c r="F77" s="15" t="str">
        <f>F12</f>
        <v>Liběchov</v>
      </c>
      <c r="I77" s="16" t="s">
        <v>10</v>
      </c>
      <c r="J77" s="25" t="e">
        <f>IF(J12="","",J12)</f>
        <v>#REF!</v>
      </c>
      <c r="L77" s="19"/>
    </row>
    <row r="78" spans="2:12" s="1" customFormat="1" ht="6.9" customHeight="1" x14ac:dyDescent="0.2">
      <c r="B78" s="19"/>
      <c r="L78" s="19"/>
    </row>
    <row r="79" spans="2:12" s="1" customFormat="1" ht="25.65" customHeight="1" x14ac:dyDescent="0.2">
      <c r="B79" s="19"/>
      <c r="C79" s="16" t="s">
        <v>11</v>
      </c>
      <c r="F79" s="15" t="str">
        <f>E15</f>
        <v>Středočeský kraj</v>
      </c>
      <c r="I79" s="16" t="s">
        <v>16</v>
      </c>
      <c r="J79" s="18" t="str">
        <f>E21</f>
        <v>Sdružení AFSAG PRISMOTT</v>
      </c>
      <c r="L79" s="19"/>
    </row>
    <row r="80" spans="2:12" s="1" customFormat="1" ht="15.15" customHeight="1" x14ac:dyDescent="0.2">
      <c r="B80" s="19"/>
      <c r="C80" s="16" t="s">
        <v>15</v>
      </c>
      <c r="F80" s="15" t="e">
        <f>IF(E18="","",E18)</f>
        <v>#REF!</v>
      </c>
      <c r="I80" s="16" t="s">
        <v>19</v>
      </c>
      <c r="J80" s="18" t="e">
        <f>E24</f>
        <v>#REF!</v>
      </c>
      <c r="L80" s="19"/>
    </row>
    <row r="81" spans="2:65" s="1" customFormat="1" ht="10.35" customHeight="1" x14ac:dyDescent="0.2">
      <c r="B81" s="19"/>
      <c r="L81" s="19"/>
    </row>
    <row r="82" spans="2:65" s="5" customFormat="1" ht="29.25" customHeight="1" x14ac:dyDescent="0.2">
      <c r="B82" s="58"/>
      <c r="C82" s="59" t="s">
        <v>52</v>
      </c>
      <c r="D82" s="60" t="s">
        <v>36</v>
      </c>
      <c r="E82" s="60" t="s">
        <v>34</v>
      </c>
      <c r="F82" s="60" t="s">
        <v>35</v>
      </c>
      <c r="G82" s="60" t="s">
        <v>53</v>
      </c>
      <c r="H82" s="60" t="s">
        <v>54</v>
      </c>
      <c r="I82" s="60" t="s">
        <v>55</v>
      </c>
      <c r="J82" s="60" t="s">
        <v>47</v>
      </c>
      <c r="K82" s="61" t="s">
        <v>56</v>
      </c>
      <c r="L82" s="58"/>
      <c r="M82" s="30" t="s">
        <v>6</v>
      </c>
      <c r="N82" s="31" t="s">
        <v>25</v>
      </c>
      <c r="O82" s="31" t="s">
        <v>57</v>
      </c>
      <c r="P82" s="31" t="s">
        <v>58</v>
      </c>
      <c r="Q82" s="31" t="s">
        <v>59</v>
      </c>
      <c r="R82" s="31" t="s">
        <v>60</v>
      </c>
      <c r="S82" s="31" t="s">
        <v>61</v>
      </c>
      <c r="T82" s="32" t="s">
        <v>62</v>
      </c>
    </row>
    <row r="83" spans="2:65" s="1" customFormat="1" ht="22.8" customHeight="1" x14ac:dyDescent="0.3">
      <c r="B83" s="19"/>
      <c r="C83" s="34" t="s">
        <v>63</v>
      </c>
      <c r="J83" s="62">
        <f>BK83</f>
        <v>0</v>
      </c>
      <c r="L83" s="19"/>
      <c r="M83" s="33"/>
      <c r="N83" s="26"/>
      <c r="O83" s="26"/>
      <c r="P83" s="63">
        <f>P84+P206</f>
        <v>0</v>
      </c>
      <c r="Q83" s="26"/>
      <c r="R83" s="63">
        <f>R84+R206</f>
        <v>0</v>
      </c>
      <c r="S83" s="26"/>
      <c r="T83" s="64">
        <f>T84+T206</f>
        <v>0</v>
      </c>
      <c r="AT83" s="10" t="s">
        <v>38</v>
      </c>
      <c r="AU83" s="10" t="s">
        <v>48</v>
      </c>
      <c r="BK83" s="65">
        <f>BK84+BK206</f>
        <v>0</v>
      </c>
    </row>
    <row r="84" spans="2:65" s="6" customFormat="1" ht="25.95" customHeight="1" x14ac:dyDescent="0.25">
      <c r="B84" s="66"/>
      <c r="D84" s="67" t="s">
        <v>38</v>
      </c>
      <c r="E84" s="68" t="s">
        <v>64</v>
      </c>
      <c r="F84" s="68" t="s">
        <v>65</v>
      </c>
      <c r="I84" s="69"/>
      <c r="J84" s="70">
        <f>BK84</f>
        <v>0</v>
      </c>
      <c r="L84" s="66"/>
      <c r="M84" s="71"/>
      <c r="P84" s="72">
        <f>P85</f>
        <v>0</v>
      </c>
      <c r="R84" s="72">
        <f>R85</f>
        <v>0</v>
      </c>
      <c r="T84" s="73">
        <f>T85</f>
        <v>0</v>
      </c>
      <c r="AR84" s="67" t="s">
        <v>40</v>
      </c>
      <c r="AT84" s="74" t="s">
        <v>38</v>
      </c>
      <c r="AU84" s="74" t="s">
        <v>39</v>
      </c>
      <c r="AY84" s="67" t="s">
        <v>66</v>
      </c>
      <c r="BK84" s="75">
        <f>BK85</f>
        <v>0</v>
      </c>
    </row>
    <row r="85" spans="2:65" s="6" customFormat="1" ht="22.8" customHeight="1" x14ac:dyDescent="0.25">
      <c r="B85" s="66"/>
      <c r="D85" s="67" t="s">
        <v>38</v>
      </c>
      <c r="E85" s="76" t="s">
        <v>40</v>
      </c>
      <c r="F85" s="76" t="s">
        <v>67</v>
      </c>
      <c r="I85" s="69"/>
      <c r="J85" s="77">
        <f>BK85</f>
        <v>0</v>
      </c>
      <c r="L85" s="66"/>
      <c r="M85" s="71"/>
      <c r="P85" s="72">
        <f>SUM(P86:P205)</f>
        <v>0</v>
      </c>
      <c r="R85" s="72">
        <f>SUM(R86:R205)</f>
        <v>0</v>
      </c>
      <c r="T85" s="73">
        <f>SUM(T86:T205)</f>
        <v>0</v>
      </c>
      <c r="AR85" s="67" t="s">
        <v>40</v>
      </c>
      <c r="AT85" s="74" t="s">
        <v>38</v>
      </c>
      <c r="AU85" s="74" t="s">
        <v>40</v>
      </c>
      <c r="AY85" s="67" t="s">
        <v>66</v>
      </c>
      <c r="BK85" s="75">
        <f>SUM(BK86:BK205)</f>
        <v>0</v>
      </c>
    </row>
    <row r="86" spans="2:65" s="1" customFormat="1" ht="24.15" customHeight="1" x14ac:dyDescent="0.2">
      <c r="B86" s="19"/>
      <c r="C86" s="78" t="s">
        <v>40</v>
      </c>
      <c r="D86" s="78" t="s">
        <v>68</v>
      </c>
      <c r="E86" s="79" t="s">
        <v>136</v>
      </c>
      <c r="F86" s="80" t="s">
        <v>137</v>
      </c>
      <c r="G86" s="81" t="s">
        <v>69</v>
      </c>
      <c r="H86" s="82">
        <v>230</v>
      </c>
      <c r="I86" s="83"/>
      <c r="J86" s="84">
        <f>ROUND(I86*H86,2)</f>
        <v>0</v>
      </c>
      <c r="K86" s="80" t="s">
        <v>70</v>
      </c>
      <c r="L86" s="19"/>
      <c r="M86" s="85" t="s">
        <v>6</v>
      </c>
      <c r="N86" s="86" t="s">
        <v>26</v>
      </c>
      <c r="P86" s="87">
        <f>O86*H86</f>
        <v>0</v>
      </c>
      <c r="Q86" s="87">
        <v>0</v>
      </c>
      <c r="R86" s="87">
        <f>Q86*H86</f>
        <v>0</v>
      </c>
      <c r="S86" s="87">
        <v>0</v>
      </c>
      <c r="T86" s="88">
        <f>S86*H86</f>
        <v>0</v>
      </c>
      <c r="AR86" s="89" t="s">
        <v>71</v>
      </c>
      <c r="AT86" s="89" t="s">
        <v>68</v>
      </c>
      <c r="AU86" s="89" t="s">
        <v>41</v>
      </c>
      <c r="AY86" s="10" t="s">
        <v>66</v>
      </c>
      <c r="BE86" s="90">
        <f>IF(N86="základní",J86,0)</f>
        <v>0</v>
      </c>
      <c r="BF86" s="90">
        <f>IF(N86="snížená",J86,0)</f>
        <v>0</v>
      </c>
      <c r="BG86" s="90">
        <f>IF(N86="zákl. přenesená",J86,0)</f>
        <v>0</v>
      </c>
      <c r="BH86" s="90">
        <f>IF(N86="sníž. přenesená",J86,0)</f>
        <v>0</v>
      </c>
      <c r="BI86" s="90">
        <f>IF(N86="nulová",J86,0)</f>
        <v>0</v>
      </c>
      <c r="BJ86" s="10" t="s">
        <v>40</v>
      </c>
      <c r="BK86" s="90">
        <f>ROUND(I86*H86,2)</f>
        <v>0</v>
      </c>
      <c r="BL86" s="10" t="s">
        <v>71</v>
      </c>
      <c r="BM86" s="89" t="s">
        <v>138</v>
      </c>
    </row>
    <row r="87" spans="2:65" s="1" customFormat="1" x14ac:dyDescent="0.2">
      <c r="B87" s="19"/>
      <c r="D87" s="91" t="s">
        <v>72</v>
      </c>
      <c r="F87" s="92" t="s">
        <v>139</v>
      </c>
      <c r="I87" s="93"/>
      <c r="L87" s="19"/>
      <c r="M87" s="94"/>
      <c r="T87" s="28"/>
      <c r="AT87" s="10" t="s">
        <v>72</v>
      </c>
      <c r="AU87" s="10" t="s">
        <v>41</v>
      </c>
    </row>
    <row r="88" spans="2:65" s="7" customFormat="1" x14ac:dyDescent="0.2">
      <c r="B88" s="95"/>
      <c r="D88" s="96" t="s">
        <v>73</v>
      </c>
      <c r="E88" s="97" t="s">
        <v>6</v>
      </c>
      <c r="F88" s="98" t="s">
        <v>140</v>
      </c>
      <c r="H88" s="99">
        <v>230</v>
      </c>
      <c r="I88" s="100"/>
      <c r="L88" s="95"/>
      <c r="M88" s="101"/>
      <c r="T88" s="102"/>
      <c r="AT88" s="97" t="s">
        <v>73</v>
      </c>
      <c r="AU88" s="97" t="s">
        <v>41</v>
      </c>
      <c r="AV88" s="7" t="s">
        <v>41</v>
      </c>
      <c r="AW88" s="7" t="s">
        <v>18</v>
      </c>
      <c r="AX88" s="7" t="s">
        <v>40</v>
      </c>
      <c r="AY88" s="97" t="s">
        <v>66</v>
      </c>
    </row>
    <row r="89" spans="2:65" s="1" customFormat="1" ht="21.75" customHeight="1" x14ac:dyDescent="0.2">
      <c r="B89" s="19"/>
      <c r="C89" s="78" t="s">
        <v>41</v>
      </c>
      <c r="D89" s="78" t="s">
        <v>68</v>
      </c>
      <c r="E89" s="79" t="s">
        <v>141</v>
      </c>
      <c r="F89" s="80" t="s">
        <v>142</v>
      </c>
      <c r="G89" s="81" t="s">
        <v>89</v>
      </c>
      <c r="H89" s="82">
        <v>2</v>
      </c>
      <c r="I89" s="83"/>
      <c r="J89" s="84">
        <f>ROUND(I89*H89,2)</f>
        <v>0</v>
      </c>
      <c r="K89" s="80" t="s">
        <v>70</v>
      </c>
      <c r="L89" s="19"/>
      <c r="M89" s="85" t="s">
        <v>6</v>
      </c>
      <c r="N89" s="86" t="s">
        <v>26</v>
      </c>
      <c r="P89" s="87">
        <f>O89*H89</f>
        <v>0</v>
      </c>
      <c r="Q89" s="87">
        <v>0</v>
      </c>
      <c r="R89" s="87">
        <f>Q89*H89</f>
        <v>0</v>
      </c>
      <c r="S89" s="87">
        <v>0</v>
      </c>
      <c r="T89" s="88">
        <f>S89*H89</f>
        <v>0</v>
      </c>
      <c r="AR89" s="89" t="s">
        <v>71</v>
      </c>
      <c r="AT89" s="89" t="s">
        <v>68</v>
      </c>
      <c r="AU89" s="89" t="s">
        <v>41</v>
      </c>
      <c r="AY89" s="10" t="s">
        <v>66</v>
      </c>
      <c r="BE89" s="90">
        <f>IF(N89="základní",J89,0)</f>
        <v>0</v>
      </c>
      <c r="BF89" s="90">
        <f>IF(N89="snížená",J89,0)</f>
        <v>0</v>
      </c>
      <c r="BG89" s="90">
        <f>IF(N89="zákl. přenesená",J89,0)</f>
        <v>0</v>
      </c>
      <c r="BH89" s="90">
        <f>IF(N89="sníž. přenesená",J89,0)</f>
        <v>0</v>
      </c>
      <c r="BI89" s="90">
        <f>IF(N89="nulová",J89,0)</f>
        <v>0</v>
      </c>
      <c r="BJ89" s="10" t="s">
        <v>40</v>
      </c>
      <c r="BK89" s="90">
        <f>ROUND(I89*H89,2)</f>
        <v>0</v>
      </c>
      <c r="BL89" s="10" t="s">
        <v>71</v>
      </c>
      <c r="BM89" s="89" t="s">
        <v>143</v>
      </c>
    </row>
    <row r="90" spans="2:65" s="1" customFormat="1" x14ac:dyDescent="0.2">
      <c r="B90" s="19"/>
      <c r="D90" s="91" t="s">
        <v>72</v>
      </c>
      <c r="F90" s="92" t="s">
        <v>144</v>
      </c>
      <c r="I90" s="93"/>
      <c r="L90" s="19"/>
      <c r="M90" s="94"/>
      <c r="T90" s="28"/>
      <c r="AT90" s="10" t="s">
        <v>72</v>
      </c>
      <c r="AU90" s="10" t="s">
        <v>41</v>
      </c>
    </row>
    <row r="91" spans="2:65" s="7" customFormat="1" x14ac:dyDescent="0.2">
      <c r="B91" s="95"/>
      <c r="D91" s="96" t="s">
        <v>73</v>
      </c>
      <c r="E91" s="97" t="s">
        <v>6</v>
      </c>
      <c r="F91" s="98" t="s">
        <v>133</v>
      </c>
      <c r="H91" s="99">
        <v>2</v>
      </c>
      <c r="I91" s="100"/>
      <c r="L91" s="95"/>
      <c r="M91" s="101"/>
      <c r="T91" s="102"/>
      <c r="AT91" s="97" t="s">
        <v>73</v>
      </c>
      <c r="AU91" s="97" t="s">
        <v>41</v>
      </c>
      <c r="AV91" s="7" t="s">
        <v>41</v>
      </c>
      <c r="AW91" s="7" t="s">
        <v>18</v>
      </c>
      <c r="AX91" s="7" t="s">
        <v>40</v>
      </c>
      <c r="AY91" s="97" t="s">
        <v>66</v>
      </c>
    </row>
    <row r="92" spans="2:65" s="1" customFormat="1" ht="21.75" customHeight="1" x14ac:dyDescent="0.2">
      <c r="B92" s="19"/>
      <c r="C92" s="78" t="s">
        <v>74</v>
      </c>
      <c r="D92" s="78" t="s">
        <v>68</v>
      </c>
      <c r="E92" s="79" t="s">
        <v>145</v>
      </c>
      <c r="F92" s="80" t="s">
        <v>146</v>
      </c>
      <c r="G92" s="81" t="s">
        <v>89</v>
      </c>
      <c r="H92" s="82">
        <v>3</v>
      </c>
      <c r="I92" s="83"/>
      <c r="J92" s="84">
        <f>ROUND(I92*H92,2)</f>
        <v>0</v>
      </c>
      <c r="K92" s="80" t="s">
        <v>70</v>
      </c>
      <c r="L92" s="19"/>
      <c r="M92" s="85" t="s">
        <v>6</v>
      </c>
      <c r="N92" s="86" t="s">
        <v>26</v>
      </c>
      <c r="P92" s="87">
        <f>O92*H92</f>
        <v>0</v>
      </c>
      <c r="Q92" s="87">
        <v>0</v>
      </c>
      <c r="R92" s="87">
        <f>Q92*H92</f>
        <v>0</v>
      </c>
      <c r="S92" s="87">
        <v>0</v>
      </c>
      <c r="T92" s="88">
        <f>S92*H92</f>
        <v>0</v>
      </c>
      <c r="AR92" s="89" t="s">
        <v>71</v>
      </c>
      <c r="AT92" s="89" t="s">
        <v>68</v>
      </c>
      <c r="AU92" s="89" t="s">
        <v>41</v>
      </c>
      <c r="AY92" s="10" t="s">
        <v>66</v>
      </c>
      <c r="BE92" s="90">
        <f>IF(N92="základní",J92,0)</f>
        <v>0</v>
      </c>
      <c r="BF92" s="90">
        <f>IF(N92="snížená",J92,0)</f>
        <v>0</v>
      </c>
      <c r="BG92" s="90">
        <f>IF(N92="zákl. přenesená",J92,0)</f>
        <v>0</v>
      </c>
      <c r="BH92" s="90">
        <f>IF(N92="sníž. přenesená",J92,0)</f>
        <v>0</v>
      </c>
      <c r="BI92" s="90">
        <f>IF(N92="nulová",J92,0)</f>
        <v>0</v>
      </c>
      <c r="BJ92" s="10" t="s">
        <v>40</v>
      </c>
      <c r="BK92" s="90">
        <f>ROUND(I92*H92,2)</f>
        <v>0</v>
      </c>
      <c r="BL92" s="10" t="s">
        <v>71</v>
      </c>
      <c r="BM92" s="89" t="s">
        <v>147</v>
      </c>
    </row>
    <row r="93" spans="2:65" s="1" customFormat="1" x14ac:dyDescent="0.2">
      <c r="B93" s="19"/>
      <c r="D93" s="91" t="s">
        <v>72</v>
      </c>
      <c r="F93" s="92" t="s">
        <v>148</v>
      </c>
      <c r="I93" s="93"/>
      <c r="L93" s="19"/>
      <c r="M93" s="94"/>
      <c r="T93" s="28"/>
      <c r="AT93" s="10" t="s">
        <v>72</v>
      </c>
      <c r="AU93" s="10" t="s">
        <v>41</v>
      </c>
    </row>
    <row r="94" spans="2:65" s="7" customFormat="1" x14ac:dyDescent="0.2">
      <c r="B94" s="95"/>
      <c r="D94" s="96" t="s">
        <v>73</v>
      </c>
      <c r="E94" s="97" t="s">
        <v>6</v>
      </c>
      <c r="F94" s="98" t="s">
        <v>104</v>
      </c>
      <c r="H94" s="99">
        <v>3</v>
      </c>
      <c r="I94" s="100"/>
      <c r="L94" s="95"/>
      <c r="M94" s="101"/>
      <c r="T94" s="102"/>
      <c r="AT94" s="97" t="s">
        <v>73</v>
      </c>
      <c r="AU94" s="97" t="s">
        <v>41</v>
      </c>
      <c r="AV94" s="7" t="s">
        <v>41</v>
      </c>
      <c r="AW94" s="7" t="s">
        <v>18</v>
      </c>
      <c r="AX94" s="7" t="s">
        <v>40</v>
      </c>
      <c r="AY94" s="97" t="s">
        <v>66</v>
      </c>
    </row>
    <row r="95" spans="2:65" s="1" customFormat="1" ht="21.75" customHeight="1" x14ac:dyDescent="0.2">
      <c r="B95" s="19"/>
      <c r="C95" s="78" t="s">
        <v>71</v>
      </c>
      <c r="D95" s="78" t="s">
        <v>68</v>
      </c>
      <c r="E95" s="79" t="s">
        <v>149</v>
      </c>
      <c r="F95" s="80" t="s">
        <v>150</v>
      </c>
      <c r="G95" s="81" t="s">
        <v>89</v>
      </c>
      <c r="H95" s="82">
        <v>1</v>
      </c>
      <c r="I95" s="83"/>
      <c r="J95" s="84">
        <f>ROUND(I95*H95,2)</f>
        <v>0</v>
      </c>
      <c r="K95" s="80" t="s">
        <v>70</v>
      </c>
      <c r="L95" s="19"/>
      <c r="M95" s="85" t="s">
        <v>6</v>
      </c>
      <c r="N95" s="86" t="s">
        <v>26</v>
      </c>
      <c r="P95" s="87">
        <f>O95*H95</f>
        <v>0</v>
      </c>
      <c r="Q95" s="87">
        <v>0</v>
      </c>
      <c r="R95" s="87">
        <f>Q95*H95</f>
        <v>0</v>
      </c>
      <c r="S95" s="87">
        <v>0</v>
      </c>
      <c r="T95" s="88">
        <f>S95*H95</f>
        <v>0</v>
      </c>
      <c r="AR95" s="89" t="s">
        <v>71</v>
      </c>
      <c r="AT95" s="89" t="s">
        <v>68</v>
      </c>
      <c r="AU95" s="89" t="s">
        <v>41</v>
      </c>
      <c r="AY95" s="10" t="s">
        <v>66</v>
      </c>
      <c r="BE95" s="90">
        <f>IF(N95="základní",J95,0)</f>
        <v>0</v>
      </c>
      <c r="BF95" s="90">
        <f>IF(N95="snížená",J95,0)</f>
        <v>0</v>
      </c>
      <c r="BG95" s="90">
        <f>IF(N95="zákl. přenesená",J95,0)</f>
        <v>0</v>
      </c>
      <c r="BH95" s="90">
        <f>IF(N95="sníž. přenesená",J95,0)</f>
        <v>0</v>
      </c>
      <c r="BI95" s="90">
        <f>IF(N95="nulová",J95,0)</f>
        <v>0</v>
      </c>
      <c r="BJ95" s="10" t="s">
        <v>40</v>
      </c>
      <c r="BK95" s="90">
        <f>ROUND(I95*H95,2)</f>
        <v>0</v>
      </c>
      <c r="BL95" s="10" t="s">
        <v>71</v>
      </c>
      <c r="BM95" s="89" t="s">
        <v>151</v>
      </c>
    </row>
    <row r="96" spans="2:65" s="1" customFormat="1" x14ac:dyDescent="0.2">
      <c r="B96" s="19"/>
      <c r="D96" s="91" t="s">
        <v>72</v>
      </c>
      <c r="F96" s="92" t="s">
        <v>152</v>
      </c>
      <c r="I96" s="93"/>
      <c r="L96" s="19"/>
      <c r="M96" s="94"/>
      <c r="T96" s="28"/>
      <c r="AT96" s="10" t="s">
        <v>72</v>
      </c>
      <c r="AU96" s="10" t="s">
        <v>41</v>
      </c>
    </row>
    <row r="97" spans="2:65" s="7" customFormat="1" x14ac:dyDescent="0.2">
      <c r="B97" s="95"/>
      <c r="D97" s="96" t="s">
        <v>73</v>
      </c>
      <c r="E97" s="97" t="s">
        <v>6</v>
      </c>
      <c r="F97" s="98" t="s">
        <v>91</v>
      </c>
      <c r="H97" s="99">
        <v>1</v>
      </c>
      <c r="I97" s="100"/>
      <c r="L97" s="95"/>
      <c r="M97" s="101"/>
      <c r="T97" s="102"/>
      <c r="AT97" s="97" t="s">
        <v>73</v>
      </c>
      <c r="AU97" s="97" t="s">
        <v>41</v>
      </c>
      <c r="AV97" s="7" t="s">
        <v>41</v>
      </c>
      <c r="AW97" s="7" t="s">
        <v>18</v>
      </c>
      <c r="AX97" s="7" t="s">
        <v>40</v>
      </c>
      <c r="AY97" s="97" t="s">
        <v>66</v>
      </c>
    </row>
    <row r="98" spans="2:65" s="1" customFormat="1" ht="24.15" customHeight="1" x14ac:dyDescent="0.2">
      <c r="B98" s="19"/>
      <c r="C98" s="78" t="s">
        <v>75</v>
      </c>
      <c r="D98" s="78" t="s">
        <v>68</v>
      </c>
      <c r="E98" s="79" t="s">
        <v>153</v>
      </c>
      <c r="F98" s="80" t="s">
        <v>154</v>
      </c>
      <c r="G98" s="81" t="s">
        <v>89</v>
      </c>
      <c r="H98" s="82">
        <v>4</v>
      </c>
      <c r="I98" s="83"/>
      <c r="J98" s="84">
        <f>ROUND(I98*H98,2)</f>
        <v>0</v>
      </c>
      <c r="K98" s="80" t="s">
        <v>70</v>
      </c>
      <c r="L98" s="19"/>
      <c r="M98" s="85" t="s">
        <v>6</v>
      </c>
      <c r="N98" s="86" t="s">
        <v>26</v>
      </c>
      <c r="P98" s="87">
        <f>O98*H98</f>
        <v>0</v>
      </c>
      <c r="Q98" s="87">
        <v>0</v>
      </c>
      <c r="R98" s="87">
        <f>Q98*H98</f>
        <v>0</v>
      </c>
      <c r="S98" s="87">
        <v>0</v>
      </c>
      <c r="T98" s="88">
        <f>S98*H98</f>
        <v>0</v>
      </c>
      <c r="AR98" s="89" t="s">
        <v>71</v>
      </c>
      <c r="AT98" s="89" t="s">
        <v>68</v>
      </c>
      <c r="AU98" s="89" t="s">
        <v>41</v>
      </c>
      <c r="AY98" s="10" t="s">
        <v>66</v>
      </c>
      <c r="BE98" s="90">
        <f>IF(N98="základní",J98,0)</f>
        <v>0</v>
      </c>
      <c r="BF98" s="90">
        <f>IF(N98="snížená",J98,0)</f>
        <v>0</v>
      </c>
      <c r="BG98" s="90">
        <f>IF(N98="zákl. přenesená",J98,0)</f>
        <v>0</v>
      </c>
      <c r="BH98" s="90">
        <f>IF(N98="sníž. přenesená",J98,0)</f>
        <v>0</v>
      </c>
      <c r="BI98" s="90">
        <f>IF(N98="nulová",J98,0)</f>
        <v>0</v>
      </c>
      <c r="BJ98" s="10" t="s">
        <v>40</v>
      </c>
      <c r="BK98" s="90">
        <f>ROUND(I98*H98,2)</f>
        <v>0</v>
      </c>
      <c r="BL98" s="10" t="s">
        <v>71</v>
      </c>
      <c r="BM98" s="89" t="s">
        <v>155</v>
      </c>
    </row>
    <row r="99" spans="2:65" s="1" customFormat="1" x14ac:dyDescent="0.2">
      <c r="B99" s="19"/>
      <c r="D99" s="91" t="s">
        <v>72</v>
      </c>
      <c r="F99" s="92" t="s">
        <v>156</v>
      </c>
      <c r="I99" s="93"/>
      <c r="L99" s="19"/>
      <c r="M99" s="94"/>
      <c r="T99" s="28"/>
      <c r="AT99" s="10" t="s">
        <v>72</v>
      </c>
      <c r="AU99" s="10" t="s">
        <v>41</v>
      </c>
    </row>
    <row r="100" spans="2:65" s="7" customFormat="1" x14ac:dyDescent="0.2">
      <c r="B100" s="95"/>
      <c r="D100" s="96" t="s">
        <v>73</v>
      </c>
      <c r="E100" s="97" t="s">
        <v>6</v>
      </c>
      <c r="F100" s="98" t="s">
        <v>131</v>
      </c>
      <c r="H100" s="99">
        <v>4</v>
      </c>
      <c r="I100" s="100"/>
      <c r="L100" s="95"/>
      <c r="M100" s="101"/>
      <c r="T100" s="102"/>
      <c r="AT100" s="97" t="s">
        <v>73</v>
      </c>
      <c r="AU100" s="97" t="s">
        <v>41</v>
      </c>
      <c r="AV100" s="7" t="s">
        <v>41</v>
      </c>
      <c r="AW100" s="7" t="s">
        <v>18</v>
      </c>
      <c r="AX100" s="7" t="s">
        <v>40</v>
      </c>
      <c r="AY100" s="97" t="s">
        <v>66</v>
      </c>
    </row>
    <row r="101" spans="2:65" s="1" customFormat="1" ht="16.5" customHeight="1" x14ac:dyDescent="0.2">
      <c r="B101" s="19"/>
      <c r="C101" s="78" t="s">
        <v>76</v>
      </c>
      <c r="D101" s="78" t="s">
        <v>68</v>
      </c>
      <c r="E101" s="79" t="s">
        <v>157</v>
      </c>
      <c r="F101" s="80" t="s">
        <v>158</v>
      </c>
      <c r="G101" s="81" t="s">
        <v>89</v>
      </c>
      <c r="H101" s="82">
        <v>6</v>
      </c>
      <c r="I101" s="83"/>
      <c r="J101" s="84">
        <f>ROUND(I101*H101,2)</f>
        <v>0</v>
      </c>
      <c r="K101" s="80" t="s">
        <v>70</v>
      </c>
      <c r="L101" s="19"/>
      <c r="M101" s="85" t="s">
        <v>6</v>
      </c>
      <c r="N101" s="86" t="s">
        <v>26</v>
      </c>
      <c r="P101" s="87">
        <f>O101*H101</f>
        <v>0</v>
      </c>
      <c r="Q101" s="87">
        <v>0</v>
      </c>
      <c r="R101" s="87">
        <f>Q101*H101</f>
        <v>0</v>
      </c>
      <c r="S101" s="87">
        <v>0</v>
      </c>
      <c r="T101" s="88">
        <f>S101*H101</f>
        <v>0</v>
      </c>
      <c r="AR101" s="89" t="s">
        <v>71</v>
      </c>
      <c r="AT101" s="89" t="s">
        <v>68</v>
      </c>
      <c r="AU101" s="89" t="s">
        <v>41</v>
      </c>
      <c r="AY101" s="10" t="s">
        <v>66</v>
      </c>
      <c r="BE101" s="90">
        <f>IF(N101="základní",J101,0)</f>
        <v>0</v>
      </c>
      <c r="BF101" s="90">
        <f>IF(N101="snížená",J101,0)</f>
        <v>0</v>
      </c>
      <c r="BG101" s="90">
        <f>IF(N101="zákl. přenesená",J101,0)</f>
        <v>0</v>
      </c>
      <c r="BH101" s="90">
        <f>IF(N101="sníž. přenesená",J101,0)</f>
        <v>0</v>
      </c>
      <c r="BI101" s="90">
        <f>IF(N101="nulová",J101,0)</f>
        <v>0</v>
      </c>
      <c r="BJ101" s="10" t="s">
        <v>40</v>
      </c>
      <c r="BK101" s="90">
        <f>ROUND(I101*H101,2)</f>
        <v>0</v>
      </c>
      <c r="BL101" s="10" t="s">
        <v>71</v>
      </c>
      <c r="BM101" s="89" t="s">
        <v>159</v>
      </c>
    </row>
    <row r="102" spans="2:65" s="1" customFormat="1" x14ac:dyDescent="0.2">
      <c r="B102" s="19"/>
      <c r="D102" s="91" t="s">
        <v>72</v>
      </c>
      <c r="F102" s="92" t="s">
        <v>160</v>
      </c>
      <c r="I102" s="93"/>
      <c r="L102" s="19"/>
      <c r="M102" s="94"/>
      <c r="T102" s="28"/>
      <c r="AT102" s="10" t="s">
        <v>72</v>
      </c>
      <c r="AU102" s="10" t="s">
        <v>41</v>
      </c>
    </row>
    <row r="103" spans="2:65" s="7" customFormat="1" x14ac:dyDescent="0.2">
      <c r="B103" s="95"/>
      <c r="D103" s="96" t="s">
        <v>73</v>
      </c>
      <c r="E103" s="97" t="s">
        <v>6</v>
      </c>
      <c r="F103" s="98" t="s">
        <v>161</v>
      </c>
      <c r="H103" s="99">
        <v>6</v>
      </c>
      <c r="I103" s="100"/>
      <c r="L103" s="95"/>
      <c r="M103" s="101"/>
      <c r="T103" s="102"/>
      <c r="AT103" s="97" t="s">
        <v>73</v>
      </c>
      <c r="AU103" s="97" t="s">
        <v>41</v>
      </c>
      <c r="AV103" s="7" t="s">
        <v>41</v>
      </c>
      <c r="AW103" s="7" t="s">
        <v>18</v>
      </c>
      <c r="AX103" s="7" t="s">
        <v>40</v>
      </c>
      <c r="AY103" s="97" t="s">
        <v>66</v>
      </c>
    </row>
    <row r="104" spans="2:65" s="1" customFormat="1" ht="16.5" customHeight="1" x14ac:dyDescent="0.2">
      <c r="B104" s="19"/>
      <c r="C104" s="78" t="s">
        <v>77</v>
      </c>
      <c r="D104" s="78" t="s">
        <v>68</v>
      </c>
      <c r="E104" s="79" t="s">
        <v>162</v>
      </c>
      <c r="F104" s="80" t="s">
        <v>163</v>
      </c>
      <c r="G104" s="81" t="s">
        <v>89</v>
      </c>
      <c r="H104" s="82">
        <v>3</v>
      </c>
      <c r="I104" s="83"/>
      <c r="J104" s="84">
        <f>ROUND(I104*H104,2)</f>
        <v>0</v>
      </c>
      <c r="K104" s="80" t="s">
        <v>70</v>
      </c>
      <c r="L104" s="19"/>
      <c r="M104" s="85" t="s">
        <v>6</v>
      </c>
      <c r="N104" s="86" t="s">
        <v>26</v>
      </c>
      <c r="P104" s="87">
        <f>O104*H104</f>
        <v>0</v>
      </c>
      <c r="Q104" s="87">
        <v>0</v>
      </c>
      <c r="R104" s="87">
        <f>Q104*H104</f>
        <v>0</v>
      </c>
      <c r="S104" s="87">
        <v>0</v>
      </c>
      <c r="T104" s="88">
        <f>S104*H104</f>
        <v>0</v>
      </c>
      <c r="AR104" s="89" t="s">
        <v>71</v>
      </c>
      <c r="AT104" s="89" t="s">
        <v>68</v>
      </c>
      <c r="AU104" s="89" t="s">
        <v>41</v>
      </c>
      <c r="AY104" s="10" t="s">
        <v>66</v>
      </c>
      <c r="BE104" s="90">
        <f>IF(N104="základní",J104,0)</f>
        <v>0</v>
      </c>
      <c r="BF104" s="90">
        <f>IF(N104="snížená",J104,0)</f>
        <v>0</v>
      </c>
      <c r="BG104" s="90">
        <f>IF(N104="zákl. přenesená",J104,0)</f>
        <v>0</v>
      </c>
      <c r="BH104" s="90">
        <f>IF(N104="sníž. přenesená",J104,0)</f>
        <v>0</v>
      </c>
      <c r="BI104" s="90">
        <f>IF(N104="nulová",J104,0)</f>
        <v>0</v>
      </c>
      <c r="BJ104" s="10" t="s">
        <v>40</v>
      </c>
      <c r="BK104" s="90">
        <f>ROUND(I104*H104,2)</f>
        <v>0</v>
      </c>
      <c r="BL104" s="10" t="s">
        <v>71</v>
      </c>
      <c r="BM104" s="89" t="s">
        <v>164</v>
      </c>
    </row>
    <row r="105" spans="2:65" s="1" customFormat="1" x14ac:dyDescent="0.2">
      <c r="B105" s="19"/>
      <c r="D105" s="91" t="s">
        <v>72</v>
      </c>
      <c r="F105" s="92" t="s">
        <v>165</v>
      </c>
      <c r="I105" s="93"/>
      <c r="L105" s="19"/>
      <c r="M105" s="94"/>
      <c r="T105" s="28"/>
      <c r="AT105" s="10" t="s">
        <v>72</v>
      </c>
      <c r="AU105" s="10" t="s">
        <v>41</v>
      </c>
    </row>
    <row r="106" spans="2:65" s="7" customFormat="1" x14ac:dyDescent="0.2">
      <c r="B106" s="95"/>
      <c r="D106" s="96" t="s">
        <v>73</v>
      </c>
      <c r="E106" s="97" t="s">
        <v>6</v>
      </c>
      <c r="F106" s="98" t="s">
        <v>104</v>
      </c>
      <c r="H106" s="99">
        <v>3</v>
      </c>
      <c r="I106" s="100"/>
      <c r="L106" s="95"/>
      <c r="M106" s="101"/>
      <c r="T106" s="102"/>
      <c r="AT106" s="97" t="s">
        <v>73</v>
      </c>
      <c r="AU106" s="97" t="s">
        <v>41</v>
      </c>
      <c r="AV106" s="7" t="s">
        <v>41</v>
      </c>
      <c r="AW106" s="7" t="s">
        <v>18</v>
      </c>
      <c r="AX106" s="7" t="s">
        <v>40</v>
      </c>
      <c r="AY106" s="97" t="s">
        <v>66</v>
      </c>
    </row>
    <row r="107" spans="2:65" s="1" customFormat="1" ht="16.5" customHeight="1" x14ac:dyDescent="0.2">
      <c r="B107" s="19"/>
      <c r="C107" s="78" t="s">
        <v>79</v>
      </c>
      <c r="D107" s="78" t="s">
        <v>68</v>
      </c>
      <c r="E107" s="79" t="s">
        <v>166</v>
      </c>
      <c r="F107" s="80" t="s">
        <v>167</v>
      </c>
      <c r="G107" s="81" t="s">
        <v>89</v>
      </c>
      <c r="H107" s="82">
        <v>1</v>
      </c>
      <c r="I107" s="83"/>
      <c r="J107" s="84">
        <f>ROUND(I107*H107,2)</f>
        <v>0</v>
      </c>
      <c r="K107" s="80" t="s">
        <v>70</v>
      </c>
      <c r="L107" s="19"/>
      <c r="M107" s="85" t="s">
        <v>6</v>
      </c>
      <c r="N107" s="86" t="s">
        <v>26</v>
      </c>
      <c r="P107" s="87">
        <f>O107*H107</f>
        <v>0</v>
      </c>
      <c r="Q107" s="87">
        <v>0</v>
      </c>
      <c r="R107" s="87">
        <f>Q107*H107</f>
        <v>0</v>
      </c>
      <c r="S107" s="87">
        <v>0</v>
      </c>
      <c r="T107" s="88">
        <f>S107*H107</f>
        <v>0</v>
      </c>
      <c r="AR107" s="89" t="s">
        <v>71</v>
      </c>
      <c r="AT107" s="89" t="s">
        <v>68</v>
      </c>
      <c r="AU107" s="89" t="s">
        <v>41</v>
      </c>
      <c r="AY107" s="10" t="s">
        <v>66</v>
      </c>
      <c r="BE107" s="90">
        <f>IF(N107="základní",J107,0)</f>
        <v>0</v>
      </c>
      <c r="BF107" s="90">
        <f>IF(N107="snížená",J107,0)</f>
        <v>0</v>
      </c>
      <c r="BG107" s="90">
        <f>IF(N107="zákl. přenesená",J107,0)</f>
        <v>0</v>
      </c>
      <c r="BH107" s="90">
        <f>IF(N107="sníž. přenesená",J107,0)</f>
        <v>0</v>
      </c>
      <c r="BI107" s="90">
        <f>IF(N107="nulová",J107,0)</f>
        <v>0</v>
      </c>
      <c r="BJ107" s="10" t="s">
        <v>40</v>
      </c>
      <c r="BK107" s="90">
        <f>ROUND(I107*H107,2)</f>
        <v>0</v>
      </c>
      <c r="BL107" s="10" t="s">
        <v>71</v>
      </c>
      <c r="BM107" s="89" t="s">
        <v>168</v>
      </c>
    </row>
    <row r="108" spans="2:65" s="1" customFormat="1" x14ac:dyDescent="0.2">
      <c r="B108" s="19"/>
      <c r="D108" s="91" t="s">
        <v>72</v>
      </c>
      <c r="F108" s="92" t="s">
        <v>169</v>
      </c>
      <c r="I108" s="93"/>
      <c r="L108" s="19"/>
      <c r="M108" s="94"/>
      <c r="T108" s="28"/>
      <c r="AT108" s="10" t="s">
        <v>72</v>
      </c>
      <c r="AU108" s="10" t="s">
        <v>41</v>
      </c>
    </row>
    <row r="109" spans="2:65" s="7" customFormat="1" x14ac:dyDescent="0.2">
      <c r="B109" s="95"/>
      <c r="D109" s="96" t="s">
        <v>73</v>
      </c>
      <c r="E109" s="97" t="s">
        <v>6</v>
      </c>
      <c r="F109" s="98" t="s">
        <v>91</v>
      </c>
      <c r="H109" s="99">
        <v>1</v>
      </c>
      <c r="I109" s="100"/>
      <c r="L109" s="95"/>
      <c r="M109" s="101"/>
      <c r="T109" s="102"/>
      <c r="AT109" s="97" t="s">
        <v>73</v>
      </c>
      <c r="AU109" s="97" t="s">
        <v>41</v>
      </c>
      <c r="AV109" s="7" t="s">
        <v>41</v>
      </c>
      <c r="AW109" s="7" t="s">
        <v>18</v>
      </c>
      <c r="AX109" s="7" t="s">
        <v>40</v>
      </c>
      <c r="AY109" s="97" t="s">
        <v>66</v>
      </c>
    </row>
    <row r="110" spans="2:65" s="1" customFormat="1" ht="24.15" customHeight="1" x14ac:dyDescent="0.2">
      <c r="B110" s="19"/>
      <c r="C110" s="78" t="s">
        <v>80</v>
      </c>
      <c r="D110" s="78" t="s">
        <v>68</v>
      </c>
      <c r="E110" s="79" t="s">
        <v>170</v>
      </c>
      <c r="F110" s="80" t="s">
        <v>171</v>
      </c>
      <c r="G110" s="81" t="s">
        <v>89</v>
      </c>
      <c r="H110" s="82">
        <v>2</v>
      </c>
      <c r="I110" s="83"/>
      <c r="J110" s="84">
        <f>ROUND(I110*H110,2)</f>
        <v>0</v>
      </c>
      <c r="K110" s="80" t="s">
        <v>70</v>
      </c>
      <c r="L110" s="19"/>
      <c r="M110" s="85" t="s">
        <v>6</v>
      </c>
      <c r="N110" s="86" t="s">
        <v>26</v>
      </c>
      <c r="P110" s="87">
        <f>O110*H110</f>
        <v>0</v>
      </c>
      <c r="Q110" s="87">
        <v>0</v>
      </c>
      <c r="R110" s="87">
        <f>Q110*H110</f>
        <v>0</v>
      </c>
      <c r="S110" s="87">
        <v>0</v>
      </c>
      <c r="T110" s="88">
        <f>S110*H110</f>
        <v>0</v>
      </c>
      <c r="AR110" s="89" t="s">
        <v>71</v>
      </c>
      <c r="AT110" s="89" t="s">
        <v>68</v>
      </c>
      <c r="AU110" s="89" t="s">
        <v>41</v>
      </c>
      <c r="AY110" s="10" t="s">
        <v>66</v>
      </c>
      <c r="BE110" s="90">
        <f>IF(N110="základní",J110,0)</f>
        <v>0</v>
      </c>
      <c r="BF110" s="90">
        <f>IF(N110="snížená",J110,0)</f>
        <v>0</v>
      </c>
      <c r="BG110" s="90">
        <f>IF(N110="zákl. přenesená",J110,0)</f>
        <v>0</v>
      </c>
      <c r="BH110" s="90">
        <f>IF(N110="sníž. přenesená",J110,0)</f>
        <v>0</v>
      </c>
      <c r="BI110" s="90">
        <f>IF(N110="nulová",J110,0)</f>
        <v>0</v>
      </c>
      <c r="BJ110" s="10" t="s">
        <v>40</v>
      </c>
      <c r="BK110" s="90">
        <f>ROUND(I110*H110,2)</f>
        <v>0</v>
      </c>
      <c r="BL110" s="10" t="s">
        <v>71</v>
      </c>
      <c r="BM110" s="89" t="s">
        <v>172</v>
      </c>
    </row>
    <row r="111" spans="2:65" s="1" customFormat="1" x14ac:dyDescent="0.2">
      <c r="B111" s="19"/>
      <c r="D111" s="91" t="s">
        <v>72</v>
      </c>
      <c r="F111" s="92" t="s">
        <v>173</v>
      </c>
      <c r="I111" s="93"/>
      <c r="L111" s="19"/>
      <c r="M111" s="94"/>
      <c r="T111" s="28"/>
      <c r="AT111" s="10" t="s">
        <v>72</v>
      </c>
      <c r="AU111" s="10" t="s">
        <v>41</v>
      </c>
    </row>
    <row r="112" spans="2:65" s="8" customFormat="1" x14ac:dyDescent="0.2">
      <c r="B112" s="103"/>
      <c r="D112" s="96" t="s">
        <v>73</v>
      </c>
      <c r="E112" s="104" t="s">
        <v>6</v>
      </c>
      <c r="F112" s="105" t="s">
        <v>174</v>
      </c>
      <c r="H112" s="104" t="s">
        <v>6</v>
      </c>
      <c r="I112" s="106"/>
      <c r="L112" s="103"/>
      <c r="M112" s="107"/>
      <c r="T112" s="108"/>
      <c r="AT112" s="104" t="s">
        <v>73</v>
      </c>
      <c r="AU112" s="104" t="s">
        <v>41</v>
      </c>
      <c r="AV112" s="8" t="s">
        <v>40</v>
      </c>
      <c r="AW112" s="8" t="s">
        <v>18</v>
      </c>
      <c r="AX112" s="8" t="s">
        <v>39</v>
      </c>
      <c r="AY112" s="104" t="s">
        <v>66</v>
      </c>
    </row>
    <row r="113" spans="2:65" s="7" customFormat="1" x14ac:dyDescent="0.2">
      <c r="B113" s="95"/>
      <c r="D113" s="96" t="s">
        <v>73</v>
      </c>
      <c r="E113" s="97" t="s">
        <v>6</v>
      </c>
      <c r="F113" s="98" t="s">
        <v>133</v>
      </c>
      <c r="H113" s="99">
        <v>2</v>
      </c>
      <c r="I113" s="100"/>
      <c r="L113" s="95"/>
      <c r="M113" s="101"/>
      <c r="T113" s="102"/>
      <c r="AT113" s="97" t="s">
        <v>73</v>
      </c>
      <c r="AU113" s="97" t="s">
        <v>41</v>
      </c>
      <c r="AV113" s="7" t="s">
        <v>41</v>
      </c>
      <c r="AW113" s="7" t="s">
        <v>18</v>
      </c>
      <c r="AX113" s="7" t="s">
        <v>40</v>
      </c>
      <c r="AY113" s="97" t="s">
        <v>66</v>
      </c>
    </row>
    <row r="114" spans="2:65" s="1" customFormat="1" ht="24.15" customHeight="1" x14ac:dyDescent="0.2">
      <c r="B114" s="19"/>
      <c r="C114" s="78" t="s">
        <v>81</v>
      </c>
      <c r="D114" s="78" t="s">
        <v>68</v>
      </c>
      <c r="E114" s="79" t="s">
        <v>175</v>
      </c>
      <c r="F114" s="80" t="s">
        <v>176</v>
      </c>
      <c r="G114" s="81" t="s">
        <v>89</v>
      </c>
      <c r="H114" s="82">
        <v>3</v>
      </c>
      <c r="I114" s="83"/>
      <c r="J114" s="84">
        <f>ROUND(I114*H114,2)</f>
        <v>0</v>
      </c>
      <c r="K114" s="80" t="s">
        <v>70</v>
      </c>
      <c r="L114" s="19"/>
      <c r="M114" s="85" t="s">
        <v>6</v>
      </c>
      <c r="N114" s="86" t="s">
        <v>26</v>
      </c>
      <c r="P114" s="87">
        <f>O114*H114</f>
        <v>0</v>
      </c>
      <c r="Q114" s="87">
        <v>0</v>
      </c>
      <c r="R114" s="87">
        <f>Q114*H114</f>
        <v>0</v>
      </c>
      <c r="S114" s="87">
        <v>0</v>
      </c>
      <c r="T114" s="88">
        <f>S114*H114</f>
        <v>0</v>
      </c>
      <c r="AR114" s="89" t="s">
        <v>71</v>
      </c>
      <c r="AT114" s="89" t="s">
        <v>68</v>
      </c>
      <c r="AU114" s="89" t="s">
        <v>41</v>
      </c>
      <c r="AY114" s="10" t="s">
        <v>66</v>
      </c>
      <c r="BE114" s="90">
        <f>IF(N114="základní",J114,0)</f>
        <v>0</v>
      </c>
      <c r="BF114" s="90">
        <f>IF(N114="snížená",J114,0)</f>
        <v>0</v>
      </c>
      <c r="BG114" s="90">
        <f>IF(N114="zákl. přenesená",J114,0)</f>
        <v>0</v>
      </c>
      <c r="BH114" s="90">
        <f>IF(N114="sníž. přenesená",J114,0)</f>
        <v>0</v>
      </c>
      <c r="BI114" s="90">
        <f>IF(N114="nulová",J114,0)</f>
        <v>0</v>
      </c>
      <c r="BJ114" s="10" t="s">
        <v>40</v>
      </c>
      <c r="BK114" s="90">
        <f>ROUND(I114*H114,2)</f>
        <v>0</v>
      </c>
      <c r="BL114" s="10" t="s">
        <v>71</v>
      </c>
      <c r="BM114" s="89" t="s">
        <v>177</v>
      </c>
    </row>
    <row r="115" spans="2:65" s="1" customFormat="1" x14ac:dyDescent="0.2">
      <c r="B115" s="19"/>
      <c r="D115" s="91" t="s">
        <v>72</v>
      </c>
      <c r="F115" s="92" t="s">
        <v>178</v>
      </c>
      <c r="I115" s="93"/>
      <c r="L115" s="19"/>
      <c r="M115" s="94"/>
      <c r="T115" s="28"/>
      <c r="AT115" s="10" t="s">
        <v>72</v>
      </c>
      <c r="AU115" s="10" t="s">
        <v>41</v>
      </c>
    </row>
    <row r="116" spans="2:65" s="7" customFormat="1" x14ac:dyDescent="0.2">
      <c r="B116" s="95"/>
      <c r="D116" s="96" t="s">
        <v>73</v>
      </c>
      <c r="E116" s="97" t="s">
        <v>6</v>
      </c>
      <c r="F116" s="98" t="s">
        <v>104</v>
      </c>
      <c r="H116" s="99">
        <v>3</v>
      </c>
      <c r="I116" s="100"/>
      <c r="L116" s="95"/>
      <c r="M116" s="101"/>
      <c r="T116" s="102"/>
      <c r="AT116" s="97" t="s">
        <v>73</v>
      </c>
      <c r="AU116" s="97" t="s">
        <v>41</v>
      </c>
      <c r="AV116" s="7" t="s">
        <v>41</v>
      </c>
      <c r="AW116" s="7" t="s">
        <v>18</v>
      </c>
      <c r="AX116" s="7" t="s">
        <v>40</v>
      </c>
      <c r="AY116" s="97" t="s">
        <v>66</v>
      </c>
    </row>
    <row r="117" spans="2:65" s="1" customFormat="1" ht="24.15" customHeight="1" x14ac:dyDescent="0.2">
      <c r="B117" s="19"/>
      <c r="C117" s="78" t="s">
        <v>82</v>
      </c>
      <c r="D117" s="78" t="s">
        <v>68</v>
      </c>
      <c r="E117" s="79" t="s">
        <v>179</v>
      </c>
      <c r="F117" s="80" t="s">
        <v>180</v>
      </c>
      <c r="G117" s="81" t="s">
        <v>89</v>
      </c>
      <c r="H117" s="82">
        <v>1</v>
      </c>
      <c r="I117" s="83"/>
      <c r="J117" s="84">
        <f>ROUND(I117*H117,2)</f>
        <v>0</v>
      </c>
      <c r="K117" s="80" t="s">
        <v>70</v>
      </c>
      <c r="L117" s="19"/>
      <c r="M117" s="85" t="s">
        <v>6</v>
      </c>
      <c r="N117" s="86" t="s">
        <v>26</v>
      </c>
      <c r="P117" s="87">
        <f>O117*H117</f>
        <v>0</v>
      </c>
      <c r="Q117" s="87">
        <v>0</v>
      </c>
      <c r="R117" s="87">
        <f>Q117*H117</f>
        <v>0</v>
      </c>
      <c r="S117" s="87">
        <v>0</v>
      </c>
      <c r="T117" s="88">
        <f>S117*H117</f>
        <v>0</v>
      </c>
      <c r="AR117" s="89" t="s">
        <v>71</v>
      </c>
      <c r="AT117" s="89" t="s">
        <v>68</v>
      </c>
      <c r="AU117" s="89" t="s">
        <v>41</v>
      </c>
      <c r="AY117" s="10" t="s">
        <v>66</v>
      </c>
      <c r="BE117" s="90">
        <f>IF(N117="základní",J117,0)</f>
        <v>0</v>
      </c>
      <c r="BF117" s="90">
        <f>IF(N117="snížená",J117,0)</f>
        <v>0</v>
      </c>
      <c r="BG117" s="90">
        <f>IF(N117="zákl. přenesená",J117,0)</f>
        <v>0</v>
      </c>
      <c r="BH117" s="90">
        <f>IF(N117="sníž. přenesená",J117,0)</f>
        <v>0</v>
      </c>
      <c r="BI117" s="90">
        <f>IF(N117="nulová",J117,0)</f>
        <v>0</v>
      </c>
      <c r="BJ117" s="10" t="s">
        <v>40</v>
      </c>
      <c r="BK117" s="90">
        <f>ROUND(I117*H117,2)</f>
        <v>0</v>
      </c>
      <c r="BL117" s="10" t="s">
        <v>71</v>
      </c>
      <c r="BM117" s="89" t="s">
        <v>181</v>
      </c>
    </row>
    <row r="118" spans="2:65" s="1" customFormat="1" x14ac:dyDescent="0.2">
      <c r="B118" s="19"/>
      <c r="D118" s="91" t="s">
        <v>72</v>
      </c>
      <c r="F118" s="92" t="s">
        <v>182</v>
      </c>
      <c r="I118" s="93"/>
      <c r="L118" s="19"/>
      <c r="M118" s="94"/>
      <c r="T118" s="28"/>
      <c r="AT118" s="10" t="s">
        <v>72</v>
      </c>
      <c r="AU118" s="10" t="s">
        <v>41</v>
      </c>
    </row>
    <row r="119" spans="2:65" s="7" customFormat="1" x14ac:dyDescent="0.2">
      <c r="B119" s="95"/>
      <c r="D119" s="96" t="s">
        <v>73</v>
      </c>
      <c r="E119" s="97" t="s">
        <v>6</v>
      </c>
      <c r="F119" s="98" t="s">
        <v>91</v>
      </c>
      <c r="H119" s="99">
        <v>1</v>
      </c>
      <c r="I119" s="100"/>
      <c r="L119" s="95"/>
      <c r="M119" s="101"/>
      <c r="T119" s="102"/>
      <c r="AT119" s="97" t="s">
        <v>73</v>
      </c>
      <c r="AU119" s="97" t="s">
        <v>41</v>
      </c>
      <c r="AV119" s="7" t="s">
        <v>41</v>
      </c>
      <c r="AW119" s="7" t="s">
        <v>18</v>
      </c>
      <c r="AX119" s="7" t="s">
        <v>40</v>
      </c>
      <c r="AY119" s="97" t="s">
        <v>66</v>
      </c>
    </row>
    <row r="120" spans="2:65" s="1" customFormat="1" ht="24.15" customHeight="1" x14ac:dyDescent="0.2">
      <c r="B120" s="19"/>
      <c r="C120" s="78" t="s">
        <v>2</v>
      </c>
      <c r="D120" s="78" t="s">
        <v>68</v>
      </c>
      <c r="E120" s="79" t="s">
        <v>183</v>
      </c>
      <c r="F120" s="80" t="s">
        <v>184</v>
      </c>
      <c r="G120" s="81" t="s">
        <v>89</v>
      </c>
      <c r="H120" s="82">
        <v>4</v>
      </c>
      <c r="I120" s="83"/>
      <c r="J120" s="84">
        <f>ROUND(I120*H120,2)</f>
        <v>0</v>
      </c>
      <c r="K120" s="80" t="s">
        <v>70</v>
      </c>
      <c r="L120" s="19"/>
      <c r="M120" s="85" t="s">
        <v>6</v>
      </c>
      <c r="N120" s="86" t="s">
        <v>26</v>
      </c>
      <c r="P120" s="87">
        <f>O120*H120</f>
        <v>0</v>
      </c>
      <c r="Q120" s="87">
        <v>0</v>
      </c>
      <c r="R120" s="87">
        <f>Q120*H120</f>
        <v>0</v>
      </c>
      <c r="S120" s="87">
        <v>0</v>
      </c>
      <c r="T120" s="88">
        <f>S120*H120</f>
        <v>0</v>
      </c>
      <c r="AR120" s="89" t="s">
        <v>71</v>
      </c>
      <c r="AT120" s="89" t="s">
        <v>68</v>
      </c>
      <c r="AU120" s="89" t="s">
        <v>41</v>
      </c>
      <c r="AY120" s="10" t="s">
        <v>66</v>
      </c>
      <c r="BE120" s="90">
        <f>IF(N120="základní",J120,0)</f>
        <v>0</v>
      </c>
      <c r="BF120" s="90">
        <f>IF(N120="snížená",J120,0)</f>
        <v>0</v>
      </c>
      <c r="BG120" s="90">
        <f>IF(N120="zákl. přenesená",J120,0)</f>
        <v>0</v>
      </c>
      <c r="BH120" s="90">
        <f>IF(N120="sníž. přenesená",J120,0)</f>
        <v>0</v>
      </c>
      <c r="BI120" s="90">
        <f>IF(N120="nulová",J120,0)</f>
        <v>0</v>
      </c>
      <c r="BJ120" s="10" t="s">
        <v>40</v>
      </c>
      <c r="BK120" s="90">
        <f>ROUND(I120*H120,2)</f>
        <v>0</v>
      </c>
      <c r="BL120" s="10" t="s">
        <v>71</v>
      </c>
      <c r="BM120" s="89" t="s">
        <v>185</v>
      </c>
    </row>
    <row r="121" spans="2:65" s="1" customFormat="1" x14ac:dyDescent="0.2">
      <c r="B121" s="19"/>
      <c r="D121" s="91" t="s">
        <v>72</v>
      </c>
      <c r="F121" s="92" t="s">
        <v>186</v>
      </c>
      <c r="I121" s="93"/>
      <c r="L121" s="19"/>
      <c r="M121" s="94"/>
      <c r="T121" s="28"/>
      <c r="AT121" s="10" t="s">
        <v>72</v>
      </c>
      <c r="AU121" s="10" t="s">
        <v>41</v>
      </c>
    </row>
    <row r="122" spans="2:65" s="8" customFormat="1" x14ac:dyDescent="0.2">
      <c r="B122" s="103"/>
      <c r="D122" s="96" t="s">
        <v>73</v>
      </c>
      <c r="E122" s="104" t="s">
        <v>6</v>
      </c>
      <c r="F122" s="105" t="s">
        <v>174</v>
      </c>
      <c r="H122" s="104" t="s">
        <v>6</v>
      </c>
      <c r="I122" s="106"/>
      <c r="L122" s="103"/>
      <c r="M122" s="107"/>
      <c r="T122" s="108"/>
      <c r="AT122" s="104" t="s">
        <v>73</v>
      </c>
      <c r="AU122" s="104" t="s">
        <v>41</v>
      </c>
      <c r="AV122" s="8" t="s">
        <v>40</v>
      </c>
      <c r="AW122" s="8" t="s">
        <v>18</v>
      </c>
      <c r="AX122" s="8" t="s">
        <v>39</v>
      </c>
      <c r="AY122" s="104" t="s">
        <v>66</v>
      </c>
    </row>
    <row r="123" spans="2:65" s="7" customFormat="1" x14ac:dyDescent="0.2">
      <c r="B123" s="95"/>
      <c r="D123" s="96" t="s">
        <v>73</v>
      </c>
      <c r="E123" s="97" t="s">
        <v>6</v>
      </c>
      <c r="F123" s="98" t="s">
        <v>131</v>
      </c>
      <c r="H123" s="99">
        <v>4</v>
      </c>
      <c r="I123" s="100"/>
      <c r="L123" s="95"/>
      <c r="M123" s="101"/>
      <c r="T123" s="102"/>
      <c r="AT123" s="97" t="s">
        <v>73</v>
      </c>
      <c r="AU123" s="97" t="s">
        <v>41</v>
      </c>
      <c r="AV123" s="7" t="s">
        <v>41</v>
      </c>
      <c r="AW123" s="7" t="s">
        <v>18</v>
      </c>
      <c r="AX123" s="7" t="s">
        <v>40</v>
      </c>
      <c r="AY123" s="97" t="s">
        <v>66</v>
      </c>
    </row>
    <row r="124" spans="2:65" s="1" customFormat="1" ht="24.15" customHeight="1" x14ac:dyDescent="0.2">
      <c r="B124" s="19"/>
      <c r="C124" s="78" t="s">
        <v>83</v>
      </c>
      <c r="D124" s="78" t="s">
        <v>68</v>
      </c>
      <c r="E124" s="79" t="s">
        <v>187</v>
      </c>
      <c r="F124" s="80" t="s">
        <v>188</v>
      </c>
      <c r="G124" s="81" t="s">
        <v>89</v>
      </c>
      <c r="H124" s="82">
        <v>2</v>
      </c>
      <c r="I124" s="83"/>
      <c r="J124" s="84">
        <f>ROUND(I124*H124,2)</f>
        <v>0</v>
      </c>
      <c r="K124" s="80" t="s">
        <v>70</v>
      </c>
      <c r="L124" s="19"/>
      <c r="M124" s="85" t="s">
        <v>6</v>
      </c>
      <c r="N124" s="86" t="s">
        <v>26</v>
      </c>
      <c r="P124" s="87">
        <f>O124*H124</f>
        <v>0</v>
      </c>
      <c r="Q124" s="87">
        <v>0</v>
      </c>
      <c r="R124" s="87">
        <f>Q124*H124</f>
        <v>0</v>
      </c>
      <c r="S124" s="87">
        <v>0</v>
      </c>
      <c r="T124" s="88">
        <f>S124*H124</f>
        <v>0</v>
      </c>
      <c r="AR124" s="89" t="s">
        <v>71</v>
      </c>
      <c r="AT124" s="89" t="s">
        <v>68</v>
      </c>
      <c r="AU124" s="89" t="s">
        <v>41</v>
      </c>
      <c r="AY124" s="10" t="s">
        <v>66</v>
      </c>
      <c r="BE124" s="90">
        <f>IF(N124="základní",J124,0)</f>
        <v>0</v>
      </c>
      <c r="BF124" s="90">
        <f>IF(N124="snížená",J124,0)</f>
        <v>0</v>
      </c>
      <c r="BG124" s="90">
        <f>IF(N124="zákl. přenesená",J124,0)</f>
        <v>0</v>
      </c>
      <c r="BH124" s="90">
        <f>IF(N124="sníž. přenesená",J124,0)</f>
        <v>0</v>
      </c>
      <c r="BI124" s="90">
        <f>IF(N124="nulová",J124,0)</f>
        <v>0</v>
      </c>
      <c r="BJ124" s="10" t="s">
        <v>40</v>
      </c>
      <c r="BK124" s="90">
        <f>ROUND(I124*H124,2)</f>
        <v>0</v>
      </c>
      <c r="BL124" s="10" t="s">
        <v>71</v>
      </c>
      <c r="BM124" s="89" t="s">
        <v>189</v>
      </c>
    </row>
    <row r="125" spans="2:65" s="1" customFormat="1" x14ac:dyDescent="0.2">
      <c r="B125" s="19"/>
      <c r="D125" s="91" t="s">
        <v>72</v>
      </c>
      <c r="F125" s="92" t="s">
        <v>190</v>
      </c>
      <c r="I125" s="93"/>
      <c r="L125" s="19"/>
      <c r="M125" s="94"/>
      <c r="T125" s="28"/>
      <c r="AT125" s="10" t="s">
        <v>72</v>
      </c>
      <c r="AU125" s="10" t="s">
        <v>41</v>
      </c>
    </row>
    <row r="126" spans="2:65" s="8" customFormat="1" x14ac:dyDescent="0.2">
      <c r="B126" s="103"/>
      <c r="D126" s="96" t="s">
        <v>73</v>
      </c>
      <c r="E126" s="104" t="s">
        <v>6</v>
      </c>
      <c r="F126" s="105" t="s">
        <v>174</v>
      </c>
      <c r="H126" s="104" t="s">
        <v>6</v>
      </c>
      <c r="I126" s="106"/>
      <c r="L126" s="103"/>
      <c r="M126" s="107"/>
      <c r="T126" s="108"/>
      <c r="AT126" s="104" t="s">
        <v>73</v>
      </c>
      <c r="AU126" s="104" t="s">
        <v>41</v>
      </c>
      <c r="AV126" s="8" t="s">
        <v>40</v>
      </c>
      <c r="AW126" s="8" t="s">
        <v>18</v>
      </c>
      <c r="AX126" s="8" t="s">
        <v>39</v>
      </c>
      <c r="AY126" s="104" t="s">
        <v>66</v>
      </c>
    </row>
    <row r="127" spans="2:65" s="7" customFormat="1" x14ac:dyDescent="0.2">
      <c r="B127" s="95"/>
      <c r="D127" s="96" t="s">
        <v>73</v>
      </c>
      <c r="E127" s="97" t="s">
        <v>6</v>
      </c>
      <c r="F127" s="98" t="s">
        <v>133</v>
      </c>
      <c r="H127" s="99">
        <v>2</v>
      </c>
      <c r="I127" s="100"/>
      <c r="L127" s="95"/>
      <c r="M127" s="101"/>
      <c r="T127" s="102"/>
      <c r="AT127" s="97" t="s">
        <v>73</v>
      </c>
      <c r="AU127" s="97" t="s">
        <v>41</v>
      </c>
      <c r="AV127" s="7" t="s">
        <v>41</v>
      </c>
      <c r="AW127" s="7" t="s">
        <v>18</v>
      </c>
      <c r="AX127" s="7" t="s">
        <v>40</v>
      </c>
      <c r="AY127" s="97" t="s">
        <v>66</v>
      </c>
    </row>
    <row r="128" spans="2:65" s="1" customFormat="1" ht="24.15" customHeight="1" x14ac:dyDescent="0.2">
      <c r="B128" s="19"/>
      <c r="C128" s="78" t="s">
        <v>85</v>
      </c>
      <c r="D128" s="78" t="s">
        <v>68</v>
      </c>
      <c r="E128" s="79" t="s">
        <v>191</v>
      </c>
      <c r="F128" s="80" t="s">
        <v>192</v>
      </c>
      <c r="G128" s="81" t="s">
        <v>89</v>
      </c>
      <c r="H128" s="82">
        <v>3</v>
      </c>
      <c r="I128" s="83"/>
      <c r="J128" s="84">
        <f>ROUND(I128*H128,2)</f>
        <v>0</v>
      </c>
      <c r="K128" s="80" t="s">
        <v>70</v>
      </c>
      <c r="L128" s="19"/>
      <c r="M128" s="85" t="s">
        <v>6</v>
      </c>
      <c r="N128" s="86" t="s">
        <v>26</v>
      </c>
      <c r="P128" s="87">
        <f>O128*H128</f>
        <v>0</v>
      </c>
      <c r="Q128" s="87">
        <v>0</v>
      </c>
      <c r="R128" s="87">
        <f>Q128*H128</f>
        <v>0</v>
      </c>
      <c r="S128" s="87">
        <v>0</v>
      </c>
      <c r="T128" s="88">
        <f>S128*H128</f>
        <v>0</v>
      </c>
      <c r="AR128" s="89" t="s">
        <v>71</v>
      </c>
      <c r="AT128" s="89" t="s">
        <v>68</v>
      </c>
      <c r="AU128" s="89" t="s">
        <v>41</v>
      </c>
      <c r="AY128" s="10" t="s">
        <v>66</v>
      </c>
      <c r="BE128" s="90">
        <f>IF(N128="základní",J128,0)</f>
        <v>0</v>
      </c>
      <c r="BF128" s="90">
        <f>IF(N128="snížená",J128,0)</f>
        <v>0</v>
      </c>
      <c r="BG128" s="90">
        <f>IF(N128="zákl. přenesená",J128,0)</f>
        <v>0</v>
      </c>
      <c r="BH128" s="90">
        <f>IF(N128="sníž. přenesená",J128,0)</f>
        <v>0</v>
      </c>
      <c r="BI128" s="90">
        <f>IF(N128="nulová",J128,0)</f>
        <v>0</v>
      </c>
      <c r="BJ128" s="10" t="s">
        <v>40</v>
      </c>
      <c r="BK128" s="90">
        <f>ROUND(I128*H128,2)</f>
        <v>0</v>
      </c>
      <c r="BL128" s="10" t="s">
        <v>71</v>
      </c>
      <c r="BM128" s="89" t="s">
        <v>193</v>
      </c>
    </row>
    <row r="129" spans="2:65" s="1" customFormat="1" x14ac:dyDescent="0.2">
      <c r="B129" s="19"/>
      <c r="D129" s="91" t="s">
        <v>72</v>
      </c>
      <c r="F129" s="92" t="s">
        <v>194</v>
      </c>
      <c r="I129" s="93"/>
      <c r="L129" s="19"/>
      <c r="M129" s="94"/>
      <c r="T129" s="28"/>
      <c r="AT129" s="10" t="s">
        <v>72</v>
      </c>
      <c r="AU129" s="10" t="s">
        <v>41</v>
      </c>
    </row>
    <row r="130" spans="2:65" s="7" customFormat="1" x14ac:dyDescent="0.2">
      <c r="B130" s="95"/>
      <c r="D130" s="96" t="s">
        <v>73</v>
      </c>
      <c r="E130" s="97" t="s">
        <v>6</v>
      </c>
      <c r="F130" s="98" t="s">
        <v>104</v>
      </c>
      <c r="H130" s="99">
        <v>3</v>
      </c>
      <c r="I130" s="100"/>
      <c r="L130" s="95"/>
      <c r="M130" s="101"/>
      <c r="T130" s="102"/>
      <c r="AT130" s="97" t="s">
        <v>73</v>
      </c>
      <c r="AU130" s="97" t="s">
        <v>41</v>
      </c>
      <c r="AV130" s="7" t="s">
        <v>41</v>
      </c>
      <c r="AW130" s="7" t="s">
        <v>18</v>
      </c>
      <c r="AX130" s="7" t="s">
        <v>40</v>
      </c>
      <c r="AY130" s="97" t="s">
        <v>66</v>
      </c>
    </row>
    <row r="131" spans="2:65" s="1" customFormat="1" ht="24.15" customHeight="1" x14ac:dyDescent="0.2">
      <c r="B131" s="19"/>
      <c r="C131" s="78" t="s">
        <v>86</v>
      </c>
      <c r="D131" s="78" t="s">
        <v>68</v>
      </c>
      <c r="E131" s="79" t="s">
        <v>195</v>
      </c>
      <c r="F131" s="80" t="s">
        <v>196</v>
      </c>
      <c r="G131" s="81" t="s">
        <v>89</v>
      </c>
      <c r="H131" s="82">
        <v>1</v>
      </c>
      <c r="I131" s="83"/>
      <c r="J131" s="84">
        <f>ROUND(I131*H131,2)</f>
        <v>0</v>
      </c>
      <c r="K131" s="80" t="s">
        <v>70</v>
      </c>
      <c r="L131" s="19"/>
      <c r="M131" s="85" t="s">
        <v>6</v>
      </c>
      <c r="N131" s="86" t="s">
        <v>26</v>
      </c>
      <c r="P131" s="87">
        <f>O131*H131</f>
        <v>0</v>
      </c>
      <c r="Q131" s="87">
        <v>0</v>
      </c>
      <c r="R131" s="87">
        <f>Q131*H131</f>
        <v>0</v>
      </c>
      <c r="S131" s="87">
        <v>0</v>
      </c>
      <c r="T131" s="88">
        <f>S131*H131</f>
        <v>0</v>
      </c>
      <c r="AR131" s="89" t="s">
        <v>71</v>
      </c>
      <c r="AT131" s="89" t="s">
        <v>68</v>
      </c>
      <c r="AU131" s="89" t="s">
        <v>41</v>
      </c>
      <c r="AY131" s="10" t="s">
        <v>66</v>
      </c>
      <c r="BE131" s="90">
        <f>IF(N131="základní",J131,0)</f>
        <v>0</v>
      </c>
      <c r="BF131" s="90">
        <f>IF(N131="snížená",J131,0)</f>
        <v>0</v>
      </c>
      <c r="BG131" s="90">
        <f>IF(N131="zákl. přenesená",J131,0)</f>
        <v>0</v>
      </c>
      <c r="BH131" s="90">
        <f>IF(N131="sníž. přenesená",J131,0)</f>
        <v>0</v>
      </c>
      <c r="BI131" s="90">
        <f>IF(N131="nulová",J131,0)</f>
        <v>0</v>
      </c>
      <c r="BJ131" s="10" t="s">
        <v>40</v>
      </c>
      <c r="BK131" s="90">
        <f>ROUND(I131*H131,2)</f>
        <v>0</v>
      </c>
      <c r="BL131" s="10" t="s">
        <v>71</v>
      </c>
      <c r="BM131" s="89" t="s">
        <v>197</v>
      </c>
    </row>
    <row r="132" spans="2:65" s="1" customFormat="1" x14ac:dyDescent="0.2">
      <c r="B132" s="19"/>
      <c r="D132" s="91" t="s">
        <v>72</v>
      </c>
      <c r="F132" s="92" t="s">
        <v>198</v>
      </c>
      <c r="I132" s="93"/>
      <c r="L132" s="19"/>
      <c r="M132" s="94"/>
      <c r="T132" s="28"/>
      <c r="AT132" s="10" t="s">
        <v>72</v>
      </c>
      <c r="AU132" s="10" t="s">
        <v>41</v>
      </c>
    </row>
    <row r="133" spans="2:65" s="7" customFormat="1" x14ac:dyDescent="0.2">
      <c r="B133" s="95"/>
      <c r="D133" s="96" t="s">
        <v>73</v>
      </c>
      <c r="E133" s="97" t="s">
        <v>6</v>
      </c>
      <c r="F133" s="98" t="s">
        <v>91</v>
      </c>
      <c r="H133" s="99">
        <v>1</v>
      </c>
      <c r="I133" s="100"/>
      <c r="L133" s="95"/>
      <c r="M133" s="101"/>
      <c r="T133" s="102"/>
      <c r="AT133" s="97" t="s">
        <v>73</v>
      </c>
      <c r="AU133" s="97" t="s">
        <v>41</v>
      </c>
      <c r="AV133" s="7" t="s">
        <v>41</v>
      </c>
      <c r="AW133" s="7" t="s">
        <v>18</v>
      </c>
      <c r="AX133" s="7" t="s">
        <v>40</v>
      </c>
      <c r="AY133" s="97" t="s">
        <v>66</v>
      </c>
    </row>
    <row r="134" spans="2:65" s="1" customFormat="1" ht="24.15" customHeight="1" x14ac:dyDescent="0.2">
      <c r="B134" s="19"/>
      <c r="C134" s="78" t="s">
        <v>87</v>
      </c>
      <c r="D134" s="78" t="s">
        <v>68</v>
      </c>
      <c r="E134" s="79" t="s">
        <v>199</v>
      </c>
      <c r="F134" s="80" t="s">
        <v>200</v>
      </c>
      <c r="G134" s="81" t="s">
        <v>89</v>
      </c>
      <c r="H134" s="82">
        <v>4</v>
      </c>
      <c r="I134" s="83"/>
      <c r="J134" s="84">
        <f>ROUND(I134*H134,2)</f>
        <v>0</v>
      </c>
      <c r="K134" s="80" t="s">
        <v>70</v>
      </c>
      <c r="L134" s="19"/>
      <c r="M134" s="85" t="s">
        <v>6</v>
      </c>
      <c r="N134" s="86" t="s">
        <v>26</v>
      </c>
      <c r="P134" s="87">
        <f>O134*H134</f>
        <v>0</v>
      </c>
      <c r="Q134" s="87">
        <v>0</v>
      </c>
      <c r="R134" s="87">
        <f>Q134*H134</f>
        <v>0</v>
      </c>
      <c r="S134" s="87">
        <v>0</v>
      </c>
      <c r="T134" s="88">
        <f>S134*H134</f>
        <v>0</v>
      </c>
      <c r="AR134" s="89" t="s">
        <v>71</v>
      </c>
      <c r="AT134" s="89" t="s">
        <v>68</v>
      </c>
      <c r="AU134" s="89" t="s">
        <v>41</v>
      </c>
      <c r="AY134" s="10" t="s">
        <v>66</v>
      </c>
      <c r="BE134" s="90">
        <f>IF(N134="základní",J134,0)</f>
        <v>0</v>
      </c>
      <c r="BF134" s="90">
        <f>IF(N134="snížená",J134,0)</f>
        <v>0</v>
      </c>
      <c r="BG134" s="90">
        <f>IF(N134="zákl. přenesená",J134,0)</f>
        <v>0</v>
      </c>
      <c r="BH134" s="90">
        <f>IF(N134="sníž. přenesená",J134,0)</f>
        <v>0</v>
      </c>
      <c r="BI134" s="90">
        <f>IF(N134="nulová",J134,0)</f>
        <v>0</v>
      </c>
      <c r="BJ134" s="10" t="s">
        <v>40</v>
      </c>
      <c r="BK134" s="90">
        <f>ROUND(I134*H134,2)</f>
        <v>0</v>
      </c>
      <c r="BL134" s="10" t="s">
        <v>71</v>
      </c>
      <c r="BM134" s="89" t="s">
        <v>201</v>
      </c>
    </row>
    <row r="135" spans="2:65" s="1" customFormat="1" x14ac:dyDescent="0.2">
      <c r="B135" s="19"/>
      <c r="D135" s="91" t="s">
        <v>72</v>
      </c>
      <c r="F135" s="92" t="s">
        <v>202</v>
      </c>
      <c r="I135" s="93"/>
      <c r="L135" s="19"/>
      <c r="M135" s="94"/>
      <c r="T135" s="28"/>
      <c r="AT135" s="10" t="s">
        <v>72</v>
      </c>
      <c r="AU135" s="10" t="s">
        <v>41</v>
      </c>
    </row>
    <row r="136" spans="2:65" s="8" customFormat="1" x14ac:dyDescent="0.2">
      <c r="B136" s="103"/>
      <c r="D136" s="96" t="s">
        <v>73</v>
      </c>
      <c r="E136" s="104" t="s">
        <v>6</v>
      </c>
      <c r="F136" s="105" t="s">
        <v>174</v>
      </c>
      <c r="H136" s="104" t="s">
        <v>6</v>
      </c>
      <c r="I136" s="106"/>
      <c r="L136" s="103"/>
      <c r="M136" s="107"/>
      <c r="T136" s="108"/>
      <c r="AT136" s="104" t="s">
        <v>73</v>
      </c>
      <c r="AU136" s="104" t="s">
        <v>41</v>
      </c>
      <c r="AV136" s="8" t="s">
        <v>40</v>
      </c>
      <c r="AW136" s="8" t="s">
        <v>18</v>
      </c>
      <c r="AX136" s="8" t="s">
        <v>39</v>
      </c>
      <c r="AY136" s="104" t="s">
        <v>66</v>
      </c>
    </row>
    <row r="137" spans="2:65" s="7" customFormat="1" x14ac:dyDescent="0.2">
      <c r="B137" s="95"/>
      <c r="D137" s="96" t="s">
        <v>73</v>
      </c>
      <c r="E137" s="97" t="s">
        <v>6</v>
      </c>
      <c r="F137" s="98" t="s">
        <v>131</v>
      </c>
      <c r="H137" s="99">
        <v>4</v>
      </c>
      <c r="I137" s="100"/>
      <c r="L137" s="95"/>
      <c r="M137" s="101"/>
      <c r="T137" s="102"/>
      <c r="AT137" s="97" t="s">
        <v>73</v>
      </c>
      <c r="AU137" s="97" t="s">
        <v>41</v>
      </c>
      <c r="AV137" s="7" t="s">
        <v>41</v>
      </c>
      <c r="AW137" s="7" t="s">
        <v>18</v>
      </c>
      <c r="AX137" s="7" t="s">
        <v>40</v>
      </c>
      <c r="AY137" s="97" t="s">
        <v>66</v>
      </c>
    </row>
    <row r="138" spans="2:65" s="1" customFormat="1" ht="24.15" customHeight="1" x14ac:dyDescent="0.2">
      <c r="B138" s="19"/>
      <c r="C138" s="78" t="s">
        <v>88</v>
      </c>
      <c r="D138" s="78" t="s">
        <v>68</v>
      </c>
      <c r="E138" s="79" t="s">
        <v>203</v>
      </c>
      <c r="F138" s="80" t="s">
        <v>204</v>
      </c>
      <c r="G138" s="81" t="s">
        <v>89</v>
      </c>
      <c r="H138" s="82">
        <v>6</v>
      </c>
      <c r="I138" s="83"/>
      <c r="J138" s="84">
        <f>ROUND(I138*H138,2)</f>
        <v>0</v>
      </c>
      <c r="K138" s="80" t="s">
        <v>70</v>
      </c>
      <c r="L138" s="19"/>
      <c r="M138" s="85" t="s">
        <v>6</v>
      </c>
      <c r="N138" s="86" t="s">
        <v>26</v>
      </c>
      <c r="P138" s="87">
        <f>O138*H138</f>
        <v>0</v>
      </c>
      <c r="Q138" s="87">
        <v>0</v>
      </c>
      <c r="R138" s="87">
        <f>Q138*H138</f>
        <v>0</v>
      </c>
      <c r="S138" s="87">
        <v>0</v>
      </c>
      <c r="T138" s="88">
        <f>S138*H138</f>
        <v>0</v>
      </c>
      <c r="AR138" s="89" t="s">
        <v>71</v>
      </c>
      <c r="AT138" s="89" t="s">
        <v>68</v>
      </c>
      <c r="AU138" s="89" t="s">
        <v>41</v>
      </c>
      <c r="AY138" s="10" t="s">
        <v>66</v>
      </c>
      <c r="BE138" s="90">
        <f>IF(N138="základní",J138,0)</f>
        <v>0</v>
      </c>
      <c r="BF138" s="90">
        <f>IF(N138="snížená",J138,0)</f>
        <v>0</v>
      </c>
      <c r="BG138" s="90">
        <f>IF(N138="zákl. přenesená",J138,0)</f>
        <v>0</v>
      </c>
      <c r="BH138" s="90">
        <f>IF(N138="sníž. přenesená",J138,0)</f>
        <v>0</v>
      </c>
      <c r="BI138" s="90">
        <f>IF(N138="nulová",J138,0)</f>
        <v>0</v>
      </c>
      <c r="BJ138" s="10" t="s">
        <v>40</v>
      </c>
      <c r="BK138" s="90">
        <f>ROUND(I138*H138,2)</f>
        <v>0</v>
      </c>
      <c r="BL138" s="10" t="s">
        <v>71</v>
      </c>
      <c r="BM138" s="89" t="s">
        <v>205</v>
      </c>
    </row>
    <row r="139" spans="2:65" s="1" customFormat="1" x14ac:dyDescent="0.2">
      <c r="B139" s="19"/>
      <c r="D139" s="91" t="s">
        <v>72</v>
      </c>
      <c r="F139" s="92" t="s">
        <v>206</v>
      </c>
      <c r="I139" s="93"/>
      <c r="L139" s="19"/>
      <c r="M139" s="94"/>
      <c r="T139" s="28"/>
      <c r="AT139" s="10" t="s">
        <v>72</v>
      </c>
      <c r="AU139" s="10" t="s">
        <v>41</v>
      </c>
    </row>
    <row r="140" spans="2:65" s="8" customFormat="1" x14ac:dyDescent="0.2">
      <c r="B140" s="103"/>
      <c r="D140" s="96" t="s">
        <v>73</v>
      </c>
      <c r="E140" s="104" t="s">
        <v>6</v>
      </c>
      <c r="F140" s="105" t="s">
        <v>174</v>
      </c>
      <c r="H140" s="104" t="s">
        <v>6</v>
      </c>
      <c r="I140" s="106"/>
      <c r="L140" s="103"/>
      <c r="M140" s="107"/>
      <c r="T140" s="108"/>
      <c r="AT140" s="104" t="s">
        <v>73</v>
      </c>
      <c r="AU140" s="104" t="s">
        <v>41</v>
      </c>
      <c r="AV140" s="8" t="s">
        <v>40</v>
      </c>
      <c r="AW140" s="8" t="s">
        <v>18</v>
      </c>
      <c r="AX140" s="8" t="s">
        <v>39</v>
      </c>
      <c r="AY140" s="104" t="s">
        <v>66</v>
      </c>
    </row>
    <row r="141" spans="2:65" s="7" customFormat="1" x14ac:dyDescent="0.2">
      <c r="B141" s="95"/>
      <c r="D141" s="96" t="s">
        <v>73</v>
      </c>
      <c r="E141" s="97" t="s">
        <v>6</v>
      </c>
      <c r="F141" s="98" t="s">
        <v>161</v>
      </c>
      <c r="H141" s="99">
        <v>6</v>
      </c>
      <c r="I141" s="100"/>
      <c r="L141" s="95"/>
      <c r="M141" s="101"/>
      <c r="T141" s="102"/>
      <c r="AT141" s="97" t="s">
        <v>73</v>
      </c>
      <c r="AU141" s="97" t="s">
        <v>41</v>
      </c>
      <c r="AV141" s="7" t="s">
        <v>41</v>
      </c>
      <c r="AW141" s="7" t="s">
        <v>18</v>
      </c>
      <c r="AX141" s="7" t="s">
        <v>40</v>
      </c>
      <c r="AY141" s="97" t="s">
        <v>66</v>
      </c>
    </row>
    <row r="142" spans="2:65" s="1" customFormat="1" ht="24.15" customHeight="1" x14ac:dyDescent="0.2">
      <c r="B142" s="19"/>
      <c r="C142" s="78" t="s">
        <v>90</v>
      </c>
      <c r="D142" s="78" t="s">
        <v>68</v>
      </c>
      <c r="E142" s="79" t="s">
        <v>207</v>
      </c>
      <c r="F142" s="80" t="s">
        <v>208</v>
      </c>
      <c r="G142" s="81" t="s">
        <v>89</v>
      </c>
      <c r="H142" s="82">
        <v>3</v>
      </c>
      <c r="I142" s="83"/>
      <c r="J142" s="84">
        <f>ROUND(I142*H142,2)</f>
        <v>0</v>
      </c>
      <c r="K142" s="80" t="s">
        <v>70</v>
      </c>
      <c r="L142" s="19"/>
      <c r="M142" s="85" t="s">
        <v>6</v>
      </c>
      <c r="N142" s="86" t="s">
        <v>26</v>
      </c>
      <c r="P142" s="87">
        <f>O142*H142</f>
        <v>0</v>
      </c>
      <c r="Q142" s="87">
        <v>0</v>
      </c>
      <c r="R142" s="87">
        <f>Q142*H142</f>
        <v>0</v>
      </c>
      <c r="S142" s="87">
        <v>0</v>
      </c>
      <c r="T142" s="88">
        <f>S142*H142</f>
        <v>0</v>
      </c>
      <c r="AR142" s="89" t="s">
        <v>71</v>
      </c>
      <c r="AT142" s="89" t="s">
        <v>68</v>
      </c>
      <c r="AU142" s="89" t="s">
        <v>41</v>
      </c>
      <c r="AY142" s="10" t="s">
        <v>66</v>
      </c>
      <c r="BE142" s="90">
        <f>IF(N142="základní",J142,0)</f>
        <v>0</v>
      </c>
      <c r="BF142" s="90">
        <f>IF(N142="snížená",J142,0)</f>
        <v>0</v>
      </c>
      <c r="BG142" s="90">
        <f>IF(N142="zákl. přenesená",J142,0)</f>
        <v>0</v>
      </c>
      <c r="BH142" s="90">
        <f>IF(N142="sníž. přenesená",J142,0)</f>
        <v>0</v>
      </c>
      <c r="BI142" s="90">
        <f>IF(N142="nulová",J142,0)</f>
        <v>0</v>
      </c>
      <c r="BJ142" s="10" t="s">
        <v>40</v>
      </c>
      <c r="BK142" s="90">
        <f>ROUND(I142*H142,2)</f>
        <v>0</v>
      </c>
      <c r="BL142" s="10" t="s">
        <v>71</v>
      </c>
      <c r="BM142" s="89" t="s">
        <v>209</v>
      </c>
    </row>
    <row r="143" spans="2:65" s="1" customFormat="1" x14ac:dyDescent="0.2">
      <c r="B143" s="19"/>
      <c r="D143" s="91" t="s">
        <v>72</v>
      </c>
      <c r="F143" s="92" t="s">
        <v>210</v>
      </c>
      <c r="I143" s="93"/>
      <c r="L143" s="19"/>
      <c r="M143" s="94"/>
      <c r="T143" s="28"/>
      <c r="AT143" s="10" t="s">
        <v>72</v>
      </c>
      <c r="AU143" s="10" t="s">
        <v>41</v>
      </c>
    </row>
    <row r="144" spans="2:65" s="8" customFormat="1" x14ac:dyDescent="0.2">
      <c r="B144" s="103"/>
      <c r="D144" s="96" t="s">
        <v>73</v>
      </c>
      <c r="E144" s="104" t="s">
        <v>6</v>
      </c>
      <c r="F144" s="105" t="s">
        <v>174</v>
      </c>
      <c r="H144" s="104" t="s">
        <v>6</v>
      </c>
      <c r="I144" s="106"/>
      <c r="L144" s="103"/>
      <c r="M144" s="107"/>
      <c r="T144" s="108"/>
      <c r="AT144" s="104" t="s">
        <v>73</v>
      </c>
      <c r="AU144" s="104" t="s">
        <v>41</v>
      </c>
      <c r="AV144" s="8" t="s">
        <v>40</v>
      </c>
      <c r="AW144" s="8" t="s">
        <v>18</v>
      </c>
      <c r="AX144" s="8" t="s">
        <v>39</v>
      </c>
      <c r="AY144" s="104" t="s">
        <v>66</v>
      </c>
    </row>
    <row r="145" spans="2:65" s="7" customFormat="1" x14ac:dyDescent="0.2">
      <c r="B145" s="95"/>
      <c r="D145" s="96" t="s">
        <v>73</v>
      </c>
      <c r="E145" s="97" t="s">
        <v>6</v>
      </c>
      <c r="F145" s="98" t="s">
        <v>104</v>
      </c>
      <c r="H145" s="99">
        <v>3</v>
      </c>
      <c r="I145" s="100"/>
      <c r="L145" s="95"/>
      <c r="M145" s="101"/>
      <c r="T145" s="102"/>
      <c r="AT145" s="97" t="s">
        <v>73</v>
      </c>
      <c r="AU145" s="97" t="s">
        <v>41</v>
      </c>
      <c r="AV145" s="7" t="s">
        <v>41</v>
      </c>
      <c r="AW145" s="7" t="s">
        <v>18</v>
      </c>
      <c r="AX145" s="7" t="s">
        <v>40</v>
      </c>
      <c r="AY145" s="97" t="s">
        <v>66</v>
      </c>
    </row>
    <row r="146" spans="2:65" s="1" customFormat="1" ht="24.15" customHeight="1" x14ac:dyDescent="0.2">
      <c r="B146" s="19"/>
      <c r="C146" s="78" t="s">
        <v>92</v>
      </c>
      <c r="D146" s="78" t="s">
        <v>68</v>
      </c>
      <c r="E146" s="79" t="s">
        <v>211</v>
      </c>
      <c r="F146" s="80" t="s">
        <v>212</v>
      </c>
      <c r="G146" s="81" t="s">
        <v>89</v>
      </c>
      <c r="H146" s="82">
        <v>1</v>
      </c>
      <c r="I146" s="83"/>
      <c r="J146" s="84">
        <f>ROUND(I146*H146,2)</f>
        <v>0</v>
      </c>
      <c r="K146" s="80" t="s">
        <v>70</v>
      </c>
      <c r="L146" s="19"/>
      <c r="M146" s="85" t="s">
        <v>6</v>
      </c>
      <c r="N146" s="86" t="s">
        <v>26</v>
      </c>
      <c r="P146" s="87">
        <f>O146*H146</f>
        <v>0</v>
      </c>
      <c r="Q146" s="87">
        <v>0</v>
      </c>
      <c r="R146" s="87">
        <f>Q146*H146</f>
        <v>0</v>
      </c>
      <c r="S146" s="87">
        <v>0</v>
      </c>
      <c r="T146" s="88">
        <f>S146*H146</f>
        <v>0</v>
      </c>
      <c r="AR146" s="89" t="s">
        <v>71</v>
      </c>
      <c r="AT146" s="89" t="s">
        <v>68</v>
      </c>
      <c r="AU146" s="89" t="s">
        <v>41</v>
      </c>
      <c r="AY146" s="10" t="s">
        <v>66</v>
      </c>
      <c r="BE146" s="90">
        <f>IF(N146="základní",J146,0)</f>
        <v>0</v>
      </c>
      <c r="BF146" s="90">
        <f>IF(N146="snížená",J146,0)</f>
        <v>0</v>
      </c>
      <c r="BG146" s="90">
        <f>IF(N146="zákl. přenesená",J146,0)</f>
        <v>0</v>
      </c>
      <c r="BH146" s="90">
        <f>IF(N146="sníž. přenesená",J146,0)</f>
        <v>0</v>
      </c>
      <c r="BI146" s="90">
        <f>IF(N146="nulová",J146,0)</f>
        <v>0</v>
      </c>
      <c r="BJ146" s="10" t="s">
        <v>40</v>
      </c>
      <c r="BK146" s="90">
        <f>ROUND(I146*H146,2)</f>
        <v>0</v>
      </c>
      <c r="BL146" s="10" t="s">
        <v>71</v>
      </c>
      <c r="BM146" s="89" t="s">
        <v>213</v>
      </c>
    </row>
    <row r="147" spans="2:65" s="1" customFormat="1" x14ac:dyDescent="0.2">
      <c r="B147" s="19"/>
      <c r="D147" s="91" t="s">
        <v>72</v>
      </c>
      <c r="F147" s="92" t="s">
        <v>214</v>
      </c>
      <c r="I147" s="93"/>
      <c r="L147" s="19"/>
      <c r="M147" s="94"/>
      <c r="T147" s="28"/>
      <c r="AT147" s="10" t="s">
        <v>72</v>
      </c>
      <c r="AU147" s="10" t="s">
        <v>41</v>
      </c>
    </row>
    <row r="148" spans="2:65" s="8" customFormat="1" x14ac:dyDescent="0.2">
      <c r="B148" s="103"/>
      <c r="D148" s="96" t="s">
        <v>73</v>
      </c>
      <c r="E148" s="104" t="s">
        <v>6</v>
      </c>
      <c r="F148" s="105" t="s">
        <v>174</v>
      </c>
      <c r="H148" s="104" t="s">
        <v>6</v>
      </c>
      <c r="I148" s="106"/>
      <c r="L148" s="103"/>
      <c r="M148" s="107"/>
      <c r="T148" s="108"/>
      <c r="AT148" s="104" t="s">
        <v>73</v>
      </c>
      <c r="AU148" s="104" t="s">
        <v>41</v>
      </c>
      <c r="AV148" s="8" t="s">
        <v>40</v>
      </c>
      <c r="AW148" s="8" t="s">
        <v>18</v>
      </c>
      <c r="AX148" s="8" t="s">
        <v>39</v>
      </c>
      <c r="AY148" s="104" t="s">
        <v>66</v>
      </c>
    </row>
    <row r="149" spans="2:65" s="7" customFormat="1" x14ac:dyDescent="0.2">
      <c r="B149" s="95"/>
      <c r="D149" s="96" t="s">
        <v>73</v>
      </c>
      <c r="E149" s="97" t="s">
        <v>6</v>
      </c>
      <c r="F149" s="98" t="s">
        <v>91</v>
      </c>
      <c r="H149" s="99">
        <v>1</v>
      </c>
      <c r="I149" s="100"/>
      <c r="L149" s="95"/>
      <c r="M149" s="101"/>
      <c r="T149" s="102"/>
      <c r="AT149" s="97" t="s">
        <v>73</v>
      </c>
      <c r="AU149" s="97" t="s">
        <v>41</v>
      </c>
      <c r="AV149" s="7" t="s">
        <v>41</v>
      </c>
      <c r="AW149" s="7" t="s">
        <v>18</v>
      </c>
      <c r="AX149" s="7" t="s">
        <v>40</v>
      </c>
      <c r="AY149" s="97" t="s">
        <v>66</v>
      </c>
    </row>
    <row r="150" spans="2:65" s="1" customFormat="1" ht="21.75" customHeight="1" x14ac:dyDescent="0.2">
      <c r="B150" s="19"/>
      <c r="C150" s="78" t="s">
        <v>93</v>
      </c>
      <c r="D150" s="78" t="s">
        <v>68</v>
      </c>
      <c r="E150" s="79" t="s">
        <v>215</v>
      </c>
      <c r="F150" s="80" t="s">
        <v>216</v>
      </c>
      <c r="G150" s="81" t="s">
        <v>69</v>
      </c>
      <c r="H150" s="82">
        <v>230</v>
      </c>
      <c r="I150" s="83"/>
      <c r="J150" s="84">
        <f>ROUND(I150*H150,2)</f>
        <v>0</v>
      </c>
      <c r="K150" s="80" t="s">
        <v>70</v>
      </c>
      <c r="L150" s="19"/>
      <c r="M150" s="85" t="s">
        <v>6</v>
      </c>
      <c r="N150" s="86" t="s">
        <v>26</v>
      </c>
      <c r="P150" s="87">
        <f>O150*H150</f>
        <v>0</v>
      </c>
      <c r="Q150" s="87">
        <v>0</v>
      </c>
      <c r="R150" s="87">
        <f>Q150*H150</f>
        <v>0</v>
      </c>
      <c r="S150" s="87">
        <v>0</v>
      </c>
      <c r="T150" s="88">
        <f>S150*H150</f>
        <v>0</v>
      </c>
      <c r="AR150" s="89" t="s">
        <v>71</v>
      </c>
      <c r="AT150" s="89" t="s">
        <v>68</v>
      </c>
      <c r="AU150" s="89" t="s">
        <v>41</v>
      </c>
      <c r="AY150" s="10" t="s">
        <v>66</v>
      </c>
      <c r="BE150" s="90">
        <f>IF(N150="základní",J150,0)</f>
        <v>0</v>
      </c>
      <c r="BF150" s="90">
        <f>IF(N150="snížená",J150,0)</f>
        <v>0</v>
      </c>
      <c r="BG150" s="90">
        <f>IF(N150="zákl. přenesená",J150,0)</f>
        <v>0</v>
      </c>
      <c r="BH150" s="90">
        <f>IF(N150="sníž. přenesená",J150,0)</f>
        <v>0</v>
      </c>
      <c r="BI150" s="90">
        <f>IF(N150="nulová",J150,0)</f>
        <v>0</v>
      </c>
      <c r="BJ150" s="10" t="s">
        <v>40</v>
      </c>
      <c r="BK150" s="90">
        <f>ROUND(I150*H150,2)</f>
        <v>0</v>
      </c>
      <c r="BL150" s="10" t="s">
        <v>71</v>
      </c>
      <c r="BM150" s="89" t="s">
        <v>217</v>
      </c>
    </row>
    <row r="151" spans="2:65" s="1" customFormat="1" x14ac:dyDescent="0.2">
      <c r="B151" s="19"/>
      <c r="D151" s="91" t="s">
        <v>72</v>
      </c>
      <c r="F151" s="92" t="s">
        <v>218</v>
      </c>
      <c r="I151" s="93"/>
      <c r="L151" s="19"/>
      <c r="M151" s="94"/>
      <c r="T151" s="28"/>
      <c r="AT151" s="10" t="s">
        <v>72</v>
      </c>
      <c r="AU151" s="10" t="s">
        <v>41</v>
      </c>
    </row>
    <row r="152" spans="2:65" s="8" customFormat="1" x14ac:dyDescent="0.2">
      <c r="B152" s="103"/>
      <c r="D152" s="96" t="s">
        <v>73</v>
      </c>
      <c r="E152" s="104" t="s">
        <v>6</v>
      </c>
      <c r="F152" s="105" t="s">
        <v>174</v>
      </c>
      <c r="H152" s="104" t="s">
        <v>6</v>
      </c>
      <c r="I152" s="106"/>
      <c r="L152" s="103"/>
      <c r="M152" s="107"/>
      <c r="T152" s="108"/>
      <c r="AT152" s="104" t="s">
        <v>73</v>
      </c>
      <c r="AU152" s="104" t="s">
        <v>41</v>
      </c>
      <c r="AV152" s="8" t="s">
        <v>40</v>
      </c>
      <c r="AW152" s="8" t="s">
        <v>18</v>
      </c>
      <c r="AX152" s="8" t="s">
        <v>39</v>
      </c>
      <c r="AY152" s="104" t="s">
        <v>66</v>
      </c>
    </row>
    <row r="153" spans="2:65" s="7" customFormat="1" x14ac:dyDescent="0.2">
      <c r="B153" s="95"/>
      <c r="D153" s="96" t="s">
        <v>73</v>
      </c>
      <c r="E153" s="97" t="s">
        <v>6</v>
      </c>
      <c r="F153" s="98" t="s">
        <v>140</v>
      </c>
      <c r="H153" s="99">
        <v>230</v>
      </c>
      <c r="I153" s="100"/>
      <c r="L153" s="95"/>
      <c r="M153" s="101"/>
      <c r="T153" s="102"/>
      <c r="AT153" s="97" t="s">
        <v>73</v>
      </c>
      <c r="AU153" s="97" t="s">
        <v>41</v>
      </c>
      <c r="AV153" s="7" t="s">
        <v>41</v>
      </c>
      <c r="AW153" s="7" t="s">
        <v>18</v>
      </c>
      <c r="AX153" s="7" t="s">
        <v>40</v>
      </c>
      <c r="AY153" s="97" t="s">
        <v>66</v>
      </c>
    </row>
    <row r="154" spans="2:65" s="1" customFormat="1" ht="37.799999999999997" customHeight="1" x14ac:dyDescent="0.2">
      <c r="B154" s="19"/>
      <c r="C154" s="78" t="s">
        <v>1</v>
      </c>
      <c r="D154" s="78" t="s">
        <v>68</v>
      </c>
      <c r="E154" s="79" t="s">
        <v>219</v>
      </c>
      <c r="F154" s="80" t="s">
        <v>220</v>
      </c>
      <c r="G154" s="81" t="s">
        <v>89</v>
      </c>
      <c r="H154" s="82">
        <v>38</v>
      </c>
      <c r="I154" s="83"/>
      <c r="J154" s="84">
        <f>ROUND(I154*H154,2)</f>
        <v>0</v>
      </c>
      <c r="K154" s="80" t="s">
        <v>70</v>
      </c>
      <c r="L154" s="19"/>
      <c r="M154" s="85" t="s">
        <v>6</v>
      </c>
      <c r="N154" s="86" t="s">
        <v>26</v>
      </c>
      <c r="P154" s="87">
        <f>O154*H154</f>
        <v>0</v>
      </c>
      <c r="Q154" s="87">
        <v>0</v>
      </c>
      <c r="R154" s="87">
        <f>Q154*H154</f>
        <v>0</v>
      </c>
      <c r="S154" s="87">
        <v>0</v>
      </c>
      <c r="T154" s="88">
        <f>S154*H154</f>
        <v>0</v>
      </c>
      <c r="AR154" s="89" t="s">
        <v>71</v>
      </c>
      <c r="AT154" s="89" t="s">
        <v>68</v>
      </c>
      <c r="AU154" s="89" t="s">
        <v>41</v>
      </c>
      <c r="AY154" s="10" t="s">
        <v>66</v>
      </c>
      <c r="BE154" s="90">
        <f>IF(N154="základní",J154,0)</f>
        <v>0</v>
      </c>
      <c r="BF154" s="90">
        <f>IF(N154="snížená",J154,0)</f>
        <v>0</v>
      </c>
      <c r="BG154" s="90">
        <f>IF(N154="zákl. přenesená",J154,0)</f>
        <v>0</v>
      </c>
      <c r="BH154" s="90">
        <f>IF(N154="sníž. přenesená",J154,0)</f>
        <v>0</v>
      </c>
      <c r="BI154" s="90">
        <f>IF(N154="nulová",J154,0)</f>
        <v>0</v>
      </c>
      <c r="BJ154" s="10" t="s">
        <v>40</v>
      </c>
      <c r="BK154" s="90">
        <f>ROUND(I154*H154,2)</f>
        <v>0</v>
      </c>
      <c r="BL154" s="10" t="s">
        <v>71</v>
      </c>
      <c r="BM154" s="89" t="s">
        <v>221</v>
      </c>
    </row>
    <row r="155" spans="2:65" s="1" customFormat="1" x14ac:dyDescent="0.2">
      <c r="B155" s="19"/>
      <c r="D155" s="91" t="s">
        <v>72</v>
      </c>
      <c r="F155" s="92" t="s">
        <v>222</v>
      </c>
      <c r="I155" s="93"/>
      <c r="L155" s="19"/>
      <c r="M155" s="94"/>
      <c r="T155" s="28"/>
      <c r="AT155" s="10" t="s">
        <v>72</v>
      </c>
      <c r="AU155" s="10" t="s">
        <v>41</v>
      </c>
    </row>
    <row r="156" spans="2:65" s="7" customFormat="1" x14ac:dyDescent="0.2">
      <c r="B156" s="95"/>
      <c r="D156" s="96" t="s">
        <v>73</v>
      </c>
      <c r="E156" s="97" t="s">
        <v>6</v>
      </c>
      <c r="F156" s="98" t="s">
        <v>223</v>
      </c>
      <c r="H156" s="99">
        <v>38</v>
      </c>
      <c r="I156" s="100"/>
      <c r="L156" s="95"/>
      <c r="M156" s="101"/>
      <c r="T156" s="102"/>
      <c r="AT156" s="97" t="s">
        <v>73</v>
      </c>
      <c r="AU156" s="97" t="s">
        <v>41</v>
      </c>
      <c r="AV156" s="7" t="s">
        <v>41</v>
      </c>
      <c r="AW156" s="7" t="s">
        <v>18</v>
      </c>
      <c r="AX156" s="7" t="s">
        <v>40</v>
      </c>
      <c r="AY156" s="97" t="s">
        <v>66</v>
      </c>
    </row>
    <row r="157" spans="2:65" s="1" customFormat="1" ht="37.799999999999997" customHeight="1" x14ac:dyDescent="0.2">
      <c r="B157" s="19"/>
      <c r="C157" s="78" t="s">
        <v>94</v>
      </c>
      <c r="D157" s="78" t="s">
        <v>68</v>
      </c>
      <c r="E157" s="79" t="s">
        <v>224</v>
      </c>
      <c r="F157" s="80" t="s">
        <v>225</v>
      </c>
      <c r="G157" s="81" t="s">
        <v>89</v>
      </c>
      <c r="H157" s="82">
        <v>57</v>
      </c>
      <c r="I157" s="83"/>
      <c r="J157" s="84">
        <f>ROUND(I157*H157,2)</f>
        <v>0</v>
      </c>
      <c r="K157" s="80" t="s">
        <v>70</v>
      </c>
      <c r="L157" s="19"/>
      <c r="M157" s="85" t="s">
        <v>6</v>
      </c>
      <c r="N157" s="86" t="s">
        <v>26</v>
      </c>
      <c r="P157" s="87">
        <f>O157*H157</f>
        <v>0</v>
      </c>
      <c r="Q157" s="87">
        <v>0</v>
      </c>
      <c r="R157" s="87">
        <f>Q157*H157</f>
        <v>0</v>
      </c>
      <c r="S157" s="87">
        <v>0</v>
      </c>
      <c r="T157" s="88">
        <f>S157*H157</f>
        <v>0</v>
      </c>
      <c r="AR157" s="89" t="s">
        <v>71</v>
      </c>
      <c r="AT157" s="89" t="s">
        <v>68</v>
      </c>
      <c r="AU157" s="89" t="s">
        <v>41</v>
      </c>
      <c r="AY157" s="10" t="s">
        <v>66</v>
      </c>
      <c r="BE157" s="90">
        <f>IF(N157="základní",J157,0)</f>
        <v>0</v>
      </c>
      <c r="BF157" s="90">
        <f>IF(N157="snížená",J157,0)</f>
        <v>0</v>
      </c>
      <c r="BG157" s="90">
        <f>IF(N157="zákl. přenesená",J157,0)</f>
        <v>0</v>
      </c>
      <c r="BH157" s="90">
        <f>IF(N157="sníž. přenesená",J157,0)</f>
        <v>0</v>
      </c>
      <c r="BI157" s="90">
        <f>IF(N157="nulová",J157,0)</f>
        <v>0</v>
      </c>
      <c r="BJ157" s="10" t="s">
        <v>40</v>
      </c>
      <c r="BK157" s="90">
        <f>ROUND(I157*H157,2)</f>
        <v>0</v>
      </c>
      <c r="BL157" s="10" t="s">
        <v>71</v>
      </c>
      <c r="BM157" s="89" t="s">
        <v>226</v>
      </c>
    </row>
    <row r="158" spans="2:65" s="1" customFormat="1" x14ac:dyDescent="0.2">
      <c r="B158" s="19"/>
      <c r="D158" s="91" t="s">
        <v>72</v>
      </c>
      <c r="F158" s="92" t="s">
        <v>227</v>
      </c>
      <c r="I158" s="93"/>
      <c r="L158" s="19"/>
      <c r="M158" s="94"/>
      <c r="T158" s="28"/>
      <c r="AT158" s="10" t="s">
        <v>72</v>
      </c>
      <c r="AU158" s="10" t="s">
        <v>41</v>
      </c>
    </row>
    <row r="159" spans="2:65" s="7" customFormat="1" x14ac:dyDescent="0.2">
      <c r="B159" s="95"/>
      <c r="D159" s="96" t="s">
        <v>73</v>
      </c>
      <c r="E159" s="97" t="s">
        <v>6</v>
      </c>
      <c r="F159" s="98" t="s">
        <v>228</v>
      </c>
      <c r="H159" s="99">
        <v>57</v>
      </c>
      <c r="I159" s="100"/>
      <c r="L159" s="95"/>
      <c r="M159" s="101"/>
      <c r="T159" s="102"/>
      <c r="AT159" s="97" t="s">
        <v>73</v>
      </c>
      <c r="AU159" s="97" t="s">
        <v>41</v>
      </c>
      <c r="AV159" s="7" t="s">
        <v>41</v>
      </c>
      <c r="AW159" s="7" t="s">
        <v>18</v>
      </c>
      <c r="AX159" s="7" t="s">
        <v>40</v>
      </c>
      <c r="AY159" s="97" t="s">
        <v>66</v>
      </c>
    </row>
    <row r="160" spans="2:65" s="1" customFormat="1" ht="37.799999999999997" customHeight="1" x14ac:dyDescent="0.2">
      <c r="B160" s="19"/>
      <c r="C160" s="78" t="s">
        <v>95</v>
      </c>
      <c r="D160" s="78" t="s">
        <v>68</v>
      </c>
      <c r="E160" s="79" t="s">
        <v>229</v>
      </c>
      <c r="F160" s="80" t="s">
        <v>230</v>
      </c>
      <c r="G160" s="81" t="s">
        <v>89</v>
      </c>
      <c r="H160" s="82">
        <v>19</v>
      </c>
      <c r="I160" s="83"/>
      <c r="J160" s="84">
        <f>ROUND(I160*H160,2)</f>
        <v>0</v>
      </c>
      <c r="K160" s="80" t="s">
        <v>70</v>
      </c>
      <c r="L160" s="19"/>
      <c r="M160" s="85" t="s">
        <v>6</v>
      </c>
      <c r="N160" s="86" t="s">
        <v>26</v>
      </c>
      <c r="P160" s="87">
        <f>O160*H160</f>
        <v>0</v>
      </c>
      <c r="Q160" s="87">
        <v>0</v>
      </c>
      <c r="R160" s="87">
        <f>Q160*H160</f>
        <v>0</v>
      </c>
      <c r="S160" s="87">
        <v>0</v>
      </c>
      <c r="T160" s="88">
        <f>S160*H160</f>
        <v>0</v>
      </c>
      <c r="AR160" s="89" t="s">
        <v>71</v>
      </c>
      <c r="AT160" s="89" t="s">
        <v>68</v>
      </c>
      <c r="AU160" s="89" t="s">
        <v>41</v>
      </c>
      <c r="AY160" s="10" t="s">
        <v>66</v>
      </c>
      <c r="BE160" s="90">
        <f>IF(N160="základní",J160,0)</f>
        <v>0</v>
      </c>
      <c r="BF160" s="90">
        <f>IF(N160="snížená",J160,0)</f>
        <v>0</v>
      </c>
      <c r="BG160" s="90">
        <f>IF(N160="zákl. přenesená",J160,0)</f>
        <v>0</v>
      </c>
      <c r="BH160" s="90">
        <f>IF(N160="sníž. přenesená",J160,0)</f>
        <v>0</v>
      </c>
      <c r="BI160" s="90">
        <f>IF(N160="nulová",J160,0)</f>
        <v>0</v>
      </c>
      <c r="BJ160" s="10" t="s">
        <v>40</v>
      </c>
      <c r="BK160" s="90">
        <f>ROUND(I160*H160,2)</f>
        <v>0</v>
      </c>
      <c r="BL160" s="10" t="s">
        <v>71</v>
      </c>
      <c r="BM160" s="89" t="s">
        <v>231</v>
      </c>
    </row>
    <row r="161" spans="2:65" s="1" customFormat="1" x14ac:dyDescent="0.2">
      <c r="B161" s="19"/>
      <c r="D161" s="91" t="s">
        <v>72</v>
      </c>
      <c r="F161" s="92" t="s">
        <v>232</v>
      </c>
      <c r="I161" s="93"/>
      <c r="L161" s="19"/>
      <c r="M161" s="94"/>
      <c r="T161" s="28"/>
      <c r="AT161" s="10" t="s">
        <v>72</v>
      </c>
      <c r="AU161" s="10" t="s">
        <v>41</v>
      </c>
    </row>
    <row r="162" spans="2:65" s="7" customFormat="1" x14ac:dyDescent="0.2">
      <c r="B162" s="95"/>
      <c r="D162" s="96" t="s">
        <v>73</v>
      </c>
      <c r="E162" s="97" t="s">
        <v>6</v>
      </c>
      <c r="F162" s="98" t="s">
        <v>233</v>
      </c>
      <c r="H162" s="99">
        <v>19</v>
      </c>
      <c r="I162" s="100"/>
      <c r="L162" s="95"/>
      <c r="M162" s="101"/>
      <c r="T162" s="102"/>
      <c r="AT162" s="97" t="s">
        <v>73</v>
      </c>
      <c r="AU162" s="97" t="s">
        <v>41</v>
      </c>
      <c r="AV162" s="7" t="s">
        <v>41</v>
      </c>
      <c r="AW162" s="7" t="s">
        <v>18</v>
      </c>
      <c r="AX162" s="7" t="s">
        <v>40</v>
      </c>
      <c r="AY162" s="97" t="s">
        <v>66</v>
      </c>
    </row>
    <row r="163" spans="2:65" s="1" customFormat="1" ht="37.799999999999997" customHeight="1" x14ac:dyDescent="0.2">
      <c r="B163" s="19"/>
      <c r="C163" s="78" t="s">
        <v>96</v>
      </c>
      <c r="D163" s="78" t="s">
        <v>68</v>
      </c>
      <c r="E163" s="79" t="s">
        <v>234</v>
      </c>
      <c r="F163" s="80" t="s">
        <v>235</v>
      </c>
      <c r="G163" s="81" t="s">
        <v>89</v>
      </c>
      <c r="H163" s="82">
        <v>76</v>
      </c>
      <c r="I163" s="83"/>
      <c r="J163" s="84">
        <f>ROUND(I163*H163,2)</f>
        <v>0</v>
      </c>
      <c r="K163" s="80" t="s">
        <v>70</v>
      </c>
      <c r="L163" s="19"/>
      <c r="M163" s="85" t="s">
        <v>6</v>
      </c>
      <c r="N163" s="86" t="s">
        <v>26</v>
      </c>
      <c r="P163" s="87">
        <f>O163*H163</f>
        <v>0</v>
      </c>
      <c r="Q163" s="87">
        <v>0</v>
      </c>
      <c r="R163" s="87">
        <f>Q163*H163</f>
        <v>0</v>
      </c>
      <c r="S163" s="87">
        <v>0</v>
      </c>
      <c r="T163" s="88">
        <f>S163*H163</f>
        <v>0</v>
      </c>
      <c r="AR163" s="89" t="s">
        <v>71</v>
      </c>
      <c r="AT163" s="89" t="s">
        <v>68</v>
      </c>
      <c r="AU163" s="89" t="s">
        <v>41</v>
      </c>
      <c r="AY163" s="10" t="s">
        <v>66</v>
      </c>
      <c r="BE163" s="90">
        <f>IF(N163="základní",J163,0)</f>
        <v>0</v>
      </c>
      <c r="BF163" s="90">
        <f>IF(N163="snížená",J163,0)</f>
        <v>0</v>
      </c>
      <c r="BG163" s="90">
        <f>IF(N163="zákl. přenesená",J163,0)</f>
        <v>0</v>
      </c>
      <c r="BH163" s="90">
        <f>IF(N163="sníž. přenesená",J163,0)</f>
        <v>0</v>
      </c>
      <c r="BI163" s="90">
        <f>IF(N163="nulová",J163,0)</f>
        <v>0</v>
      </c>
      <c r="BJ163" s="10" t="s">
        <v>40</v>
      </c>
      <c r="BK163" s="90">
        <f>ROUND(I163*H163,2)</f>
        <v>0</v>
      </c>
      <c r="BL163" s="10" t="s">
        <v>71</v>
      </c>
      <c r="BM163" s="89" t="s">
        <v>236</v>
      </c>
    </row>
    <row r="164" spans="2:65" s="1" customFormat="1" x14ac:dyDescent="0.2">
      <c r="B164" s="19"/>
      <c r="D164" s="91" t="s">
        <v>72</v>
      </c>
      <c r="F164" s="92" t="s">
        <v>237</v>
      </c>
      <c r="I164" s="93"/>
      <c r="L164" s="19"/>
      <c r="M164" s="94"/>
      <c r="T164" s="28"/>
      <c r="AT164" s="10" t="s">
        <v>72</v>
      </c>
      <c r="AU164" s="10" t="s">
        <v>41</v>
      </c>
    </row>
    <row r="165" spans="2:65" s="7" customFormat="1" x14ac:dyDescent="0.2">
      <c r="B165" s="95"/>
      <c r="D165" s="96" t="s">
        <v>73</v>
      </c>
      <c r="E165" s="97" t="s">
        <v>6</v>
      </c>
      <c r="F165" s="98" t="s">
        <v>238</v>
      </c>
      <c r="H165" s="99">
        <v>76</v>
      </c>
      <c r="I165" s="100"/>
      <c r="L165" s="95"/>
      <c r="M165" s="101"/>
      <c r="T165" s="102"/>
      <c r="AT165" s="97" t="s">
        <v>73</v>
      </c>
      <c r="AU165" s="97" t="s">
        <v>41</v>
      </c>
      <c r="AV165" s="7" t="s">
        <v>41</v>
      </c>
      <c r="AW165" s="7" t="s">
        <v>18</v>
      </c>
      <c r="AX165" s="7" t="s">
        <v>40</v>
      </c>
      <c r="AY165" s="97" t="s">
        <v>66</v>
      </c>
    </row>
    <row r="166" spans="2:65" s="1" customFormat="1" ht="33" customHeight="1" x14ac:dyDescent="0.2">
      <c r="B166" s="19"/>
      <c r="C166" s="78" t="s">
        <v>103</v>
      </c>
      <c r="D166" s="78" t="s">
        <v>68</v>
      </c>
      <c r="E166" s="79" t="s">
        <v>239</v>
      </c>
      <c r="F166" s="80" t="s">
        <v>240</v>
      </c>
      <c r="G166" s="81" t="s">
        <v>89</v>
      </c>
      <c r="H166" s="82">
        <v>38</v>
      </c>
      <c r="I166" s="83"/>
      <c r="J166" s="84">
        <f>ROUND(I166*H166,2)</f>
        <v>0</v>
      </c>
      <c r="K166" s="80" t="s">
        <v>70</v>
      </c>
      <c r="L166" s="19"/>
      <c r="M166" s="85" t="s">
        <v>6</v>
      </c>
      <c r="N166" s="86" t="s">
        <v>26</v>
      </c>
      <c r="P166" s="87">
        <f>O166*H166</f>
        <v>0</v>
      </c>
      <c r="Q166" s="87">
        <v>0</v>
      </c>
      <c r="R166" s="87">
        <f>Q166*H166</f>
        <v>0</v>
      </c>
      <c r="S166" s="87">
        <v>0</v>
      </c>
      <c r="T166" s="88">
        <f>S166*H166</f>
        <v>0</v>
      </c>
      <c r="AR166" s="89" t="s">
        <v>71</v>
      </c>
      <c r="AT166" s="89" t="s">
        <v>68</v>
      </c>
      <c r="AU166" s="89" t="s">
        <v>41</v>
      </c>
      <c r="AY166" s="10" t="s">
        <v>66</v>
      </c>
      <c r="BE166" s="90">
        <f>IF(N166="základní",J166,0)</f>
        <v>0</v>
      </c>
      <c r="BF166" s="90">
        <f>IF(N166="snížená",J166,0)</f>
        <v>0</v>
      </c>
      <c r="BG166" s="90">
        <f>IF(N166="zákl. přenesená",J166,0)</f>
        <v>0</v>
      </c>
      <c r="BH166" s="90">
        <f>IF(N166="sníž. přenesená",J166,0)</f>
        <v>0</v>
      </c>
      <c r="BI166" s="90">
        <f>IF(N166="nulová",J166,0)</f>
        <v>0</v>
      </c>
      <c r="BJ166" s="10" t="s">
        <v>40</v>
      </c>
      <c r="BK166" s="90">
        <f>ROUND(I166*H166,2)</f>
        <v>0</v>
      </c>
      <c r="BL166" s="10" t="s">
        <v>71</v>
      </c>
      <c r="BM166" s="89" t="s">
        <v>241</v>
      </c>
    </row>
    <row r="167" spans="2:65" s="1" customFormat="1" x14ac:dyDescent="0.2">
      <c r="B167" s="19"/>
      <c r="D167" s="91" t="s">
        <v>72</v>
      </c>
      <c r="F167" s="92" t="s">
        <v>242</v>
      </c>
      <c r="I167" s="93"/>
      <c r="L167" s="19"/>
      <c r="M167" s="94"/>
      <c r="T167" s="28"/>
      <c r="AT167" s="10" t="s">
        <v>72</v>
      </c>
      <c r="AU167" s="10" t="s">
        <v>41</v>
      </c>
    </row>
    <row r="168" spans="2:65" s="7" customFormat="1" x14ac:dyDescent="0.2">
      <c r="B168" s="95"/>
      <c r="D168" s="96" t="s">
        <v>73</v>
      </c>
      <c r="E168" s="97" t="s">
        <v>6</v>
      </c>
      <c r="F168" s="98" t="s">
        <v>223</v>
      </c>
      <c r="H168" s="99">
        <v>38</v>
      </c>
      <c r="I168" s="100"/>
      <c r="L168" s="95"/>
      <c r="M168" s="101"/>
      <c r="T168" s="102"/>
      <c r="AT168" s="97" t="s">
        <v>73</v>
      </c>
      <c r="AU168" s="97" t="s">
        <v>41</v>
      </c>
      <c r="AV168" s="7" t="s">
        <v>41</v>
      </c>
      <c r="AW168" s="7" t="s">
        <v>18</v>
      </c>
      <c r="AX168" s="7" t="s">
        <v>40</v>
      </c>
      <c r="AY168" s="97" t="s">
        <v>66</v>
      </c>
    </row>
    <row r="169" spans="2:65" s="1" customFormat="1" ht="33" customHeight="1" x14ac:dyDescent="0.2">
      <c r="B169" s="19"/>
      <c r="C169" s="78" t="s">
        <v>105</v>
      </c>
      <c r="D169" s="78" t="s">
        <v>68</v>
      </c>
      <c r="E169" s="79" t="s">
        <v>243</v>
      </c>
      <c r="F169" s="80" t="s">
        <v>244</v>
      </c>
      <c r="G169" s="81" t="s">
        <v>89</v>
      </c>
      <c r="H169" s="82">
        <v>57</v>
      </c>
      <c r="I169" s="83"/>
      <c r="J169" s="84">
        <f>ROUND(I169*H169,2)</f>
        <v>0</v>
      </c>
      <c r="K169" s="80" t="s">
        <v>70</v>
      </c>
      <c r="L169" s="19"/>
      <c r="M169" s="85" t="s">
        <v>6</v>
      </c>
      <c r="N169" s="86" t="s">
        <v>26</v>
      </c>
      <c r="P169" s="87">
        <f>O169*H169</f>
        <v>0</v>
      </c>
      <c r="Q169" s="87">
        <v>0</v>
      </c>
      <c r="R169" s="87">
        <f>Q169*H169</f>
        <v>0</v>
      </c>
      <c r="S169" s="87">
        <v>0</v>
      </c>
      <c r="T169" s="88">
        <f>S169*H169</f>
        <v>0</v>
      </c>
      <c r="AR169" s="89" t="s">
        <v>71</v>
      </c>
      <c r="AT169" s="89" t="s">
        <v>68</v>
      </c>
      <c r="AU169" s="89" t="s">
        <v>41</v>
      </c>
      <c r="AY169" s="10" t="s">
        <v>66</v>
      </c>
      <c r="BE169" s="90">
        <f>IF(N169="základní",J169,0)</f>
        <v>0</v>
      </c>
      <c r="BF169" s="90">
        <f>IF(N169="snížená",J169,0)</f>
        <v>0</v>
      </c>
      <c r="BG169" s="90">
        <f>IF(N169="zákl. přenesená",J169,0)</f>
        <v>0</v>
      </c>
      <c r="BH169" s="90">
        <f>IF(N169="sníž. přenesená",J169,0)</f>
        <v>0</v>
      </c>
      <c r="BI169" s="90">
        <f>IF(N169="nulová",J169,0)</f>
        <v>0</v>
      </c>
      <c r="BJ169" s="10" t="s">
        <v>40</v>
      </c>
      <c r="BK169" s="90">
        <f>ROUND(I169*H169,2)</f>
        <v>0</v>
      </c>
      <c r="BL169" s="10" t="s">
        <v>71</v>
      </c>
      <c r="BM169" s="89" t="s">
        <v>245</v>
      </c>
    </row>
    <row r="170" spans="2:65" s="1" customFormat="1" x14ac:dyDescent="0.2">
      <c r="B170" s="19"/>
      <c r="D170" s="91" t="s">
        <v>72</v>
      </c>
      <c r="F170" s="92" t="s">
        <v>246</v>
      </c>
      <c r="I170" s="93"/>
      <c r="L170" s="19"/>
      <c r="M170" s="94"/>
      <c r="T170" s="28"/>
      <c r="AT170" s="10" t="s">
        <v>72</v>
      </c>
      <c r="AU170" s="10" t="s">
        <v>41</v>
      </c>
    </row>
    <row r="171" spans="2:65" s="7" customFormat="1" x14ac:dyDescent="0.2">
      <c r="B171" s="95"/>
      <c r="D171" s="96" t="s">
        <v>73</v>
      </c>
      <c r="E171" s="97" t="s">
        <v>6</v>
      </c>
      <c r="F171" s="98" t="s">
        <v>228</v>
      </c>
      <c r="H171" s="99">
        <v>57</v>
      </c>
      <c r="I171" s="100"/>
      <c r="L171" s="95"/>
      <c r="M171" s="101"/>
      <c r="T171" s="102"/>
      <c r="AT171" s="97" t="s">
        <v>73</v>
      </c>
      <c r="AU171" s="97" t="s">
        <v>41</v>
      </c>
      <c r="AV171" s="7" t="s">
        <v>41</v>
      </c>
      <c r="AW171" s="7" t="s">
        <v>18</v>
      </c>
      <c r="AX171" s="7" t="s">
        <v>40</v>
      </c>
      <c r="AY171" s="97" t="s">
        <v>66</v>
      </c>
    </row>
    <row r="172" spans="2:65" s="1" customFormat="1" ht="33" customHeight="1" x14ac:dyDescent="0.2">
      <c r="B172" s="19"/>
      <c r="C172" s="78" t="s">
        <v>106</v>
      </c>
      <c r="D172" s="78" t="s">
        <v>68</v>
      </c>
      <c r="E172" s="79" t="s">
        <v>247</v>
      </c>
      <c r="F172" s="80" t="s">
        <v>248</v>
      </c>
      <c r="G172" s="81" t="s">
        <v>89</v>
      </c>
      <c r="H172" s="82">
        <v>19</v>
      </c>
      <c r="I172" s="83"/>
      <c r="J172" s="84">
        <f>ROUND(I172*H172,2)</f>
        <v>0</v>
      </c>
      <c r="K172" s="80" t="s">
        <v>70</v>
      </c>
      <c r="L172" s="19"/>
      <c r="M172" s="85" t="s">
        <v>6</v>
      </c>
      <c r="N172" s="86" t="s">
        <v>26</v>
      </c>
      <c r="P172" s="87">
        <f>O172*H172</f>
        <v>0</v>
      </c>
      <c r="Q172" s="87">
        <v>0</v>
      </c>
      <c r="R172" s="87">
        <f>Q172*H172</f>
        <v>0</v>
      </c>
      <c r="S172" s="87">
        <v>0</v>
      </c>
      <c r="T172" s="88">
        <f>S172*H172</f>
        <v>0</v>
      </c>
      <c r="AR172" s="89" t="s">
        <v>71</v>
      </c>
      <c r="AT172" s="89" t="s">
        <v>68</v>
      </c>
      <c r="AU172" s="89" t="s">
        <v>41</v>
      </c>
      <c r="AY172" s="10" t="s">
        <v>66</v>
      </c>
      <c r="BE172" s="90">
        <f>IF(N172="základní",J172,0)</f>
        <v>0</v>
      </c>
      <c r="BF172" s="90">
        <f>IF(N172="snížená",J172,0)</f>
        <v>0</v>
      </c>
      <c r="BG172" s="90">
        <f>IF(N172="zákl. přenesená",J172,0)</f>
        <v>0</v>
      </c>
      <c r="BH172" s="90">
        <f>IF(N172="sníž. přenesená",J172,0)</f>
        <v>0</v>
      </c>
      <c r="BI172" s="90">
        <f>IF(N172="nulová",J172,0)</f>
        <v>0</v>
      </c>
      <c r="BJ172" s="10" t="s">
        <v>40</v>
      </c>
      <c r="BK172" s="90">
        <f>ROUND(I172*H172,2)</f>
        <v>0</v>
      </c>
      <c r="BL172" s="10" t="s">
        <v>71</v>
      </c>
      <c r="BM172" s="89" t="s">
        <v>249</v>
      </c>
    </row>
    <row r="173" spans="2:65" s="1" customFormat="1" x14ac:dyDescent="0.2">
      <c r="B173" s="19"/>
      <c r="D173" s="91" t="s">
        <v>72</v>
      </c>
      <c r="F173" s="92" t="s">
        <v>250</v>
      </c>
      <c r="I173" s="93"/>
      <c r="L173" s="19"/>
      <c r="M173" s="94"/>
      <c r="T173" s="28"/>
      <c r="AT173" s="10" t="s">
        <v>72</v>
      </c>
      <c r="AU173" s="10" t="s">
        <v>41</v>
      </c>
    </row>
    <row r="174" spans="2:65" s="7" customFormat="1" x14ac:dyDescent="0.2">
      <c r="B174" s="95"/>
      <c r="D174" s="96" t="s">
        <v>73</v>
      </c>
      <c r="E174" s="97" t="s">
        <v>6</v>
      </c>
      <c r="F174" s="98" t="s">
        <v>233</v>
      </c>
      <c r="H174" s="99">
        <v>19</v>
      </c>
      <c r="I174" s="100"/>
      <c r="L174" s="95"/>
      <c r="M174" s="101"/>
      <c r="T174" s="102"/>
      <c r="AT174" s="97" t="s">
        <v>73</v>
      </c>
      <c r="AU174" s="97" t="s">
        <v>41</v>
      </c>
      <c r="AV174" s="7" t="s">
        <v>41</v>
      </c>
      <c r="AW174" s="7" t="s">
        <v>18</v>
      </c>
      <c r="AX174" s="7" t="s">
        <v>40</v>
      </c>
      <c r="AY174" s="97" t="s">
        <v>66</v>
      </c>
    </row>
    <row r="175" spans="2:65" s="1" customFormat="1" ht="33" customHeight="1" x14ac:dyDescent="0.2">
      <c r="B175" s="19"/>
      <c r="C175" s="78" t="s">
        <v>107</v>
      </c>
      <c r="D175" s="78" t="s">
        <v>68</v>
      </c>
      <c r="E175" s="79" t="s">
        <v>251</v>
      </c>
      <c r="F175" s="80" t="s">
        <v>252</v>
      </c>
      <c r="G175" s="81" t="s">
        <v>89</v>
      </c>
      <c r="H175" s="82">
        <v>76</v>
      </c>
      <c r="I175" s="83"/>
      <c r="J175" s="84">
        <f>ROUND(I175*H175,2)</f>
        <v>0</v>
      </c>
      <c r="K175" s="80" t="s">
        <v>70</v>
      </c>
      <c r="L175" s="19"/>
      <c r="M175" s="85" t="s">
        <v>6</v>
      </c>
      <c r="N175" s="86" t="s">
        <v>26</v>
      </c>
      <c r="P175" s="87">
        <f>O175*H175</f>
        <v>0</v>
      </c>
      <c r="Q175" s="87">
        <v>0</v>
      </c>
      <c r="R175" s="87">
        <f>Q175*H175</f>
        <v>0</v>
      </c>
      <c r="S175" s="87">
        <v>0</v>
      </c>
      <c r="T175" s="88">
        <f>S175*H175</f>
        <v>0</v>
      </c>
      <c r="AR175" s="89" t="s">
        <v>71</v>
      </c>
      <c r="AT175" s="89" t="s">
        <v>68</v>
      </c>
      <c r="AU175" s="89" t="s">
        <v>41</v>
      </c>
      <c r="AY175" s="10" t="s">
        <v>66</v>
      </c>
      <c r="BE175" s="90">
        <f>IF(N175="základní",J175,0)</f>
        <v>0</v>
      </c>
      <c r="BF175" s="90">
        <f>IF(N175="snížená",J175,0)</f>
        <v>0</v>
      </c>
      <c r="BG175" s="90">
        <f>IF(N175="zákl. přenesená",J175,0)</f>
        <v>0</v>
      </c>
      <c r="BH175" s="90">
        <f>IF(N175="sníž. přenesená",J175,0)</f>
        <v>0</v>
      </c>
      <c r="BI175" s="90">
        <f>IF(N175="nulová",J175,0)</f>
        <v>0</v>
      </c>
      <c r="BJ175" s="10" t="s">
        <v>40</v>
      </c>
      <c r="BK175" s="90">
        <f>ROUND(I175*H175,2)</f>
        <v>0</v>
      </c>
      <c r="BL175" s="10" t="s">
        <v>71</v>
      </c>
      <c r="BM175" s="89" t="s">
        <v>253</v>
      </c>
    </row>
    <row r="176" spans="2:65" s="1" customFormat="1" x14ac:dyDescent="0.2">
      <c r="B176" s="19"/>
      <c r="D176" s="91" t="s">
        <v>72</v>
      </c>
      <c r="F176" s="92" t="s">
        <v>254</v>
      </c>
      <c r="I176" s="93"/>
      <c r="L176" s="19"/>
      <c r="M176" s="94"/>
      <c r="T176" s="28"/>
      <c r="AT176" s="10" t="s">
        <v>72</v>
      </c>
      <c r="AU176" s="10" t="s">
        <v>41</v>
      </c>
    </row>
    <row r="177" spans="2:65" s="7" customFormat="1" x14ac:dyDescent="0.2">
      <c r="B177" s="95"/>
      <c r="D177" s="96" t="s">
        <v>73</v>
      </c>
      <c r="E177" s="97" t="s">
        <v>6</v>
      </c>
      <c r="F177" s="98" t="s">
        <v>238</v>
      </c>
      <c r="H177" s="99">
        <v>76</v>
      </c>
      <c r="I177" s="100"/>
      <c r="L177" s="95"/>
      <c r="M177" s="101"/>
      <c r="T177" s="102"/>
      <c r="AT177" s="97" t="s">
        <v>73</v>
      </c>
      <c r="AU177" s="97" t="s">
        <v>41</v>
      </c>
      <c r="AV177" s="7" t="s">
        <v>41</v>
      </c>
      <c r="AW177" s="7" t="s">
        <v>18</v>
      </c>
      <c r="AX177" s="7" t="s">
        <v>40</v>
      </c>
      <c r="AY177" s="97" t="s">
        <v>66</v>
      </c>
    </row>
    <row r="178" spans="2:65" s="1" customFormat="1" ht="33" customHeight="1" x14ac:dyDescent="0.2">
      <c r="B178" s="19"/>
      <c r="C178" s="78" t="s">
        <v>108</v>
      </c>
      <c r="D178" s="78" t="s">
        <v>68</v>
      </c>
      <c r="E178" s="79" t="s">
        <v>255</v>
      </c>
      <c r="F178" s="80" t="s">
        <v>256</v>
      </c>
      <c r="G178" s="81" t="s">
        <v>89</v>
      </c>
      <c r="H178" s="82">
        <v>114</v>
      </c>
      <c r="I178" s="83"/>
      <c r="J178" s="84">
        <f>ROUND(I178*H178,2)</f>
        <v>0</v>
      </c>
      <c r="K178" s="80" t="s">
        <v>70</v>
      </c>
      <c r="L178" s="19"/>
      <c r="M178" s="85" t="s">
        <v>6</v>
      </c>
      <c r="N178" s="86" t="s">
        <v>26</v>
      </c>
      <c r="P178" s="87">
        <f>O178*H178</f>
        <v>0</v>
      </c>
      <c r="Q178" s="87">
        <v>0</v>
      </c>
      <c r="R178" s="87">
        <f>Q178*H178</f>
        <v>0</v>
      </c>
      <c r="S178" s="87">
        <v>0</v>
      </c>
      <c r="T178" s="88">
        <f>S178*H178</f>
        <v>0</v>
      </c>
      <c r="AR178" s="89" t="s">
        <v>71</v>
      </c>
      <c r="AT178" s="89" t="s">
        <v>68</v>
      </c>
      <c r="AU178" s="89" t="s">
        <v>41</v>
      </c>
      <c r="AY178" s="10" t="s">
        <v>66</v>
      </c>
      <c r="BE178" s="90">
        <f>IF(N178="základní",J178,0)</f>
        <v>0</v>
      </c>
      <c r="BF178" s="90">
        <f>IF(N178="snížená",J178,0)</f>
        <v>0</v>
      </c>
      <c r="BG178" s="90">
        <f>IF(N178="zákl. přenesená",J178,0)</f>
        <v>0</v>
      </c>
      <c r="BH178" s="90">
        <f>IF(N178="sníž. přenesená",J178,0)</f>
        <v>0</v>
      </c>
      <c r="BI178" s="90">
        <f>IF(N178="nulová",J178,0)</f>
        <v>0</v>
      </c>
      <c r="BJ178" s="10" t="s">
        <v>40</v>
      </c>
      <c r="BK178" s="90">
        <f>ROUND(I178*H178,2)</f>
        <v>0</v>
      </c>
      <c r="BL178" s="10" t="s">
        <v>71</v>
      </c>
      <c r="BM178" s="89" t="s">
        <v>257</v>
      </c>
    </row>
    <row r="179" spans="2:65" s="1" customFormat="1" x14ac:dyDescent="0.2">
      <c r="B179" s="19"/>
      <c r="D179" s="91" t="s">
        <v>72</v>
      </c>
      <c r="F179" s="92" t="s">
        <v>258</v>
      </c>
      <c r="I179" s="93"/>
      <c r="L179" s="19"/>
      <c r="M179" s="94"/>
      <c r="T179" s="28"/>
      <c r="AT179" s="10" t="s">
        <v>72</v>
      </c>
      <c r="AU179" s="10" t="s">
        <v>41</v>
      </c>
    </row>
    <row r="180" spans="2:65" s="7" customFormat="1" x14ac:dyDescent="0.2">
      <c r="B180" s="95"/>
      <c r="D180" s="96" t="s">
        <v>73</v>
      </c>
      <c r="E180" s="97" t="s">
        <v>6</v>
      </c>
      <c r="F180" s="98" t="s">
        <v>259</v>
      </c>
      <c r="H180" s="99">
        <v>114</v>
      </c>
      <c r="I180" s="100"/>
      <c r="L180" s="95"/>
      <c r="M180" s="101"/>
      <c r="T180" s="102"/>
      <c r="AT180" s="97" t="s">
        <v>73</v>
      </c>
      <c r="AU180" s="97" t="s">
        <v>41</v>
      </c>
      <c r="AV180" s="7" t="s">
        <v>41</v>
      </c>
      <c r="AW180" s="7" t="s">
        <v>18</v>
      </c>
      <c r="AX180" s="7" t="s">
        <v>40</v>
      </c>
      <c r="AY180" s="97" t="s">
        <v>66</v>
      </c>
    </row>
    <row r="181" spans="2:65" s="1" customFormat="1" ht="33" customHeight="1" x14ac:dyDescent="0.2">
      <c r="B181" s="19"/>
      <c r="C181" s="78" t="s">
        <v>109</v>
      </c>
      <c r="D181" s="78" t="s">
        <v>68</v>
      </c>
      <c r="E181" s="79" t="s">
        <v>260</v>
      </c>
      <c r="F181" s="80" t="s">
        <v>261</v>
      </c>
      <c r="G181" s="81" t="s">
        <v>89</v>
      </c>
      <c r="H181" s="82">
        <v>57</v>
      </c>
      <c r="I181" s="83"/>
      <c r="J181" s="84">
        <f>ROUND(I181*H181,2)</f>
        <v>0</v>
      </c>
      <c r="K181" s="80" t="s">
        <v>70</v>
      </c>
      <c r="L181" s="19"/>
      <c r="M181" s="85" t="s">
        <v>6</v>
      </c>
      <c r="N181" s="86" t="s">
        <v>26</v>
      </c>
      <c r="P181" s="87">
        <f>O181*H181</f>
        <v>0</v>
      </c>
      <c r="Q181" s="87">
        <v>0</v>
      </c>
      <c r="R181" s="87">
        <f>Q181*H181</f>
        <v>0</v>
      </c>
      <c r="S181" s="87">
        <v>0</v>
      </c>
      <c r="T181" s="88">
        <f>S181*H181</f>
        <v>0</v>
      </c>
      <c r="AR181" s="89" t="s">
        <v>71</v>
      </c>
      <c r="AT181" s="89" t="s">
        <v>68</v>
      </c>
      <c r="AU181" s="89" t="s">
        <v>41</v>
      </c>
      <c r="AY181" s="10" t="s">
        <v>66</v>
      </c>
      <c r="BE181" s="90">
        <f>IF(N181="základní",J181,0)</f>
        <v>0</v>
      </c>
      <c r="BF181" s="90">
        <f>IF(N181="snížená",J181,0)</f>
        <v>0</v>
      </c>
      <c r="BG181" s="90">
        <f>IF(N181="zákl. přenesená",J181,0)</f>
        <v>0</v>
      </c>
      <c r="BH181" s="90">
        <f>IF(N181="sníž. přenesená",J181,0)</f>
        <v>0</v>
      </c>
      <c r="BI181" s="90">
        <f>IF(N181="nulová",J181,0)</f>
        <v>0</v>
      </c>
      <c r="BJ181" s="10" t="s">
        <v>40</v>
      </c>
      <c r="BK181" s="90">
        <f>ROUND(I181*H181,2)</f>
        <v>0</v>
      </c>
      <c r="BL181" s="10" t="s">
        <v>71</v>
      </c>
      <c r="BM181" s="89" t="s">
        <v>262</v>
      </c>
    </row>
    <row r="182" spans="2:65" s="1" customFormat="1" x14ac:dyDescent="0.2">
      <c r="B182" s="19"/>
      <c r="D182" s="91" t="s">
        <v>72</v>
      </c>
      <c r="F182" s="92" t="s">
        <v>263</v>
      </c>
      <c r="I182" s="93"/>
      <c r="L182" s="19"/>
      <c r="M182" s="94"/>
      <c r="T182" s="28"/>
      <c r="AT182" s="10" t="s">
        <v>72</v>
      </c>
      <c r="AU182" s="10" t="s">
        <v>41</v>
      </c>
    </row>
    <row r="183" spans="2:65" s="7" customFormat="1" x14ac:dyDescent="0.2">
      <c r="B183" s="95"/>
      <c r="D183" s="96" t="s">
        <v>73</v>
      </c>
      <c r="E183" s="97" t="s">
        <v>6</v>
      </c>
      <c r="F183" s="98" t="s">
        <v>228</v>
      </c>
      <c r="H183" s="99">
        <v>57</v>
      </c>
      <c r="I183" s="100"/>
      <c r="L183" s="95"/>
      <c r="M183" s="101"/>
      <c r="T183" s="102"/>
      <c r="AT183" s="97" t="s">
        <v>73</v>
      </c>
      <c r="AU183" s="97" t="s">
        <v>41</v>
      </c>
      <c r="AV183" s="7" t="s">
        <v>41</v>
      </c>
      <c r="AW183" s="7" t="s">
        <v>18</v>
      </c>
      <c r="AX183" s="7" t="s">
        <v>40</v>
      </c>
      <c r="AY183" s="97" t="s">
        <v>66</v>
      </c>
    </row>
    <row r="184" spans="2:65" s="1" customFormat="1" ht="33" customHeight="1" x14ac:dyDescent="0.2">
      <c r="B184" s="19"/>
      <c r="C184" s="78" t="s">
        <v>110</v>
      </c>
      <c r="D184" s="78" t="s">
        <v>68</v>
      </c>
      <c r="E184" s="79" t="s">
        <v>264</v>
      </c>
      <c r="F184" s="80" t="s">
        <v>265</v>
      </c>
      <c r="G184" s="81" t="s">
        <v>89</v>
      </c>
      <c r="H184" s="82">
        <v>19</v>
      </c>
      <c r="I184" s="83"/>
      <c r="J184" s="84">
        <f>ROUND(I184*H184,2)</f>
        <v>0</v>
      </c>
      <c r="K184" s="80" t="s">
        <v>70</v>
      </c>
      <c r="L184" s="19"/>
      <c r="M184" s="85" t="s">
        <v>6</v>
      </c>
      <c r="N184" s="86" t="s">
        <v>26</v>
      </c>
      <c r="P184" s="87">
        <f>O184*H184</f>
        <v>0</v>
      </c>
      <c r="Q184" s="87">
        <v>0</v>
      </c>
      <c r="R184" s="87">
        <f>Q184*H184</f>
        <v>0</v>
      </c>
      <c r="S184" s="87">
        <v>0</v>
      </c>
      <c r="T184" s="88">
        <f>S184*H184</f>
        <v>0</v>
      </c>
      <c r="AR184" s="89" t="s">
        <v>71</v>
      </c>
      <c r="AT184" s="89" t="s">
        <v>68</v>
      </c>
      <c r="AU184" s="89" t="s">
        <v>41</v>
      </c>
      <c r="AY184" s="10" t="s">
        <v>66</v>
      </c>
      <c r="BE184" s="90">
        <f>IF(N184="základní",J184,0)</f>
        <v>0</v>
      </c>
      <c r="BF184" s="90">
        <f>IF(N184="snížená",J184,0)</f>
        <v>0</v>
      </c>
      <c r="BG184" s="90">
        <f>IF(N184="zákl. přenesená",J184,0)</f>
        <v>0</v>
      </c>
      <c r="BH184" s="90">
        <f>IF(N184="sníž. přenesená",J184,0)</f>
        <v>0</v>
      </c>
      <c r="BI184" s="90">
        <f>IF(N184="nulová",J184,0)</f>
        <v>0</v>
      </c>
      <c r="BJ184" s="10" t="s">
        <v>40</v>
      </c>
      <c r="BK184" s="90">
        <f>ROUND(I184*H184,2)</f>
        <v>0</v>
      </c>
      <c r="BL184" s="10" t="s">
        <v>71</v>
      </c>
      <c r="BM184" s="89" t="s">
        <v>266</v>
      </c>
    </row>
    <row r="185" spans="2:65" s="1" customFormat="1" x14ac:dyDescent="0.2">
      <c r="B185" s="19"/>
      <c r="D185" s="91" t="s">
        <v>72</v>
      </c>
      <c r="F185" s="92" t="s">
        <v>267</v>
      </c>
      <c r="I185" s="93"/>
      <c r="L185" s="19"/>
      <c r="M185" s="94"/>
      <c r="T185" s="28"/>
      <c r="AT185" s="10" t="s">
        <v>72</v>
      </c>
      <c r="AU185" s="10" t="s">
        <v>41</v>
      </c>
    </row>
    <row r="186" spans="2:65" s="7" customFormat="1" x14ac:dyDescent="0.2">
      <c r="B186" s="95"/>
      <c r="D186" s="96" t="s">
        <v>73</v>
      </c>
      <c r="E186" s="97" t="s">
        <v>6</v>
      </c>
      <c r="F186" s="98" t="s">
        <v>233</v>
      </c>
      <c r="H186" s="99">
        <v>19</v>
      </c>
      <c r="I186" s="100"/>
      <c r="L186" s="95"/>
      <c r="M186" s="101"/>
      <c r="T186" s="102"/>
      <c r="AT186" s="97" t="s">
        <v>73</v>
      </c>
      <c r="AU186" s="97" t="s">
        <v>41</v>
      </c>
      <c r="AV186" s="7" t="s">
        <v>41</v>
      </c>
      <c r="AW186" s="7" t="s">
        <v>18</v>
      </c>
      <c r="AX186" s="7" t="s">
        <v>40</v>
      </c>
      <c r="AY186" s="97" t="s">
        <v>66</v>
      </c>
    </row>
    <row r="187" spans="2:65" s="1" customFormat="1" ht="21.75" customHeight="1" x14ac:dyDescent="0.2">
      <c r="B187" s="19"/>
      <c r="C187" s="78" t="s">
        <v>111</v>
      </c>
      <c r="D187" s="78" t="s">
        <v>68</v>
      </c>
      <c r="E187" s="79" t="s">
        <v>268</v>
      </c>
      <c r="F187" s="80" t="s">
        <v>269</v>
      </c>
      <c r="G187" s="81" t="s">
        <v>69</v>
      </c>
      <c r="H187" s="82">
        <v>3450</v>
      </c>
      <c r="I187" s="83"/>
      <c r="J187" s="84">
        <f>ROUND(I187*H187,2)</f>
        <v>0</v>
      </c>
      <c r="K187" s="80" t="s">
        <v>70</v>
      </c>
      <c r="L187" s="19"/>
      <c r="M187" s="85" t="s">
        <v>6</v>
      </c>
      <c r="N187" s="86" t="s">
        <v>26</v>
      </c>
      <c r="P187" s="87">
        <f>O187*H187</f>
        <v>0</v>
      </c>
      <c r="Q187" s="87">
        <v>0</v>
      </c>
      <c r="R187" s="87">
        <f>Q187*H187</f>
        <v>0</v>
      </c>
      <c r="S187" s="87">
        <v>0</v>
      </c>
      <c r="T187" s="88">
        <f>S187*H187</f>
        <v>0</v>
      </c>
      <c r="AR187" s="89" t="s">
        <v>71</v>
      </c>
      <c r="AT187" s="89" t="s">
        <v>68</v>
      </c>
      <c r="AU187" s="89" t="s">
        <v>41</v>
      </c>
      <c r="AY187" s="10" t="s">
        <v>66</v>
      </c>
      <c r="BE187" s="90">
        <f>IF(N187="základní",J187,0)</f>
        <v>0</v>
      </c>
      <c r="BF187" s="90">
        <f>IF(N187="snížená",J187,0)</f>
        <v>0</v>
      </c>
      <c r="BG187" s="90">
        <f>IF(N187="zákl. přenesená",J187,0)</f>
        <v>0</v>
      </c>
      <c r="BH187" s="90">
        <f>IF(N187="sníž. přenesená",J187,0)</f>
        <v>0</v>
      </c>
      <c r="BI187" s="90">
        <f>IF(N187="nulová",J187,0)</f>
        <v>0</v>
      </c>
      <c r="BJ187" s="10" t="s">
        <v>40</v>
      </c>
      <c r="BK187" s="90">
        <f>ROUND(I187*H187,2)</f>
        <v>0</v>
      </c>
      <c r="BL187" s="10" t="s">
        <v>71</v>
      </c>
      <c r="BM187" s="89" t="s">
        <v>270</v>
      </c>
    </row>
    <row r="188" spans="2:65" s="1" customFormat="1" x14ac:dyDescent="0.2">
      <c r="B188" s="19"/>
      <c r="D188" s="91" t="s">
        <v>72</v>
      </c>
      <c r="F188" s="92" t="s">
        <v>271</v>
      </c>
      <c r="I188" s="93"/>
      <c r="L188" s="19"/>
      <c r="M188" s="94"/>
      <c r="T188" s="28"/>
      <c r="AT188" s="10" t="s">
        <v>72</v>
      </c>
      <c r="AU188" s="10" t="s">
        <v>41</v>
      </c>
    </row>
    <row r="189" spans="2:65" s="7" customFormat="1" x14ac:dyDescent="0.2">
      <c r="B189" s="95"/>
      <c r="D189" s="96" t="s">
        <v>73</v>
      </c>
      <c r="E189" s="97" t="s">
        <v>6</v>
      </c>
      <c r="F189" s="98" t="s">
        <v>272</v>
      </c>
      <c r="H189" s="99">
        <v>3450</v>
      </c>
      <c r="I189" s="100"/>
      <c r="L189" s="95"/>
      <c r="M189" s="101"/>
      <c r="T189" s="102"/>
      <c r="AT189" s="97" t="s">
        <v>73</v>
      </c>
      <c r="AU189" s="97" t="s">
        <v>41</v>
      </c>
      <c r="AV189" s="7" t="s">
        <v>41</v>
      </c>
      <c r="AW189" s="7" t="s">
        <v>18</v>
      </c>
      <c r="AX189" s="7" t="s">
        <v>40</v>
      </c>
      <c r="AY189" s="97" t="s">
        <v>66</v>
      </c>
    </row>
    <row r="190" spans="2:65" s="1" customFormat="1" ht="37.799999999999997" customHeight="1" x14ac:dyDescent="0.2">
      <c r="B190" s="19"/>
      <c r="C190" s="78" t="s">
        <v>112</v>
      </c>
      <c r="D190" s="78" t="s">
        <v>68</v>
      </c>
      <c r="E190" s="79" t="s">
        <v>97</v>
      </c>
      <c r="F190" s="80" t="s">
        <v>98</v>
      </c>
      <c r="G190" s="81" t="s">
        <v>84</v>
      </c>
      <c r="H190" s="82">
        <v>20</v>
      </c>
      <c r="I190" s="83"/>
      <c r="J190" s="84">
        <f>ROUND(I190*H190,2)</f>
        <v>0</v>
      </c>
      <c r="K190" s="80" t="s">
        <v>70</v>
      </c>
      <c r="L190" s="19"/>
      <c r="M190" s="85" t="s">
        <v>6</v>
      </c>
      <c r="N190" s="86" t="s">
        <v>26</v>
      </c>
      <c r="P190" s="87">
        <f>O190*H190</f>
        <v>0</v>
      </c>
      <c r="Q190" s="87">
        <v>0</v>
      </c>
      <c r="R190" s="87">
        <f>Q190*H190</f>
        <v>0</v>
      </c>
      <c r="S190" s="87">
        <v>0</v>
      </c>
      <c r="T190" s="88">
        <f>S190*H190</f>
        <v>0</v>
      </c>
      <c r="AR190" s="89" t="s">
        <v>71</v>
      </c>
      <c r="AT190" s="89" t="s">
        <v>68</v>
      </c>
      <c r="AU190" s="89" t="s">
        <v>41</v>
      </c>
      <c r="AY190" s="10" t="s">
        <v>66</v>
      </c>
      <c r="BE190" s="90">
        <f>IF(N190="základní",J190,0)</f>
        <v>0</v>
      </c>
      <c r="BF190" s="90">
        <f>IF(N190="snížená",J190,0)</f>
        <v>0</v>
      </c>
      <c r="BG190" s="90">
        <f>IF(N190="zákl. přenesená",J190,0)</f>
        <v>0</v>
      </c>
      <c r="BH190" s="90">
        <f>IF(N190="sníž. přenesená",J190,0)</f>
        <v>0</v>
      </c>
      <c r="BI190" s="90">
        <f>IF(N190="nulová",J190,0)</f>
        <v>0</v>
      </c>
      <c r="BJ190" s="10" t="s">
        <v>40</v>
      </c>
      <c r="BK190" s="90">
        <f>ROUND(I190*H190,2)</f>
        <v>0</v>
      </c>
      <c r="BL190" s="10" t="s">
        <v>71</v>
      </c>
      <c r="BM190" s="89" t="s">
        <v>273</v>
      </c>
    </row>
    <row r="191" spans="2:65" s="1" customFormat="1" x14ac:dyDescent="0.2">
      <c r="B191" s="19"/>
      <c r="D191" s="91" t="s">
        <v>72</v>
      </c>
      <c r="F191" s="92" t="s">
        <v>99</v>
      </c>
      <c r="I191" s="93"/>
      <c r="L191" s="19"/>
      <c r="M191" s="94"/>
      <c r="T191" s="28"/>
      <c r="AT191" s="10" t="s">
        <v>72</v>
      </c>
      <c r="AU191" s="10" t="s">
        <v>41</v>
      </c>
    </row>
    <row r="192" spans="2:65" s="7" customFormat="1" x14ac:dyDescent="0.2">
      <c r="B192" s="95"/>
      <c r="D192" s="96" t="s">
        <v>73</v>
      </c>
      <c r="E192" s="97" t="s">
        <v>6</v>
      </c>
      <c r="F192" s="98" t="s">
        <v>274</v>
      </c>
      <c r="H192" s="99">
        <v>20</v>
      </c>
      <c r="I192" s="100"/>
      <c r="L192" s="95"/>
      <c r="M192" s="101"/>
      <c r="T192" s="102"/>
      <c r="AT192" s="97" t="s">
        <v>73</v>
      </c>
      <c r="AU192" s="97" t="s">
        <v>41</v>
      </c>
      <c r="AV192" s="7" t="s">
        <v>41</v>
      </c>
      <c r="AW192" s="7" t="s">
        <v>18</v>
      </c>
      <c r="AX192" s="7" t="s">
        <v>39</v>
      </c>
      <c r="AY192" s="97" t="s">
        <v>66</v>
      </c>
    </row>
    <row r="193" spans="2:65" s="9" customFormat="1" x14ac:dyDescent="0.2">
      <c r="B193" s="109"/>
      <c r="D193" s="96" t="s">
        <v>73</v>
      </c>
      <c r="E193" s="110" t="s">
        <v>6</v>
      </c>
      <c r="F193" s="111" t="s">
        <v>78</v>
      </c>
      <c r="H193" s="112">
        <v>20</v>
      </c>
      <c r="I193" s="113"/>
      <c r="L193" s="109"/>
      <c r="M193" s="114"/>
      <c r="T193" s="115"/>
      <c r="AT193" s="110" t="s">
        <v>73</v>
      </c>
      <c r="AU193" s="110" t="s">
        <v>41</v>
      </c>
      <c r="AV193" s="9" t="s">
        <v>71</v>
      </c>
      <c r="AW193" s="9" t="s">
        <v>18</v>
      </c>
      <c r="AX193" s="9" t="s">
        <v>40</v>
      </c>
      <c r="AY193" s="110" t="s">
        <v>66</v>
      </c>
    </row>
    <row r="194" spans="2:65" s="1" customFormat="1" ht="24.15" customHeight="1" x14ac:dyDescent="0.2">
      <c r="B194" s="19"/>
      <c r="C194" s="78" t="s">
        <v>113</v>
      </c>
      <c r="D194" s="78" t="s">
        <v>68</v>
      </c>
      <c r="E194" s="79" t="s">
        <v>100</v>
      </c>
      <c r="F194" s="80" t="s">
        <v>101</v>
      </c>
      <c r="G194" s="81" t="s">
        <v>84</v>
      </c>
      <c r="H194" s="82">
        <v>20</v>
      </c>
      <c r="I194" s="83"/>
      <c r="J194" s="84">
        <f>ROUND(I194*H194,2)</f>
        <v>0</v>
      </c>
      <c r="K194" s="80" t="s">
        <v>70</v>
      </c>
      <c r="L194" s="19"/>
      <c r="M194" s="85" t="s">
        <v>6</v>
      </c>
      <c r="N194" s="86" t="s">
        <v>26</v>
      </c>
      <c r="P194" s="87">
        <f>O194*H194</f>
        <v>0</v>
      </c>
      <c r="Q194" s="87">
        <v>0</v>
      </c>
      <c r="R194" s="87">
        <f>Q194*H194</f>
        <v>0</v>
      </c>
      <c r="S194" s="87">
        <v>0</v>
      </c>
      <c r="T194" s="88">
        <f>S194*H194</f>
        <v>0</v>
      </c>
      <c r="AR194" s="89" t="s">
        <v>71</v>
      </c>
      <c r="AT194" s="89" t="s">
        <v>68</v>
      </c>
      <c r="AU194" s="89" t="s">
        <v>41</v>
      </c>
      <c r="AY194" s="10" t="s">
        <v>66</v>
      </c>
      <c r="BE194" s="90">
        <f>IF(N194="základní",J194,0)</f>
        <v>0</v>
      </c>
      <c r="BF194" s="90">
        <f>IF(N194="snížená",J194,0)</f>
        <v>0</v>
      </c>
      <c r="BG194" s="90">
        <f>IF(N194="zákl. přenesená",J194,0)</f>
        <v>0</v>
      </c>
      <c r="BH194" s="90">
        <f>IF(N194="sníž. přenesená",J194,0)</f>
        <v>0</v>
      </c>
      <c r="BI194" s="90">
        <f>IF(N194="nulová",J194,0)</f>
        <v>0</v>
      </c>
      <c r="BJ194" s="10" t="s">
        <v>40</v>
      </c>
      <c r="BK194" s="90">
        <f>ROUND(I194*H194,2)</f>
        <v>0</v>
      </c>
      <c r="BL194" s="10" t="s">
        <v>71</v>
      </c>
      <c r="BM194" s="89" t="s">
        <v>275</v>
      </c>
    </row>
    <row r="195" spans="2:65" s="1" customFormat="1" x14ac:dyDescent="0.2">
      <c r="B195" s="19"/>
      <c r="D195" s="91" t="s">
        <v>72</v>
      </c>
      <c r="F195" s="92" t="s">
        <v>102</v>
      </c>
      <c r="I195" s="93"/>
      <c r="L195" s="19"/>
      <c r="M195" s="94"/>
      <c r="T195" s="28"/>
      <c r="AT195" s="10" t="s">
        <v>72</v>
      </c>
      <c r="AU195" s="10" t="s">
        <v>41</v>
      </c>
    </row>
    <row r="196" spans="2:65" s="7" customFormat="1" x14ac:dyDescent="0.2">
      <c r="B196" s="95"/>
      <c r="D196" s="96" t="s">
        <v>73</v>
      </c>
      <c r="E196" s="97" t="s">
        <v>6</v>
      </c>
      <c r="F196" s="98" t="s">
        <v>276</v>
      </c>
      <c r="H196" s="99">
        <v>20</v>
      </c>
      <c r="I196" s="100"/>
      <c r="L196" s="95"/>
      <c r="M196" s="101"/>
      <c r="T196" s="102"/>
      <c r="AT196" s="97" t="s">
        <v>73</v>
      </c>
      <c r="AU196" s="97" t="s">
        <v>41</v>
      </c>
      <c r="AV196" s="7" t="s">
        <v>41</v>
      </c>
      <c r="AW196" s="7" t="s">
        <v>18</v>
      </c>
      <c r="AX196" s="7" t="s">
        <v>40</v>
      </c>
      <c r="AY196" s="97" t="s">
        <v>66</v>
      </c>
    </row>
    <row r="197" spans="2:65" s="1" customFormat="1" ht="24.15" customHeight="1" x14ac:dyDescent="0.2">
      <c r="B197" s="19"/>
      <c r="C197" s="78" t="s">
        <v>114</v>
      </c>
      <c r="D197" s="78" t="s">
        <v>68</v>
      </c>
      <c r="E197" s="79" t="s">
        <v>277</v>
      </c>
      <c r="F197" s="80" t="s">
        <v>278</v>
      </c>
      <c r="G197" s="81" t="s">
        <v>89</v>
      </c>
      <c r="H197" s="82">
        <v>6</v>
      </c>
      <c r="I197" s="83"/>
      <c r="J197" s="84">
        <f>ROUND(I197*H197,2)</f>
        <v>0</v>
      </c>
      <c r="K197" s="80" t="s">
        <v>70</v>
      </c>
      <c r="L197" s="19"/>
      <c r="M197" s="85" t="s">
        <v>6</v>
      </c>
      <c r="N197" s="86" t="s">
        <v>26</v>
      </c>
      <c r="P197" s="87">
        <f>O197*H197</f>
        <v>0</v>
      </c>
      <c r="Q197" s="87">
        <v>0</v>
      </c>
      <c r="R197" s="87">
        <f>Q197*H197</f>
        <v>0</v>
      </c>
      <c r="S197" s="87">
        <v>0</v>
      </c>
      <c r="T197" s="88">
        <f>S197*H197</f>
        <v>0</v>
      </c>
      <c r="AR197" s="89" t="s">
        <v>71</v>
      </c>
      <c r="AT197" s="89" t="s">
        <v>68</v>
      </c>
      <c r="AU197" s="89" t="s">
        <v>41</v>
      </c>
      <c r="AY197" s="10" t="s">
        <v>66</v>
      </c>
      <c r="BE197" s="90">
        <f>IF(N197="základní",J197,0)</f>
        <v>0</v>
      </c>
      <c r="BF197" s="90">
        <f>IF(N197="snížená",J197,0)</f>
        <v>0</v>
      </c>
      <c r="BG197" s="90">
        <f>IF(N197="zákl. přenesená",J197,0)</f>
        <v>0</v>
      </c>
      <c r="BH197" s="90">
        <f>IF(N197="sníž. přenesená",J197,0)</f>
        <v>0</v>
      </c>
      <c r="BI197" s="90">
        <f>IF(N197="nulová",J197,0)</f>
        <v>0</v>
      </c>
      <c r="BJ197" s="10" t="s">
        <v>40</v>
      </c>
      <c r="BK197" s="90">
        <f>ROUND(I197*H197,2)</f>
        <v>0</v>
      </c>
      <c r="BL197" s="10" t="s">
        <v>71</v>
      </c>
      <c r="BM197" s="89" t="s">
        <v>279</v>
      </c>
    </row>
    <row r="198" spans="2:65" s="1" customFormat="1" x14ac:dyDescent="0.2">
      <c r="B198" s="19"/>
      <c r="D198" s="91" t="s">
        <v>72</v>
      </c>
      <c r="F198" s="92" t="s">
        <v>280</v>
      </c>
      <c r="I198" s="93"/>
      <c r="L198" s="19"/>
      <c r="M198" s="94"/>
      <c r="T198" s="28"/>
      <c r="AT198" s="10" t="s">
        <v>72</v>
      </c>
      <c r="AU198" s="10" t="s">
        <v>41</v>
      </c>
    </row>
    <row r="199" spans="2:65" s="7" customFormat="1" x14ac:dyDescent="0.2">
      <c r="B199" s="95"/>
      <c r="D199" s="96" t="s">
        <v>73</v>
      </c>
      <c r="E199" s="97" t="s">
        <v>6</v>
      </c>
      <c r="F199" s="98" t="s">
        <v>161</v>
      </c>
      <c r="H199" s="99">
        <v>6</v>
      </c>
      <c r="I199" s="100"/>
      <c r="L199" s="95"/>
      <c r="M199" s="101"/>
      <c r="T199" s="102"/>
      <c r="AT199" s="97" t="s">
        <v>73</v>
      </c>
      <c r="AU199" s="97" t="s">
        <v>41</v>
      </c>
      <c r="AV199" s="7" t="s">
        <v>41</v>
      </c>
      <c r="AW199" s="7" t="s">
        <v>18</v>
      </c>
      <c r="AX199" s="7" t="s">
        <v>40</v>
      </c>
      <c r="AY199" s="97" t="s">
        <v>66</v>
      </c>
    </row>
    <row r="200" spans="2:65" s="1" customFormat="1" ht="24.15" customHeight="1" x14ac:dyDescent="0.2">
      <c r="B200" s="19"/>
      <c r="C200" s="78" t="s">
        <v>115</v>
      </c>
      <c r="D200" s="78" t="s">
        <v>68</v>
      </c>
      <c r="E200" s="79" t="s">
        <v>281</v>
      </c>
      <c r="F200" s="80" t="s">
        <v>282</v>
      </c>
      <c r="G200" s="81" t="s">
        <v>89</v>
      </c>
      <c r="H200" s="82">
        <v>3</v>
      </c>
      <c r="I200" s="83"/>
      <c r="J200" s="84">
        <f>ROUND(I200*H200,2)</f>
        <v>0</v>
      </c>
      <c r="K200" s="80" t="s">
        <v>70</v>
      </c>
      <c r="L200" s="19"/>
      <c r="M200" s="85" t="s">
        <v>6</v>
      </c>
      <c r="N200" s="86" t="s">
        <v>26</v>
      </c>
      <c r="P200" s="87">
        <f>O200*H200</f>
        <v>0</v>
      </c>
      <c r="Q200" s="87">
        <v>0</v>
      </c>
      <c r="R200" s="87">
        <f>Q200*H200</f>
        <v>0</v>
      </c>
      <c r="S200" s="87">
        <v>0</v>
      </c>
      <c r="T200" s="88">
        <f>S200*H200</f>
        <v>0</v>
      </c>
      <c r="AR200" s="89" t="s">
        <v>71</v>
      </c>
      <c r="AT200" s="89" t="s">
        <v>68</v>
      </c>
      <c r="AU200" s="89" t="s">
        <v>41</v>
      </c>
      <c r="AY200" s="10" t="s">
        <v>66</v>
      </c>
      <c r="BE200" s="90">
        <f>IF(N200="základní",J200,0)</f>
        <v>0</v>
      </c>
      <c r="BF200" s="90">
        <f>IF(N200="snížená",J200,0)</f>
        <v>0</v>
      </c>
      <c r="BG200" s="90">
        <f>IF(N200="zákl. přenesená",J200,0)</f>
        <v>0</v>
      </c>
      <c r="BH200" s="90">
        <f>IF(N200="sníž. přenesená",J200,0)</f>
        <v>0</v>
      </c>
      <c r="BI200" s="90">
        <f>IF(N200="nulová",J200,0)</f>
        <v>0</v>
      </c>
      <c r="BJ200" s="10" t="s">
        <v>40</v>
      </c>
      <c r="BK200" s="90">
        <f>ROUND(I200*H200,2)</f>
        <v>0</v>
      </c>
      <c r="BL200" s="10" t="s">
        <v>71</v>
      </c>
      <c r="BM200" s="89" t="s">
        <v>283</v>
      </c>
    </row>
    <row r="201" spans="2:65" s="1" customFormat="1" x14ac:dyDescent="0.2">
      <c r="B201" s="19"/>
      <c r="D201" s="91" t="s">
        <v>72</v>
      </c>
      <c r="F201" s="92" t="s">
        <v>284</v>
      </c>
      <c r="I201" s="93"/>
      <c r="L201" s="19"/>
      <c r="M201" s="94"/>
      <c r="T201" s="28"/>
      <c r="AT201" s="10" t="s">
        <v>72</v>
      </c>
      <c r="AU201" s="10" t="s">
        <v>41</v>
      </c>
    </row>
    <row r="202" spans="2:65" s="7" customFormat="1" x14ac:dyDescent="0.2">
      <c r="B202" s="95"/>
      <c r="D202" s="96" t="s">
        <v>73</v>
      </c>
      <c r="E202" s="97" t="s">
        <v>6</v>
      </c>
      <c r="F202" s="98" t="s">
        <v>104</v>
      </c>
      <c r="H202" s="99">
        <v>3</v>
      </c>
      <c r="I202" s="100"/>
      <c r="L202" s="95"/>
      <c r="M202" s="101"/>
      <c r="T202" s="102"/>
      <c r="AT202" s="97" t="s">
        <v>73</v>
      </c>
      <c r="AU202" s="97" t="s">
        <v>41</v>
      </c>
      <c r="AV202" s="7" t="s">
        <v>41</v>
      </c>
      <c r="AW202" s="7" t="s">
        <v>18</v>
      </c>
      <c r="AX202" s="7" t="s">
        <v>40</v>
      </c>
      <c r="AY202" s="97" t="s">
        <v>66</v>
      </c>
    </row>
    <row r="203" spans="2:65" s="1" customFormat="1" ht="24.15" customHeight="1" x14ac:dyDescent="0.2">
      <c r="B203" s="19"/>
      <c r="C203" s="78" t="s">
        <v>116</v>
      </c>
      <c r="D203" s="78" t="s">
        <v>68</v>
      </c>
      <c r="E203" s="79" t="s">
        <v>285</v>
      </c>
      <c r="F203" s="80" t="s">
        <v>286</v>
      </c>
      <c r="G203" s="81" t="s">
        <v>89</v>
      </c>
      <c r="H203" s="82">
        <v>1</v>
      </c>
      <c r="I203" s="83"/>
      <c r="J203" s="84">
        <f>ROUND(I203*H203,2)</f>
        <v>0</v>
      </c>
      <c r="K203" s="80" t="s">
        <v>70</v>
      </c>
      <c r="L203" s="19"/>
      <c r="M203" s="85" t="s">
        <v>6</v>
      </c>
      <c r="N203" s="86" t="s">
        <v>26</v>
      </c>
      <c r="P203" s="87">
        <f>O203*H203</f>
        <v>0</v>
      </c>
      <c r="Q203" s="87">
        <v>0</v>
      </c>
      <c r="R203" s="87">
        <f>Q203*H203</f>
        <v>0</v>
      </c>
      <c r="S203" s="87">
        <v>0</v>
      </c>
      <c r="T203" s="88">
        <f>S203*H203</f>
        <v>0</v>
      </c>
      <c r="AR203" s="89" t="s">
        <v>71</v>
      </c>
      <c r="AT203" s="89" t="s">
        <v>68</v>
      </c>
      <c r="AU203" s="89" t="s">
        <v>41</v>
      </c>
      <c r="AY203" s="10" t="s">
        <v>66</v>
      </c>
      <c r="BE203" s="90">
        <f>IF(N203="základní",J203,0)</f>
        <v>0</v>
      </c>
      <c r="BF203" s="90">
        <f>IF(N203="snížená",J203,0)</f>
        <v>0</v>
      </c>
      <c r="BG203" s="90">
        <f>IF(N203="zákl. přenesená",J203,0)</f>
        <v>0</v>
      </c>
      <c r="BH203" s="90">
        <f>IF(N203="sníž. přenesená",J203,0)</f>
        <v>0</v>
      </c>
      <c r="BI203" s="90">
        <f>IF(N203="nulová",J203,0)</f>
        <v>0</v>
      </c>
      <c r="BJ203" s="10" t="s">
        <v>40</v>
      </c>
      <c r="BK203" s="90">
        <f>ROUND(I203*H203,2)</f>
        <v>0</v>
      </c>
      <c r="BL203" s="10" t="s">
        <v>71</v>
      </c>
      <c r="BM203" s="89" t="s">
        <v>287</v>
      </c>
    </row>
    <row r="204" spans="2:65" s="1" customFormat="1" x14ac:dyDescent="0.2">
      <c r="B204" s="19"/>
      <c r="D204" s="91" t="s">
        <v>72</v>
      </c>
      <c r="F204" s="92" t="s">
        <v>288</v>
      </c>
      <c r="I204" s="93"/>
      <c r="L204" s="19"/>
      <c r="M204" s="94"/>
      <c r="T204" s="28"/>
      <c r="AT204" s="10" t="s">
        <v>72</v>
      </c>
      <c r="AU204" s="10" t="s">
        <v>41</v>
      </c>
    </row>
    <row r="205" spans="2:65" s="7" customFormat="1" x14ac:dyDescent="0.2">
      <c r="B205" s="95"/>
      <c r="D205" s="96" t="s">
        <v>73</v>
      </c>
      <c r="E205" s="97" t="s">
        <v>6</v>
      </c>
      <c r="F205" s="98" t="s">
        <v>91</v>
      </c>
      <c r="H205" s="99">
        <v>1</v>
      </c>
      <c r="I205" s="100"/>
      <c r="L205" s="95"/>
      <c r="M205" s="101"/>
      <c r="T205" s="102"/>
      <c r="AT205" s="97" t="s">
        <v>73</v>
      </c>
      <c r="AU205" s="97" t="s">
        <v>41</v>
      </c>
      <c r="AV205" s="7" t="s">
        <v>41</v>
      </c>
      <c r="AW205" s="7" t="s">
        <v>18</v>
      </c>
      <c r="AX205" s="7" t="s">
        <v>40</v>
      </c>
      <c r="AY205" s="97" t="s">
        <v>66</v>
      </c>
    </row>
    <row r="206" spans="2:65" s="6" customFormat="1" ht="25.95" customHeight="1" x14ac:dyDescent="0.25">
      <c r="B206" s="66"/>
      <c r="D206" s="67" t="s">
        <v>38</v>
      </c>
      <c r="E206" s="68" t="s">
        <v>120</v>
      </c>
      <c r="F206" s="68" t="s">
        <v>121</v>
      </c>
      <c r="I206" s="69"/>
      <c r="J206" s="70">
        <f>BK206</f>
        <v>0</v>
      </c>
      <c r="L206" s="66"/>
      <c r="M206" s="71"/>
      <c r="P206" s="72">
        <f>P207</f>
        <v>0</v>
      </c>
      <c r="R206" s="72">
        <f>R207</f>
        <v>0</v>
      </c>
      <c r="T206" s="73">
        <f>T207</f>
        <v>0</v>
      </c>
      <c r="AR206" s="67" t="s">
        <v>75</v>
      </c>
      <c r="AT206" s="74" t="s">
        <v>38</v>
      </c>
      <c r="AU206" s="74" t="s">
        <v>39</v>
      </c>
      <c r="AY206" s="67" t="s">
        <v>66</v>
      </c>
      <c r="BK206" s="75">
        <f>BK207</f>
        <v>0</v>
      </c>
    </row>
    <row r="207" spans="2:65" s="6" customFormat="1" ht="22.8" customHeight="1" x14ac:dyDescent="0.25">
      <c r="B207" s="66"/>
      <c r="D207" s="67" t="s">
        <v>38</v>
      </c>
      <c r="E207" s="76" t="s">
        <v>122</v>
      </c>
      <c r="F207" s="76" t="s">
        <v>123</v>
      </c>
      <c r="I207" s="69"/>
      <c r="J207" s="77">
        <f>BK207</f>
        <v>0</v>
      </c>
      <c r="L207" s="66"/>
      <c r="M207" s="71"/>
      <c r="P207" s="72">
        <f>SUM(P208:P213)</f>
        <v>0</v>
      </c>
      <c r="R207" s="72">
        <f>SUM(R208:R213)</f>
        <v>0</v>
      </c>
      <c r="T207" s="73">
        <f>SUM(T208:T213)</f>
        <v>0</v>
      </c>
      <c r="AR207" s="67" t="s">
        <v>75</v>
      </c>
      <c r="AT207" s="74" t="s">
        <v>38</v>
      </c>
      <c r="AU207" s="74" t="s">
        <v>40</v>
      </c>
      <c r="AY207" s="67" t="s">
        <v>66</v>
      </c>
      <c r="BK207" s="75">
        <f>SUM(BK208:BK213)</f>
        <v>0</v>
      </c>
    </row>
    <row r="208" spans="2:65" s="1" customFormat="1" ht="16.5" customHeight="1" x14ac:dyDescent="0.2">
      <c r="B208" s="19"/>
      <c r="C208" s="78" t="s">
        <v>117</v>
      </c>
      <c r="D208" s="78" t="s">
        <v>68</v>
      </c>
      <c r="E208" s="79" t="s">
        <v>124</v>
      </c>
      <c r="F208" s="80" t="s">
        <v>125</v>
      </c>
      <c r="G208" s="81" t="s">
        <v>134</v>
      </c>
      <c r="H208" s="82">
        <v>1</v>
      </c>
      <c r="I208" s="83"/>
      <c r="J208" s="84">
        <f>ROUND(I208*H208,2)</f>
        <v>0</v>
      </c>
      <c r="K208" s="80" t="s">
        <v>70</v>
      </c>
      <c r="L208" s="19"/>
      <c r="M208" s="85" t="s">
        <v>6</v>
      </c>
      <c r="N208" s="86" t="s">
        <v>26</v>
      </c>
      <c r="P208" s="87">
        <f>O208*H208</f>
        <v>0</v>
      </c>
      <c r="Q208" s="87">
        <v>0</v>
      </c>
      <c r="R208" s="87">
        <f>Q208*H208</f>
        <v>0</v>
      </c>
      <c r="S208" s="87">
        <v>0</v>
      </c>
      <c r="T208" s="88">
        <f>S208*H208</f>
        <v>0</v>
      </c>
      <c r="AR208" s="89" t="s">
        <v>126</v>
      </c>
      <c r="AT208" s="89" t="s">
        <v>68</v>
      </c>
      <c r="AU208" s="89" t="s">
        <v>41</v>
      </c>
      <c r="AY208" s="10" t="s">
        <v>66</v>
      </c>
      <c r="BE208" s="90">
        <f>IF(N208="základní",J208,0)</f>
        <v>0</v>
      </c>
      <c r="BF208" s="90">
        <f>IF(N208="snížená",J208,0)</f>
        <v>0</v>
      </c>
      <c r="BG208" s="90">
        <f>IF(N208="zákl. přenesená",J208,0)</f>
        <v>0</v>
      </c>
      <c r="BH208" s="90">
        <f>IF(N208="sníž. přenesená",J208,0)</f>
        <v>0</v>
      </c>
      <c r="BI208" s="90">
        <f>IF(N208="nulová",J208,0)</f>
        <v>0</v>
      </c>
      <c r="BJ208" s="10" t="s">
        <v>40</v>
      </c>
      <c r="BK208" s="90">
        <f>ROUND(I208*H208,2)</f>
        <v>0</v>
      </c>
      <c r="BL208" s="10" t="s">
        <v>126</v>
      </c>
      <c r="BM208" s="89" t="s">
        <v>289</v>
      </c>
    </row>
    <row r="209" spans="2:65" s="1" customFormat="1" x14ac:dyDescent="0.2">
      <c r="B209" s="19"/>
      <c r="D209" s="91" t="s">
        <v>72</v>
      </c>
      <c r="F209" s="92" t="s">
        <v>127</v>
      </c>
      <c r="I209" s="93"/>
      <c r="L209" s="19"/>
      <c r="M209" s="94"/>
      <c r="T209" s="28"/>
      <c r="AT209" s="10" t="s">
        <v>72</v>
      </c>
      <c r="AU209" s="10" t="s">
        <v>41</v>
      </c>
    </row>
    <row r="210" spans="2:65" s="7" customFormat="1" x14ac:dyDescent="0.2">
      <c r="B210" s="95"/>
      <c r="D210" s="96" t="s">
        <v>73</v>
      </c>
      <c r="E210" s="97" t="s">
        <v>6</v>
      </c>
      <c r="F210" s="98" t="s">
        <v>290</v>
      </c>
      <c r="H210" s="99">
        <v>1</v>
      </c>
      <c r="I210" s="100"/>
      <c r="L210" s="95"/>
      <c r="M210" s="101"/>
      <c r="T210" s="102"/>
      <c r="AT210" s="97" t="s">
        <v>73</v>
      </c>
      <c r="AU210" s="97" t="s">
        <v>41</v>
      </c>
      <c r="AV210" s="7" t="s">
        <v>41</v>
      </c>
      <c r="AW210" s="7" t="s">
        <v>18</v>
      </c>
      <c r="AX210" s="7" t="s">
        <v>40</v>
      </c>
      <c r="AY210" s="97" t="s">
        <v>66</v>
      </c>
    </row>
    <row r="211" spans="2:65" s="1" customFormat="1" ht="16.5" customHeight="1" x14ac:dyDescent="0.2">
      <c r="B211" s="19"/>
      <c r="C211" s="78" t="s">
        <v>132</v>
      </c>
      <c r="D211" s="78" t="s">
        <v>68</v>
      </c>
      <c r="E211" s="79" t="s">
        <v>128</v>
      </c>
      <c r="F211" s="80" t="s">
        <v>129</v>
      </c>
      <c r="G211" s="81" t="s">
        <v>134</v>
      </c>
      <c r="H211" s="82">
        <v>1</v>
      </c>
      <c r="I211" s="83"/>
      <c r="J211" s="84">
        <f>ROUND(I211*H211,2)</f>
        <v>0</v>
      </c>
      <c r="K211" s="80" t="s">
        <v>70</v>
      </c>
      <c r="L211" s="19"/>
      <c r="M211" s="85" t="s">
        <v>6</v>
      </c>
      <c r="N211" s="86" t="s">
        <v>26</v>
      </c>
      <c r="P211" s="87">
        <f>O211*H211</f>
        <v>0</v>
      </c>
      <c r="Q211" s="87">
        <v>0</v>
      </c>
      <c r="R211" s="87">
        <f>Q211*H211</f>
        <v>0</v>
      </c>
      <c r="S211" s="87">
        <v>0</v>
      </c>
      <c r="T211" s="88">
        <f>S211*H211</f>
        <v>0</v>
      </c>
      <c r="AR211" s="89" t="s">
        <v>126</v>
      </c>
      <c r="AT211" s="89" t="s">
        <v>68</v>
      </c>
      <c r="AU211" s="89" t="s">
        <v>41</v>
      </c>
      <c r="AY211" s="10" t="s">
        <v>66</v>
      </c>
      <c r="BE211" s="90">
        <f>IF(N211="základní",J211,0)</f>
        <v>0</v>
      </c>
      <c r="BF211" s="90">
        <f>IF(N211="snížená",J211,0)</f>
        <v>0</v>
      </c>
      <c r="BG211" s="90">
        <f>IF(N211="zákl. přenesená",J211,0)</f>
        <v>0</v>
      </c>
      <c r="BH211" s="90">
        <f>IF(N211="sníž. přenesená",J211,0)</f>
        <v>0</v>
      </c>
      <c r="BI211" s="90">
        <f>IF(N211="nulová",J211,0)</f>
        <v>0</v>
      </c>
      <c r="BJ211" s="10" t="s">
        <v>40</v>
      </c>
      <c r="BK211" s="90">
        <f>ROUND(I211*H211,2)</f>
        <v>0</v>
      </c>
      <c r="BL211" s="10" t="s">
        <v>126</v>
      </c>
      <c r="BM211" s="89" t="s">
        <v>291</v>
      </c>
    </row>
    <row r="212" spans="2:65" s="1" customFormat="1" x14ac:dyDescent="0.2">
      <c r="B212" s="19"/>
      <c r="D212" s="91" t="s">
        <v>72</v>
      </c>
      <c r="F212" s="92" t="s">
        <v>130</v>
      </c>
      <c r="I212" s="93"/>
      <c r="L212" s="19"/>
      <c r="M212" s="94"/>
      <c r="T212" s="28"/>
      <c r="AT212" s="10" t="s">
        <v>72</v>
      </c>
      <c r="AU212" s="10" t="s">
        <v>41</v>
      </c>
    </row>
    <row r="213" spans="2:65" s="7" customFormat="1" x14ac:dyDescent="0.2">
      <c r="B213" s="95"/>
      <c r="D213" s="96" t="s">
        <v>73</v>
      </c>
      <c r="E213" s="97" t="s">
        <v>6</v>
      </c>
      <c r="F213" s="98" t="s">
        <v>290</v>
      </c>
      <c r="H213" s="99">
        <v>1</v>
      </c>
      <c r="I213" s="100"/>
      <c r="L213" s="95"/>
      <c r="M213" s="116"/>
      <c r="N213" s="117"/>
      <c r="O213" s="117"/>
      <c r="P213" s="117"/>
      <c r="Q213" s="117"/>
      <c r="R213" s="117"/>
      <c r="S213" s="117"/>
      <c r="T213" s="118"/>
      <c r="AT213" s="97" t="s">
        <v>73</v>
      </c>
      <c r="AU213" s="97" t="s">
        <v>41</v>
      </c>
      <c r="AV213" s="7" t="s">
        <v>41</v>
      </c>
      <c r="AW213" s="7" t="s">
        <v>18</v>
      </c>
      <c r="AX213" s="7" t="s">
        <v>40</v>
      </c>
      <c r="AY213" s="97" t="s">
        <v>66</v>
      </c>
    </row>
    <row r="214" spans="2:65" s="1" customFormat="1" ht="6.9" customHeight="1" x14ac:dyDescent="0.2">
      <c r="B214" s="21"/>
      <c r="C214" s="22"/>
      <c r="D214" s="22"/>
      <c r="E214" s="22"/>
      <c r="F214" s="22"/>
      <c r="G214" s="22"/>
      <c r="H214" s="22"/>
      <c r="I214" s="22"/>
      <c r="J214" s="22"/>
      <c r="K214" s="22"/>
      <c r="L214" s="19"/>
    </row>
  </sheetData>
  <sheetProtection algorithmName="SHA-512" hashValue="gU09yM0kZ62Ol7mKMBEkSCWObL8XH6hYtwTBy+O6Lfb5LKcZq0FtqtxwYpXnIibTagX2FqGLPewZGZ6mIEDJRA==" saltValue="8h6lM47ccWAJ7m1TO+9UbTUtNuWQrbB/L+kp9lkFalpkVOwDBdAJaF4b2dhpzS7JytsR7JQqD/zKBzGsXPVbjA==" spinCount="100000" sheet="1" objects="1" scenarios="1" formatColumns="0" formatRows="0" autoFilter="0"/>
  <autoFilter ref="C82:K213" xr:uid="{00000000-0009-0000-0000-00000D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D00-000000000000}"/>
    <hyperlink ref="F90" r:id="rId2" xr:uid="{00000000-0004-0000-0D00-000001000000}"/>
    <hyperlink ref="F93" r:id="rId3" xr:uid="{00000000-0004-0000-0D00-000002000000}"/>
    <hyperlink ref="F96" r:id="rId4" xr:uid="{00000000-0004-0000-0D00-000003000000}"/>
    <hyperlink ref="F99" r:id="rId5" xr:uid="{00000000-0004-0000-0D00-000004000000}"/>
    <hyperlink ref="F102" r:id="rId6" xr:uid="{00000000-0004-0000-0D00-000005000000}"/>
    <hyperlink ref="F105" r:id="rId7" xr:uid="{00000000-0004-0000-0D00-000006000000}"/>
    <hyperlink ref="F108" r:id="rId8" xr:uid="{00000000-0004-0000-0D00-000007000000}"/>
    <hyperlink ref="F111" r:id="rId9" xr:uid="{00000000-0004-0000-0D00-000008000000}"/>
    <hyperlink ref="F115" r:id="rId10" xr:uid="{00000000-0004-0000-0D00-000009000000}"/>
    <hyperlink ref="F118" r:id="rId11" xr:uid="{00000000-0004-0000-0D00-00000A000000}"/>
    <hyperlink ref="F121" r:id="rId12" xr:uid="{00000000-0004-0000-0D00-00000B000000}"/>
    <hyperlink ref="F125" r:id="rId13" xr:uid="{00000000-0004-0000-0D00-00000C000000}"/>
    <hyperlink ref="F129" r:id="rId14" xr:uid="{00000000-0004-0000-0D00-00000D000000}"/>
    <hyperlink ref="F132" r:id="rId15" xr:uid="{00000000-0004-0000-0D00-00000E000000}"/>
    <hyperlink ref="F135" r:id="rId16" xr:uid="{00000000-0004-0000-0D00-00000F000000}"/>
    <hyperlink ref="F139" r:id="rId17" xr:uid="{00000000-0004-0000-0D00-000010000000}"/>
    <hyperlink ref="F143" r:id="rId18" xr:uid="{00000000-0004-0000-0D00-000011000000}"/>
    <hyperlink ref="F147" r:id="rId19" xr:uid="{00000000-0004-0000-0D00-000012000000}"/>
    <hyperlink ref="F151" r:id="rId20" xr:uid="{00000000-0004-0000-0D00-000013000000}"/>
    <hyperlink ref="F155" r:id="rId21" xr:uid="{00000000-0004-0000-0D00-000014000000}"/>
    <hyperlink ref="F158" r:id="rId22" xr:uid="{00000000-0004-0000-0D00-000015000000}"/>
    <hyperlink ref="F161" r:id="rId23" xr:uid="{00000000-0004-0000-0D00-000016000000}"/>
    <hyperlink ref="F164" r:id="rId24" xr:uid="{00000000-0004-0000-0D00-000017000000}"/>
    <hyperlink ref="F167" r:id="rId25" xr:uid="{00000000-0004-0000-0D00-000018000000}"/>
    <hyperlink ref="F170" r:id="rId26" xr:uid="{00000000-0004-0000-0D00-000019000000}"/>
    <hyperlink ref="F173" r:id="rId27" xr:uid="{00000000-0004-0000-0D00-00001A000000}"/>
    <hyperlink ref="F176" r:id="rId28" xr:uid="{00000000-0004-0000-0D00-00001B000000}"/>
    <hyperlink ref="F179" r:id="rId29" xr:uid="{00000000-0004-0000-0D00-00001C000000}"/>
    <hyperlink ref="F182" r:id="rId30" xr:uid="{00000000-0004-0000-0D00-00001D000000}"/>
    <hyperlink ref="F185" r:id="rId31" xr:uid="{00000000-0004-0000-0D00-00001E000000}"/>
    <hyperlink ref="F188" r:id="rId32" xr:uid="{00000000-0004-0000-0D00-00001F000000}"/>
    <hyperlink ref="F191" r:id="rId33" xr:uid="{00000000-0004-0000-0D00-000020000000}"/>
    <hyperlink ref="F195" r:id="rId34" xr:uid="{00000000-0004-0000-0D00-000021000000}"/>
    <hyperlink ref="F198" r:id="rId35" xr:uid="{00000000-0004-0000-0D00-000022000000}"/>
    <hyperlink ref="F201" r:id="rId36" xr:uid="{00000000-0004-0000-0D00-000023000000}"/>
    <hyperlink ref="F204" r:id="rId37" xr:uid="{00000000-0004-0000-0D00-000024000000}"/>
    <hyperlink ref="F209" r:id="rId38" xr:uid="{00000000-0004-0000-0D00-000025000000}"/>
    <hyperlink ref="F212" r:id="rId39" xr:uid="{00000000-0004-0000-0D00-00002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Kácení dřevin</vt:lpstr>
      <vt:lpstr>'Kácení dřevin'!Názvy_tisku</vt:lpstr>
      <vt:lpstr>'Kácení dřevin'!Oblast_tisku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Kadlecová</dc:creator>
  <cp:lastModifiedBy>Martin Voříšek</cp:lastModifiedBy>
  <dcterms:created xsi:type="dcterms:W3CDTF">2024-11-26T08:25:43Z</dcterms:created>
  <dcterms:modified xsi:type="dcterms:W3CDTF">2025-01-10T13:39:47Z</dcterms:modified>
</cp:coreProperties>
</file>