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K:\IU\OI\Vlcek\O - Poděbrady most - IROP\VZ na kácení\"/>
    </mc:Choice>
  </mc:AlternateContent>
  <xr:revisionPtr revIDLastSave="0" documentId="13_ncr:1_{14950B50-40E5-4511-803E-37F730C47924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Rekapitulace" sheetId="5" r:id="rId1"/>
    <sheet name="SO 002" sheetId="2" r:id="rId2"/>
    <sheet name="SO 201" sheetId="4" r:id="rId3"/>
  </sheets>
  <calcPr calcId="191029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4" l="1"/>
  <c r="I8" i="4" s="1"/>
  <c r="I22" i="4" l="1"/>
  <c r="O22" i="4" s="1"/>
  <c r="I18" i="4"/>
  <c r="O18" i="4" s="1"/>
  <c r="I14" i="4"/>
  <c r="I9" i="2"/>
  <c r="O9" i="2" l="1"/>
  <c r="R8" i="2" s="1"/>
  <c r="O8" i="2" s="1"/>
  <c r="O2" i="2" s="1"/>
  <c r="I8" i="2"/>
  <c r="Q8" i="2"/>
  <c r="I3" i="2" s="1"/>
  <c r="C10" i="5" s="1"/>
  <c r="D10" i="5" s="1"/>
  <c r="E10" i="5" s="1"/>
  <c r="O14" i="4"/>
  <c r="I13" i="4"/>
  <c r="I3" i="4" s="1"/>
  <c r="C11" i="5" s="1"/>
  <c r="R13" i="4"/>
  <c r="O13" i="4" s="1"/>
  <c r="R8" i="4"/>
  <c r="O8" i="4" s="1"/>
  <c r="Q8" i="4"/>
  <c r="Q13" i="4"/>
  <c r="D11" i="5" l="1"/>
  <c r="C6" i="5"/>
  <c r="E11" i="5"/>
  <c r="C7" i="5" s="1"/>
  <c r="O2" i="4"/>
</calcChain>
</file>

<file path=xl/sharedStrings.xml><?xml version="1.0" encoding="utf-8"?>
<sst xmlns="http://schemas.openxmlformats.org/spreadsheetml/2006/main" count="171" uniqueCount="79">
  <si>
    <t>Firma: Firma</t>
  </si>
  <si>
    <t>ASPE10</t>
  </si>
  <si>
    <t>S</t>
  </si>
  <si>
    <t>Soupis prací objektu</t>
  </si>
  <si>
    <t xml:space="preserve">Stavba: </t>
  </si>
  <si>
    <t>22081</t>
  </si>
  <si>
    <t>II/611 Poděbrady, most ev.č. 611-014</t>
  </si>
  <si>
    <t>O</t>
  </si>
  <si>
    <t>Rozpočet:</t>
  </si>
  <si>
    <t>0,00</t>
  </si>
  <si>
    <t>15,00</t>
  </si>
  <si>
    <t>21,00</t>
  </si>
  <si>
    <t>3</t>
  </si>
  <si>
    <t>2</t>
  </si>
  <si>
    <t>SO 002</t>
  </si>
  <si>
    <t>Všeobecné konstrukce a práce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</si>
  <si>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</si>
  <si>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</si>
  <si>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</si>
  <si>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</si>
  <si>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</si>
  <si>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</si>
  <si>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</si>
  <si>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</si>
  <si>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</si>
  <si>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</si>
  <si>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</si>
  <si>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</si>
  <si>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</si>
  <si>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</si>
  <si>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</si>
  <si>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</si>
  <si>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</si>
  <si>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Cenová soustava</t>
  </si>
  <si>
    <t>11</t>
  </si>
  <si>
    <t>SD</t>
  </si>
  <si>
    <t>P</t>
  </si>
  <si>
    <t/>
  </si>
  <si>
    <t>2024_OTSKP</t>
  </si>
  <si>
    <t>PP</t>
  </si>
  <si>
    <t>VV</t>
  </si>
  <si>
    <t>TS</t>
  </si>
  <si>
    <t>KPL</t>
  </si>
  <si>
    <t>- komplet: 1=1,000 [A]</t>
  </si>
  <si>
    <t>12</t>
  </si>
  <si>
    <t>13</t>
  </si>
  <si>
    <t>KUS</t>
  </si>
  <si>
    <t>16</t>
  </si>
  <si>
    <t>02920</t>
  </si>
  <si>
    <t>OSTATNÍ POŽADAVKY - OCHRANA ŽIVOTNÍHO PROSTŘEDÍ</t>
  </si>
  <si>
    <t>kontrolní dohled při kácení dřevin,  
ořezu stromů a odstranění náletových dřevin pro dodržení souladu s požadavky OŽP MěÚ Poděbrady, 
vč. zajištění ochrany ostatním dřevinám</t>
  </si>
  <si>
    <t>Položka zahrnuje:  
- veškeré náklady spojené s objednatelem požadovanými pracemi  
Položka nezahrnuje:  
- x</t>
  </si>
  <si>
    <t>Zemní práce</t>
  </si>
  <si>
    <t>M2</t>
  </si>
  <si>
    <t>SO 201</t>
  </si>
  <si>
    <t>11120</t>
  </si>
  <si>
    <t>ODSTRANĚNÍ KŘOVIN</t>
  </si>
  <si>
    <t>"odstranění zapojeného porostu (náletových dřevin a křovin) v místě stavby 
komplet vč. štěpkování odpadu a jeho následného odvozu a ekologického využití/uložení, 
vč. odstranění pařezů, 
odstranění v souladu s podmínkami závazného stanoviska ze dne 7.3.2024  
č.j. MEUPDY/0015702/ZP/2024/HVe"</t>
  </si>
  <si>
    <t>- zapojený porost (č.3) plocha stromové sk. 32 m2, na pozemku parc. č. 67/48 v k.ú. Kluk: 32.000=32,000 [A] 
  -zapojený porost (č.4) plocha stromové sk. 119 m2, na pozemku parc. č. 67/53 v k.ú. Kluk: 119.000=119,000 [B] 
Celkem: A+B=151,000 [C]</t>
  </si>
  <si>
    <t>Položka zahrnuje:  
- odstranění křovin a stromů do průměru 100 mm  
- dopravu dřevin bez ohledu na vzdálenost  
- spálení na hromadách nebo štěpkování  
Položka nezahrnuje:  
- x</t>
  </si>
  <si>
    <t>11201</t>
  </si>
  <si>
    <t>KÁCENÍ STROMŮ D KMENE DO 0,5M S ODSTRANĚNÍM PAŘEZŮ</t>
  </si>
  <si>
    <t>"kácení vzrostlých stromů v místě stavby, 
komplet vč. štěpkování odpadu a jeho následného odvozu a ekologického využití/uložení, 
vč. odstranění pařezů, 
odstranění v souladu s podmínkami závazného stanoviska ze dne 7.3.2024  
č.j. MEUPDY/0015702/ZP/2024/HVe "</t>
  </si>
  <si>
    <t>- Olše lepkavá Alnus glutinosa (č.10) obvod kmene 120 cm ve výšce 130 cm nad zemí,na pozemku parc. č. 80/1 v k.ú. Kluk: 1=1,000 [A] 
 - Olše lepkavá Alnus glutinosa (č.11) obvod kmene 110 cm výšce 130 cm nad zemí, na pozemku parc. č. 80/1 v k.ú. Kluk: 1=1,000 [B] 
 - Olše lepkavá Alnus glutinosa (č.5) obvod kmene 94 cm ve výšce 130 cm nad zemí, na pozemku parc. č. 67/53 v k.ú. Kluk: 1=1,000 [C] 
Celkem: A+B+C=3,000 [D]</t>
  </si>
  <si>
    <t>Položka  zahrnuje:  
- poražení stromu a osekání větví  
- spálení větví na hromadách nebo štěpkování  
- dopravu a uložení kmenů, případné další práce s nimi dle pokynů zadávací dokumentace  
- vytrhání nebo vykopání pařezů  
- veškeré zemní práce spojené s odstraněním pařezů  
- dopravu a uložení pařezů, případně další práce s nimi dle pokynů zadávací dokumentace  
- zásyp jam po pařezech  
Položka nezahrnuje:  
- x  
Způsob měření:  
- kácení stromů se měří v [ks] poražených stromů (průměr stromů se měří ve výšce 1,3m nad terénem)</t>
  </si>
  <si>
    <t>11202</t>
  </si>
  <si>
    <t>KÁCENÍ STROMŮ D KMENE DO 0,9M S ODSTRANĚNÍM PAŘEZŮ</t>
  </si>
  <si>
    <t>- Olše lepkavá Alnus glutinosa (č.12) obvod kmene 215 cm ve výšce 130 cm nad zemí, na pozemku parc. č. 80/1 v k.ú. Kluk: 1=1,000 [A]</t>
  </si>
  <si>
    <t>Rekapitulace ceny</t>
  </si>
  <si>
    <t>Stavba: 22081 - II/611 Poděbrady, most ev.č. 611-014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</si>
  <si>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</si>
  <si>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</si>
  <si>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</si>
  <si>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</si>
  <si>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</si>
  <si>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</si>
  <si>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</si>
  <si>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</si>
  <si>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Kácení dřevin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</si>
</sst>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_-* #,##0.00\ _K_č_-;\-* #,##0.00\ _K_č_-;_-* &quot;-&quot;??\ _K_č_-;_-@_-"/>
    <numFmt numFmtId="166" formatCode="#,##0.000"/>
  </numFmts>
  <fonts count="12" x14ac:knownFonts="1">
    <font>
      <sz val="10"/>
      <name val="Arial"/>
    </font>
    <font>
      <b/>
      <sz val="16"/>
      <color rgb="FF000000"/>
      <name val="Arial"/>
    </font>
    <font>
      <b/>
      <sz val="10"/>
      <name val="Arial"/>
    </font>
    <font>
      <sz val="10"/>
      <color rgb="FFFFFFFF"/>
      <name val="Arial"/>
    </font>
    <font>
      <b/>
      <sz val="11"/>
      <name val="Arial"/>
    </font>
    <font>
      <i/>
      <sz val="10"/>
      <name val="Arial"/>
    </font>
    <font>
      <sz val="10"/>
      <name val="Arial"/>
    </font>
    <font>
      <b/>
      <sz val="1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0"/>
      <color rgb="FFFFFFFF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</cellStyleXfs>
  <cellXfs count="42">
    <xf numFmtId="0" fontId="0" fillId="0" borderId="0" xfId="0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2" xfId="6" applyFont="1" applyFill="1" applyBorder="1"/>
    <xf numFmtId="0" fontId="0" fillId="2" borderId="1" xfId="6" applyFont="1" applyFill="1" applyBorder="1" applyAlignment="1">
      <alignment horizontal="center"/>
    </xf>
    <xf numFmtId="0" fontId="0" fillId="2" borderId="3" xfId="6" applyFont="1" applyFill="1" applyBorder="1"/>
    <xf numFmtId="0" fontId="0" fillId="2" borderId="4" xfId="6" applyFont="1" applyFill="1" applyBorder="1"/>
    <xf numFmtId="0" fontId="4" fillId="2" borderId="0" xfId="6" applyFont="1" applyFill="1"/>
    <xf numFmtId="0" fontId="4" fillId="2" borderId="0" xfId="6" applyFont="1" applyFill="1" applyAlignment="1">
      <alignment horizontal="left"/>
    </xf>
    <xf numFmtId="0" fontId="3" fillId="3" borderId="1" xfId="6" applyFont="1" applyFill="1" applyBorder="1" applyAlignment="1">
      <alignment horizontal="center" vertical="center" wrapText="1"/>
    </xf>
    <xf numFmtId="0" fontId="4" fillId="2" borderId="2" xfId="6" applyFont="1" applyFill="1" applyBorder="1"/>
    <xf numFmtId="0" fontId="4" fillId="2" borderId="2" xfId="6" applyFont="1" applyFill="1" applyBorder="1" applyAlignment="1">
      <alignment horizontal="left"/>
    </xf>
    <xf numFmtId="0" fontId="0" fillId="2" borderId="6" xfId="6" applyFont="1" applyFill="1" applyBorder="1"/>
    <xf numFmtId="0" fontId="0" fillId="0" borderId="1" xfId="6" applyFont="1" applyBorder="1"/>
    <xf numFmtId="0" fontId="2" fillId="2" borderId="6" xfId="6" applyFont="1" applyFill="1" applyBorder="1" applyAlignment="1">
      <alignment horizontal="right"/>
    </xf>
    <xf numFmtId="0" fontId="2" fillId="2" borderId="6" xfId="6" applyFont="1" applyFill="1" applyBorder="1" applyAlignment="1">
      <alignment wrapText="1"/>
    </xf>
    <xf numFmtId="4" fontId="2" fillId="2" borderId="6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6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5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5" fillId="0" borderId="1" xfId="6" applyFont="1" applyBorder="1" applyAlignment="1">
      <alignment horizontal="left" vertical="center" wrapText="1"/>
    </xf>
    <xf numFmtId="4" fontId="0" fillId="2" borderId="1" xfId="6" applyNumberFormat="1" applyFont="1" applyFill="1" applyBorder="1" applyAlignment="1">
      <alignment horizontal="center"/>
    </xf>
    <xf numFmtId="0" fontId="2" fillId="2" borderId="2" xfId="6" applyFont="1" applyFill="1" applyBorder="1" applyAlignment="1">
      <alignment horizontal="right"/>
    </xf>
    <xf numFmtId="4" fontId="2" fillId="2" borderId="2" xfId="6" applyNumberFormat="1" applyFont="1" applyFill="1" applyBorder="1" applyAlignment="1">
      <alignment horizontal="center"/>
    </xf>
    <xf numFmtId="0" fontId="7" fillId="2" borderId="2" xfId="6" applyFont="1" applyFill="1" applyBorder="1" applyAlignment="1">
      <alignment horizontal="left"/>
    </xf>
    <xf numFmtId="0" fontId="10" fillId="2" borderId="0" xfId="6" applyFont="1" applyFill="1" applyAlignment="1">
      <alignment horizontal="right"/>
    </xf>
    <xf numFmtId="4" fontId="10" fillId="2" borderId="0" xfId="6" applyNumberFormat="1" applyFont="1" applyFill="1" applyAlignment="1">
      <alignment horizontal="right"/>
    </xf>
    <xf numFmtId="0" fontId="11" fillId="3" borderId="1" xfId="6" applyFont="1" applyFill="1" applyBorder="1" applyAlignment="1">
      <alignment horizontal="center"/>
    </xf>
    <xf numFmtId="0" fontId="10" fillId="0" borderId="1" xfId="6" applyFont="1" applyBorder="1" applyAlignment="1">
      <alignment horizontal="left"/>
    </xf>
    <xf numFmtId="4" fontId="10" fillId="0" borderId="1" xfId="6" applyNumberFormat="1" applyFont="1" applyBorder="1" applyAlignment="1">
      <alignment horizontal="right"/>
    </xf>
    <xf numFmtId="0" fontId="0" fillId="2" borderId="0" xfId="6" applyFont="1" applyFill="1"/>
    <xf numFmtId="0" fontId="8" fillId="2" borderId="0" xfId="6" applyFont="1" applyFill="1" applyAlignment="1">
      <alignment horizontal="center" vertical="center"/>
    </xf>
    <xf numFmtId="0" fontId="9" fillId="2" borderId="0" xfId="6" applyFont="1" applyFill="1"/>
    <xf numFmtId="0" fontId="3" fillId="3" borderId="1" xfId="6" applyFont="1" applyFill="1" applyBorder="1" applyAlignment="1">
      <alignment horizontal="center" vertical="center" wrapText="1"/>
    </xf>
    <xf numFmtId="0" fontId="4" fillId="2" borderId="0" xfId="6" applyFont="1" applyFill="1" applyAlignment="1">
      <alignment horizontal="right"/>
    </xf>
    <xf numFmtId="0" fontId="4" fillId="2" borderId="2" xfId="6" applyFont="1" applyFill="1" applyBorder="1" applyAlignment="1">
      <alignment horizontal="right"/>
    </xf>
    <xf numFmtId="0" fontId="0" fillId="2" borderId="2" xfId="6" applyFont="1" applyFill="1" applyBorder="1"/>
  </cellXfs>
  <cellStyles count="7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6" xr:uid="{00000000-0005-0000-0000-000004000000}"/>
    <cellStyle name="Normální" xfId="0" builtinId="0"/>
    <cellStyle name="Percent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461C39-CE5A-4736-A2B1-901299C1F9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33500" cy="57150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09D7B-3C16-4229-B5C3-380EADED07C0}">
  <dimension ref="A1:E11"/>
  <sheetViews>
    <sheetView workbookViewId="0">
      <selection activeCell="E13" sqref="E13"/>
    </sheetView>
  </sheetViews>
  <sheetFormatPr defaultColWidth="9.140625" defaultRowHeight="12.75" x14ac:dyDescent="0.2"/>
  <cols>
    <col min="1" max="1" width="25.7109375" customWidth="1"/>
    <col min="2" max="2" width="66.7109375" customWidth="1"/>
    <col min="3" max="5" width="20.7109375" customWidth="1"/>
  </cols>
  <sheetData>
    <row r="1" spans="1:5" ht="12.75" customHeight="1" x14ac:dyDescent="0.2">
      <c r="A1" s="35"/>
      <c r="B1" s="1" t="s">
        <v>0</v>
      </c>
      <c r="C1" s="1"/>
      <c r="D1" s="1"/>
      <c r="E1" s="1"/>
    </row>
    <row r="2" spans="1:5" ht="12.75" customHeight="1" x14ac:dyDescent="0.2">
      <c r="A2" s="35"/>
      <c r="B2" s="36" t="s">
        <v>68</v>
      </c>
      <c r="C2" s="1"/>
      <c r="D2" s="1"/>
      <c r="E2" s="1"/>
    </row>
    <row r="3" spans="1:5" ht="20.100000000000001" customHeight="1" x14ac:dyDescent="0.2">
      <c r="A3" s="35"/>
      <c r="B3" s="35"/>
      <c r="C3" s="1"/>
      <c r="D3" s="1"/>
      <c r="E3" s="1"/>
    </row>
    <row r="4" spans="1:5" ht="20.25" x14ac:dyDescent="0.3">
      <c r="A4" s="1"/>
      <c r="B4" s="37" t="s">
        <v>69</v>
      </c>
      <c r="C4" s="35"/>
      <c r="D4" s="35"/>
      <c r="E4" s="1"/>
    </row>
    <row r="5" spans="1:5" ht="12.75" customHeight="1" x14ac:dyDescent="0.2">
      <c r="A5" s="1"/>
      <c r="B5" s="35" t="s">
        <v>70</v>
      </c>
      <c r="C5" s="35"/>
      <c r="D5" s="35"/>
      <c r="E5" s="1"/>
    </row>
    <row r="6" spans="1:5" ht="12.75" customHeight="1" x14ac:dyDescent="0.2">
      <c r="A6" s="1"/>
      <c r="B6" s="30" t="s">
        <v>71</v>
      </c>
      <c r="C6" s="31">
        <f>C10+C11</f>
        <v>0</v>
      </c>
      <c r="D6" s="1"/>
      <c r="E6" s="1"/>
    </row>
    <row r="7" spans="1:5" ht="12.75" customHeight="1" x14ac:dyDescent="0.2">
      <c r="A7" s="1"/>
      <c r="B7" s="30" t="s">
        <v>72</v>
      </c>
      <c r="C7" s="31">
        <f>E10+E11</f>
        <v>0</v>
      </c>
      <c r="D7" s="1"/>
      <c r="E7" s="1"/>
    </row>
    <row r="8" spans="1:5" ht="12.75" customHeight="1" x14ac:dyDescent="0.2">
      <c r="A8" s="3"/>
      <c r="B8" s="3"/>
      <c r="C8" s="3"/>
      <c r="D8" s="3"/>
      <c r="E8" s="3"/>
    </row>
    <row r="9" spans="1:5" ht="12.75" customHeight="1" x14ac:dyDescent="0.2">
      <c r="A9" s="32" t="s">
        <v>73</v>
      </c>
      <c r="B9" s="32" t="s">
        <v>74</v>
      </c>
      <c r="C9" s="32" t="s">
        <v>75</v>
      </c>
      <c r="D9" s="32" t="s">
        <v>76</v>
      </c>
      <c r="E9" s="32" t="s">
        <v>77</v>
      </c>
    </row>
    <row r="10" spans="1:5" ht="12.75" customHeight="1" x14ac:dyDescent="0.2">
      <c r="A10" s="33" t="s">
        <v>14</v>
      </c>
      <c r="B10" s="33" t="s">
        <v>15</v>
      </c>
      <c r="C10" s="34">
        <f>'SO 002'!I3</f>
        <v>0</v>
      </c>
      <c r="D10" s="34">
        <f>C10*0.21</f>
        <v>0</v>
      </c>
      <c r="E10" s="34">
        <f>C10+D10</f>
        <v>0</v>
      </c>
    </row>
    <row r="11" spans="1:5" ht="12.75" customHeight="1" x14ac:dyDescent="0.2">
      <c r="A11" s="33" t="s">
        <v>54</v>
      </c>
      <c r="B11" s="33" t="s">
        <v>78</v>
      </c>
      <c r="C11" s="34">
        <f>'SO 201'!I3</f>
        <v>0</v>
      </c>
      <c r="D11" s="34">
        <f>C11*0.21</f>
        <v>0</v>
      </c>
      <c r="E11" s="34">
        <f>C11+D11</f>
        <v>0</v>
      </c>
    </row>
  </sheetData>
  <mergeCells count="4">
    <mergeCell ref="A1:A3"/>
    <mergeCell ref="B2:B3"/>
    <mergeCell ref="B4:D4"/>
    <mergeCell ref="B5:D5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2"/>
  <sheetViews>
    <sheetView topLeftCell="B1" workbookViewId="0">
      <pane ySplit="7" topLeftCell="A8" activePane="bottomLeft" state="frozen"/>
      <selection pane="bottomLeft" activeCell="I12" sqref="I12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0" width="20.7109375" customWidth="1"/>
    <col min="15" max="18" width="9.140625" hidden="1" customWidth="1"/>
  </cols>
  <sheetData>
    <row r="1" spans="1:18" ht="12.75" customHeight="1" x14ac:dyDescent="0.2">
      <c r="A1" t="s">
        <v>1</v>
      </c>
      <c r="B1" s="1"/>
      <c r="C1" s="1"/>
      <c r="D1" s="1"/>
      <c r="E1" s="1" t="s">
        <v>0</v>
      </c>
      <c r="F1" s="1"/>
      <c r="G1" s="1"/>
      <c r="H1" s="1"/>
      <c r="I1" s="1"/>
      <c r="J1" s="1"/>
      <c r="P1" t="s">
        <v>12</v>
      </c>
    </row>
    <row r="2" spans="1:18" ht="24.95" customHeight="1" x14ac:dyDescent="0.2">
      <c r="B2" s="1"/>
      <c r="C2" s="1"/>
      <c r="D2" s="1"/>
      <c r="E2" s="2" t="s">
        <v>3</v>
      </c>
      <c r="F2" s="1"/>
      <c r="G2" s="1"/>
      <c r="H2" s="3"/>
      <c r="I2" s="3"/>
      <c r="J2" s="1"/>
      <c r="O2" t="e">
        <f>0+O8</f>
        <v>#REF!</v>
      </c>
      <c r="P2" t="s">
        <v>12</v>
      </c>
    </row>
    <row r="3" spans="1:18" ht="15" customHeight="1" x14ac:dyDescent="0.25">
      <c r="A3" t="s">
        <v>2</v>
      </c>
      <c r="B3" s="7" t="s">
        <v>4</v>
      </c>
      <c r="C3" s="39" t="s">
        <v>5</v>
      </c>
      <c r="D3" s="35"/>
      <c r="E3" s="8" t="s">
        <v>6</v>
      </c>
      <c r="F3" s="1"/>
      <c r="G3" s="5"/>
      <c r="H3" s="4" t="s">
        <v>14</v>
      </c>
      <c r="I3" s="26">
        <f>0+I8</f>
        <v>0</v>
      </c>
      <c r="J3" s="6"/>
      <c r="O3" t="s">
        <v>9</v>
      </c>
      <c r="P3" t="s">
        <v>13</v>
      </c>
    </row>
    <row r="4" spans="1:18" ht="15" customHeight="1" x14ac:dyDescent="0.25">
      <c r="A4" t="s">
        <v>7</v>
      </c>
      <c r="B4" s="10" t="s">
        <v>8</v>
      </c>
      <c r="C4" s="40" t="s">
        <v>14</v>
      </c>
      <c r="D4" s="41"/>
      <c r="E4" s="11" t="s">
        <v>15</v>
      </c>
      <c r="F4" s="3"/>
      <c r="G4" s="3"/>
      <c r="H4" s="12"/>
      <c r="I4" s="12"/>
      <c r="J4" s="3"/>
      <c r="O4" t="s">
        <v>10</v>
      </c>
      <c r="P4" t="s">
        <v>13</v>
      </c>
    </row>
    <row r="5" spans="1:18" ht="12.75" customHeight="1" x14ac:dyDescent="0.2">
      <c r="A5" s="38" t="s">
        <v>16</v>
      </c>
      <c r="B5" s="38" t="s">
        <v>18</v>
      </c>
      <c r="C5" s="38" t="s">
        <v>20</v>
      </c>
      <c r="D5" s="38" t="s">
        <v>21</v>
      </c>
      <c r="E5" s="38" t="s">
        <v>22</v>
      </c>
      <c r="F5" s="38" t="s">
        <v>24</v>
      </c>
      <c r="G5" s="38" t="s">
        <v>26</v>
      </c>
      <c r="H5" s="38" t="s">
        <v>28</v>
      </c>
      <c r="I5" s="38"/>
      <c r="J5" s="38" t="s">
        <v>33</v>
      </c>
      <c r="O5" t="s">
        <v>11</v>
      </c>
      <c r="P5" t="s">
        <v>13</v>
      </c>
    </row>
    <row r="6" spans="1:18" ht="12.75" customHeight="1" x14ac:dyDescent="0.2">
      <c r="A6" s="38"/>
      <c r="B6" s="38"/>
      <c r="C6" s="38"/>
      <c r="D6" s="38"/>
      <c r="E6" s="38"/>
      <c r="F6" s="38"/>
      <c r="G6" s="38"/>
      <c r="H6" s="9" t="s">
        <v>29</v>
      </c>
      <c r="I6" s="9" t="s">
        <v>31</v>
      </c>
      <c r="J6" s="38"/>
    </row>
    <row r="7" spans="1:18" ht="12.75" customHeight="1" x14ac:dyDescent="0.2">
      <c r="A7" s="9" t="s">
        <v>17</v>
      </c>
      <c r="B7" s="9" t="s">
        <v>19</v>
      </c>
      <c r="C7" s="9" t="s">
        <v>13</v>
      </c>
      <c r="D7" s="9" t="s">
        <v>12</v>
      </c>
      <c r="E7" s="9" t="s">
        <v>23</v>
      </c>
      <c r="F7" s="9" t="s">
        <v>25</v>
      </c>
      <c r="G7" s="9" t="s">
        <v>27</v>
      </c>
      <c r="H7" s="9" t="s">
        <v>30</v>
      </c>
      <c r="I7" s="9" t="s">
        <v>32</v>
      </c>
      <c r="J7" s="9" t="s">
        <v>34</v>
      </c>
    </row>
    <row r="8" spans="1:18" ht="12.75" customHeight="1" x14ac:dyDescent="0.2">
      <c r="A8" s="12" t="s">
        <v>35</v>
      </c>
      <c r="B8" s="12"/>
      <c r="C8" s="14" t="s">
        <v>17</v>
      </c>
      <c r="D8" s="12"/>
      <c r="E8" s="15" t="s">
        <v>15</v>
      </c>
      <c r="F8" s="12"/>
      <c r="G8" s="12"/>
      <c r="H8" s="12"/>
      <c r="I8" s="16">
        <f>I9</f>
        <v>0</v>
      </c>
      <c r="J8" s="12"/>
      <c r="O8" t="e">
        <f>0+R8</f>
        <v>#REF!</v>
      </c>
      <c r="Q8" t="e">
        <f>0+#REF!+#REF!+#REF!+#REF!+#REF!+#REF!+#REF!+#REF!+#REF!+#REF!+#REF!+#REF!+#REF!+#REF!+#REF!+I9+#REF!+#REF!+#REF!+#REF!+#REF!+#REF!</f>
        <v>#REF!</v>
      </c>
      <c r="R8" t="e">
        <f>0+#REF!+#REF!+#REF!+#REF!+#REF!+#REF!+#REF!+#REF!+#REF!+#REF!+#REF!+#REF!+#REF!+#REF!+#REF!+O9+#REF!+#REF!+#REF!+#REF!+#REF!+#REF!</f>
        <v>#REF!</v>
      </c>
    </row>
    <row r="9" spans="1:18" x14ac:dyDescent="0.2">
      <c r="A9" s="13" t="s">
        <v>36</v>
      </c>
      <c r="B9" s="17" t="s">
        <v>47</v>
      </c>
      <c r="C9" s="17" t="s">
        <v>48</v>
      </c>
      <c r="D9" s="13" t="s">
        <v>37</v>
      </c>
      <c r="E9" s="18" t="s">
        <v>49</v>
      </c>
      <c r="F9" s="19" t="s">
        <v>42</v>
      </c>
      <c r="G9" s="20">
        <v>1</v>
      </c>
      <c r="H9" s="21"/>
      <c r="I9" s="21">
        <f>ROUND(ROUND(H9,2)*ROUND(G9,3),2)</f>
        <v>0</v>
      </c>
      <c r="J9" s="19" t="s">
        <v>38</v>
      </c>
      <c r="O9">
        <f>(I9*21)/100</f>
        <v>0</v>
      </c>
      <c r="P9" t="s">
        <v>13</v>
      </c>
    </row>
    <row r="10" spans="1:18" ht="51" x14ac:dyDescent="0.2">
      <c r="A10" s="22" t="s">
        <v>39</v>
      </c>
      <c r="E10" s="23" t="s">
        <v>50</v>
      </c>
    </row>
    <row r="11" spans="1:18" x14ac:dyDescent="0.2">
      <c r="A11" s="24" t="s">
        <v>40</v>
      </c>
      <c r="E11" s="25" t="s">
        <v>43</v>
      </c>
    </row>
    <row r="12" spans="1:18" ht="51" x14ac:dyDescent="0.2">
      <c r="A12" t="s">
        <v>41</v>
      </c>
      <c r="E12" s="23" t="s">
        <v>51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5"/>
  <sheetViews>
    <sheetView tabSelected="1" topLeftCell="B1" workbookViewId="0">
      <pane ySplit="7" topLeftCell="A8" activePane="bottomLeft" state="frozen"/>
      <selection pane="bottomLeft" activeCell="L10" sqref="L10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0" width="20.7109375" customWidth="1"/>
    <col min="15" max="18" width="9.140625" hidden="1" customWidth="1"/>
  </cols>
  <sheetData>
    <row r="1" spans="1:18" ht="12.75" customHeight="1" x14ac:dyDescent="0.2">
      <c r="A1" t="s">
        <v>1</v>
      </c>
      <c r="B1" s="1"/>
      <c r="C1" s="1"/>
      <c r="D1" s="1"/>
      <c r="E1" s="1" t="s">
        <v>0</v>
      </c>
      <c r="F1" s="1"/>
      <c r="G1" s="1"/>
      <c r="H1" s="1"/>
      <c r="I1" s="1"/>
      <c r="J1" s="1"/>
      <c r="P1" t="s">
        <v>12</v>
      </c>
    </row>
    <row r="2" spans="1:18" ht="24.95" customHeight="1" x14ac:dyDescent="0.2">
      <c r="B2" s="1"/>
      <c r="C2" s="1"/>
      <c r="D2" s="1"/>
      <c r="E2" s="2" t="s">
        <v>3</v>
      </c>
      <c r="F2" s="1"/>
      <c r="G2" s="1"/>
      <c r="H2" s="3"/>
      <c r="I2" s="3"/>
      <c r="J2" s="1"/>
      <c r="O2" t="e">
        <f>0+O8+O13+#REF!+#REF!+#REF!+#REF!+#REF!+#REF!+#REF!</f>
        <v>#REF!</v>
      </c>
      <c r="P2" t="s">
        <v>12</v>
      </c>
    </row>
    <row r="3" spans="1:18" ht="15" customHeight="1" x14ac:dyDescent="0.25">
      <c r="A3" t="s">
        <v>2</v>
      </c>
      <c r="B3" s="7" t="s">
        <v>4</v>
      </c>
      <c r="C3" s="39" t="s">
        <v>5</v>
      </c>
      <c r="D3" s="35"/>
      <c r="E3" s="8" t="s">
        <v>6</v>
      </c>
      <c r="F3" s="1"/>
      <c r="G3" s="5"/>
      <c r="H3" s="4" t="s">
        <v>54</v>
      </c>
      <c r="I3" s="26">
        <f>0+I8+I13</f>
        <v>0</v>
      </c>
      <c r="J3" s="6"/>
      <c r="O3" t="s">
        <v>9</v>
      </c>
      <c r="P3" t="s">
        <v>13</v>
      </c>
    </row>
    <row r="4" spans="1:18" ht="15" customHeight="1" x14ac:dyDescent="0.25">
      <c r="A4" t="s">
        <v>7</v>
      </c>
      <c r="B4" s="10" t="s">
        <v>8</v>
      </c>
      <c r="C4" s="40" t="s">
        <v>54</v>
      </c>
      <c r="D4" s="41"/>
      <c r="E4" s="29" t="s">
        <v>78</v>
      </c>
      <c r="F4" s="3"/>
      <c r="G4" s="3"/>
      <c r="H4" s="12"/>
      <c r="I4" s="12"/>
      <c r="J4" s="3"/>
      <c r="O4" t="s">
        <v>10</v>
      </c>
      <c r="P4" t="s">
        <v>13</v>
      </c>
    </row>
    <row r="5" spans="1:18" ht="12.75" customHeight="1" x14ac:dyDescent="0.2">
      <c r="A5" s="38" t="s">
        <v>16</v>
      </c>
      <c r="B5" s="38" t="s">
        <v>18</v>
      </c>
      <c r="C5" s="38" t="s">
        <v>20</v>
      </c>
      <c r="D5" s="38" t="s">
        <v>21</v>
      </c>
      <c r="E5" s="38" t="s">
        <v>22</v>
      </c>
      <c r="F5" s="38" t="s">
        <v>24</v>
      </c>
      <c r="G5" s="38" t="s">
        <v>26</v>
      </c>
      <c r="H5" s="38" t="s">
        <v>28</v>
      </c>
      <c r="I5" s="38"/>
      <c r="J5" s="38" t="s">
        <v>33</v>
      </c>
      <c r="O5" t="s">
        <v>11</v>
      </c>
      <c r="P5" t="s">
        <v>13</v>
      </c>
    </row>
    <row r="6" spans="1:18" ht="12.75" customHeight="1" x14ac:dyDescent="0.2">
      <c r="A6" s="38"/>
      <c r="B6" s="38"/>
      <c r="C6" s="38"/>
      <c r="D6" s="38"/>
      <c r="E6" s="38"/>
      <c r="F6" s="38"/>
      <c r="G6" s="38"/>
      <c r="H6" s="9" t="s">
        <v>29</v>
      </c>
      <c r="I6" s="9" t="s">
        <v>31</v>
      </c>
      <c r="J6" s="38"/>
    </row>
    <row r="7" spans="1:18" ht="12.75" customHeight="1" x14ac:dyDescent="0.2">
      <c r="A7" s="9" t="s">
        <v>17</v>
      </c>
      <c r="B7" s="9" t="s">
        <v>19</v>
      </c>
      <c r="C7" s="9" t="s">
        <v>13</v>
      </c>
      <c r="D7" s="9" t="s">
        <v>12</v>
      </c>
      <c r="E7" s="9" t="s">
        <v>23</v>
      </c>
      <c r="F7" s="9" t="s">
        <v>25</v>
      </c>
      <c r="G7" s="9" t="s">
        <v>27</v>
      </c>
      <c r="H7" s="9" t="s">
        <v>30</v>
      </c>
      <c r="I7" s="9" t="s">
        <v>32</v>
      </c>
      <c r="J7" s="9" t="s">
        <v>34</v>
      </c>
    </row>
    <row r="8" spans="1:18" ht="12.75" customHeight="1" x14ac:dyDescent="0.2">
      <c r="A8" s="12" t="s">
        <v>35</v>
      </c>
      <c r="B8" s="12"/>
      <c r="C8" s="14" t="s">
        <v>17</v>
      </c>
      <c r="D8" s="12"/>
      <c r="E8" s="15" t="s">
        <v>15</v>
      </c>
      <c r="F8" s="12"/>
      <c r="G8" s="12"/>
      <c r="H8" s="12"/>
      <c r="I8" s="16">
        <f>SUM(I9:I12)</f>
        <v>0</v>
      </c>
      <c r="J8" s="12"/>
      <c r="O8" t="e">
        <f>0+R8</f>
        <v>#REF!</v>
      </c>
      <c r="Q8" t="e">
        <f>0+#REF!+#REF!+#REF!+#REF!+#REF!+#REF!+#REF!+#REF!+#REF!+#REF!</f>
        <v>#REF!</v>
      </c>
      <c r="R8" t="e">
        <f>0+#REF!+#REF!+#REF!+#REF!+#REF!+#REF!+#REF!+#REF!+#REF!+#REF!</f>
        <v>#REF!</v>
      </c>
    </row>
    <row r="9" spans="1:18" ht="12.75" customHeight="1" x14ac:dyDescent="0.2">
      <c r="A9" s="3"/>
      <c r="B9" s="17" t="s">
        <v>47</v>
      </c>
      <c r="C9" s="17" t="s">
        <v>48</v>
      </c>
      <c r="D9" s="13" t="s">
        <v>37</v>
      </c>
      <c r="E9" s="18" t="s">
        <v>49</v>
      </c>
      <c r="F9" s="19" t="s">
        <v>42</v>
      </c>
      <c r="G9" s="20">
        <v>1</v>
      </c>
      <c r="H9" s="21"/>
      <c r="I9" s="21">
        <f>ROUND(ROUND(H9,2)*ROUND(G9,3),2)</f>
        <v>0</v>
      </c>
      <c r="J9" s="19" t="s">
        <v>38</v>
      </c>
    </row>
    <row r="10" spans="1:18" ht="51" x14ac:dyDescent="0.2">
      <c r="A10" s="3"/>
      <c r="E10" s="23" t="s">
        <v>50</v>
      </c>
    </row>
    <row r="11" spans="1:18" ht="12.75" customHeight="1" x14ac:dyDescent="0.2">
      <c r="A11" s="3"/>
      <c r="E11" s="25" t="s">
        <v>43</v>
      </c>
    </row>
    <row r="12" spans="1:18" ht="51" x14ac:dyDescent="0.2">
      <c r="A12" s="3"/>
      <c r="E12" s="23" t="s">
        <v>51</v>
      </c>
    </row>
    <row r="13" spans="1:18" ht="12.75" customHeight="1" x14ac:dyDescent="0.2">
      <c r="A13" s="3" t="s">
        <v>35</v>
      </c>
      <c r="B13" s="3"/>
      <c r="C13" s="27" t="s">
        <v>19</v>
      </c>
      <c r="D13" s="3"/>
      <c r="E13" s="15" t="s">
        <v>52</v>
      </c>
      <c r="F13" s="3"/>
      <c r="G13" s="3"/>
      <c r="H13" s="3"/>
      <c r="I13" s="28">
        <f>SUM(I14:I25)</f>
        <v>0</v>
      </c>
      <c r="J13" s="3"/>
      <c r="O13" t="e">
        <f>0+R13</f>
        <v>#REF!</v>
      </c>
      <c r="Q13" t="e">
        <f>0+I14+I18+I22+#REF!+#REF!+#REF!+#REF!+#REF!+#REF!+#REF!+#REF!+#REF!+#REF!+#REF!+#REF!+#REF!+#REF!+#REF!+#REF!+#REF!+#REF!+#REF!+#REF!+#REF!+#REF!+#REF!+#REF!+#REF!+#REF!+#REF!+#REF!+#REF!+#REF!+#REF!+#REF!+#REF!+#REF!+#REF!+#REF!+#REF!+#REF!+#REF!+#REF!+#REF!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R13" t="e">
        <f>0+O14+O18+O22+#REF!+#REF!+#REF!+#REF!+#REF!+#REF!+#REF!+#REF!+#REF!+#REF!+#REF!+#REF!+#REF!+#REF!+#REF!+#REF!+#REF!+#REF!+#REF!+#REF!+#REF!+#REF!+#REF!+#REF!+#REF!+#REF!+#REF!+#REF!+#REF!+#REF!+#REF!+#REF!+#REF!+#REF!+#REF!+#REF!+#REF!+#REF!+#REF!+#REF!+#REF!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</row>
    <row r="14" spans="1:18" x14ac:dyDescent="0.2">
      <c r="A14" s="13" t="s">
        <v>36</v>
      </c>
      <c r="B14" s="17" t="s">
        <v>34</v>
      </c>
      <c r="C14" s="17" t="s">
        <v>55</v>
      </c>
      <c r="D14" s="13" t="s">
        <v>37</v>
      </c>
      <c r="E14" s="18" t="s">
        <v>56</v>
      </c>
      <c r="F14" s="19" t="s">
        <v>53</v>
      </c>
      <c r="G14" s="20">
        <v>151</v>
      </c>
      <c r="H14" s="21"/>
      <c r="I14" s="21">
        <f>ROUND(ROUND(H14,2)*ROUND(G14,3),2)</f>
        <v>0</v>
      </c>
      <c r="J14" s="19" t="s">
        <v>38</v>
      </c>
      <c r="O14">
        <f>(I14*21)/100</f>
        <v>0</v>
      </c>
      <c r="P14" t="s">
        <v>13</v>
      </c>
    </row>
    <row r="15" spans="1:18" ht="76.5" x14ac:dyDescent="0.2">
      <c r="A15" s="22" t="s">
        <v>39</v>
      </c>
      <c r="E15" s="23" t="s">
        <v>57</v>
      </c>
    </row>
    <row r="16" spans="1:18" ht="63.75" x14ac:dyDescent="0.2">
      <c r="A16" s="24" t="s">
        <v>40</v>
      </c>
      <c r="E16" s="25" t="s">
        <v>58</v>
      </c>
    </row>
    <row r="17" spans="1:16" ht="76.5" x14ac:dyDescent="0.2">
      <c r="A17" t="s">
        <v>41</v>
      </c>
      <c r="E17" s="23" t="s">
        <v>59</v>
      </c>
    </row>
    <row r="18" spans="1:16" x14ac:dyDescent="0.2">
      <c r="A18" s="13" t="s">
        <v>36</v>
      </c>
      <c r="B18" s="17" t="s">
        <v>44</v>
      </c>
      <c r="C18" s="17" t="s">
        <v>60</v>
      </c>
      <c r="D18" s="13" t="s">
        <v>37</v>
      </c>
      <c r="E18" s="18" t="s">
        <v>61</v>
      </c>
      <c r="F18" s="19" t="s">
        <v>46</v>
      </c>
      <c r="G18" s="20">
        <v>3</v>
      </c>
      <c r="H18" s="21"/>
      <c r="I18" s="21">
        <f>ROUND(ROUND(H18,2)*ROUND(G18,3),2)</f>
        <v>0</v>
      </c>
      <c r="J18" s="19" t="s">
        <v>38</v>
      </c>
      <c r="O18">
        <f>(I18*21)/100</f>
        <v>0</v>
      </c>
      <c r="P18" t="s">
        <v>13</v>
      </c>
    </row>
    <row r="19" spans="1:16" ht="76.5" x14ac:dyDescent="0.2">
      <c r="A19" s="22" t="s">
        <v>39</v>
      </c>
      <c r="E19" s="23" t="s">
        <v>62</v>
      </c>
    </row>
    <row r="20" spans="1:16" ht="89.25" x14ac:dyDescent="0.2">
      <c r="A20" s="24" t="s">
        <v>40</v>
      </c>
      <c r="E20" s="25" t="s">
        <v>63</v>
      </c>
    </row>
    <row r="21" spans="1:16" ht="191.25" x14ac:dyDescent="0.2">
      <c r="A21" t="s">
        <v>41</v>
      </c>
      <c r="E21" s="23" t="s">
        <v>64</v>
      </c>
    </row>
    <row r="22" spans="1:16" x14ac:dyDescent="0.2">
      <c r="A22" s="13" t="s">
        <v>36</v>
      </c>
      <c r="B22" s="17" t="s">
        <v>45</v>
      </c>
      <c r="C22" s="17" t="s">
        <v>65</v>
      </c>
      <c r="D22" s="13" t="s">
        <v>37</v>
      </c>
      <c r="E22" s="18" t="s">
        <v>66</v>
      </c>
      <c r="F22" s="19" t="s">
        <v>46</v>
      </c>
      <c r="G22" s="20">
        <v>1</v>
      </c>
      <c r="H22" s="21"/>
      <c r="I22" s="21">
        <f>ROUND(ROUND(H22,2)*ROUND(G22,3),2)</f>
        <v>0</v>
      </c>
      <c r="J22" s="19" t="s">
        <v>38</v>
      </c>
      <c r="O22">
        <f>(I22*21)/100</f>
        <v>0</v>
      </c>
      <c r="P22" t="s">
        <v>13</v>
      </c>
    </row>
    <row r="23" spans="1:16" ht="76.5" x14ac:dyDescent="0.2">
      <c r="A23" s="22" t="s">
        <v>39</v>
      </c>
      <c r="E23" s="23" t="s">
        <v>62</v>
      </c>
    </row>
    <row r="24" spans="1:16" ht="25.5" x14ac:dyDescent="0.2">
      <c r="A24" s="24" t="s">
        <v>40</v>
      </c>
      <c r="E24" s="25" t="s">
        <v>67</v>
      </c>
    </row>
    <row r="25" spans="1:16" ht="191.25" x14ac:dyDescent="0.2">
      <c r="A25" t="s">
        <v>41</v>
      </c>
      <c r="E25" s="23" t="s">
        <v>64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SO 002</vt:lpstr>
      <vt:lpstr>SO 201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Vlček Přemysl</cp:lastModifiedBy>
  <dcterms:modified xsi:type="dcterms:W3CDTF">2025-01-20T11:07:46Z</dcterms:modified>
  <cp:category/>
  <cp:contentStatus/>
</cp:coreProperties>
</file>