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420 - II-240 Velké Příl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'2420 - II-240 Velké Příle...'!$C$122:$K$180</definedName>
    <definedName name="_xlnm.Print_Area" localSheetId="1">'2420 - II-240 Velké Příle...'!$C$4:$J$76,'2420 - II-240 Velké Příle...'!$C$82:$J$106,'2420 - II-240 Velké Příle...'!$C$112:$J$180</definedName>
    <definedName name="_xlnm.Print_Titles" localSheetId="1">'2420 - II-240 Velké Příle...'!$122:$122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7"/>
  <c r="E85"/>
  <c r="J22"/>
  <c r="E22"/>
  <c r="J90"/>
  <c r="J21"/>
  <c r="J19"/>
  <c r="E19"/>
  <c r="J119"/>
  <c r="J18"/>
  <c r="J16"/>
  <c r="E16"/>
  <c r="F120"/>
  <c r="J15"/>
  <c r="J13"/>
  <c r="E13"/>
  <c r="F89"/>
  <c r="J12"/>
  <c r="J10"/>
  <c r="J87"/>
  <c i="1" r="L90"/>
  <c r="AM90"/>
  <c r="AM89"/>
  <c r="L89"/>
  <c r="AM87"/>
  <c r="L87"/>
  <c r="L85"/>
  <c r="L84"/>
  <c i="2" r="J171"/>
  <c r="J158"/>
  <c r="J154"/>
  <c r="J144"/>
  <c r="J153"/>
  <c r="J146"/>
  <c r="BK133"/>
  <c r="J180"/>
  <c r="BK164"/>
  <c r="BK159"/>
  <c r="BK153"/>
  <c r="J137"/>
  <c r="BK128"/>
  <c r="BK180"/>
  <c r="BK174"/>
  <c r="BK160"/>
  <c r="BK130"/>
  <c r="J177"/>
  <c r="BK166"/>
  <c r="J142"/>
  <c r="BK137"/>
  <c r="BK131"/>
  <c i="1" r="AS94"/>
  <c i="2" r="J157"/>
  <c r="J151"/>
  <c r="J132"/>
  <c r="BK169"/>
  <c r="BK152"/>
  <c r="BK129"/>
  <c r="J172"/>
  <c r="J127"/>
  <c r="BK158"/>
  <c r="BK165"/>
  <c r="J166"/>
  <c r="BK155"/>
  <c r="J143"/>
  <c r="J129"/>
  <c r="BK172"/>
  <c r="BK163"/>
  <c r="BK154"/>
  <c r="BK147"/>
  <c r="J135"/>
  <c r="BK126"/>
  <c r="BK175"/>
  <c r="BK173"/>
  <c r="BK144"/>
  <c r="J134"/>
  <c r="J179"/>
  <c r="BK168"/>
  <c r="J152"/>
  <c r="BK135"/>
  <c r="J164"/>
  <c r="J165"/>
  <c r="BK142"/>
  <c r="J130"/>
  <c r="J160"/>
  <c r="BK148"/>
  <c r="BK127"/>
  <c r="J173"/>
  <c r="J150"/>
  <c r="J148"/>
  <c r="J175"/>
  <c r="BK157"/>
  <c r="BK143"/>
  <c r="BK177"/>
  <c r="BK139"/>
  <c r="J174"/>
  <c r="J139"/>
  <c r="J133"/>
  <c r="J168"/>
  <c r="J147"/>
  <c r="BK134"/>
  <c r="BK179"/>
  <c r="J155"/>
  <c r="BK146"/>
  <c r="J140"/>
  <c r="J169"/>
  <c r="BK132"/>
  <c r="J159"/>
  <c r="BK141"/>
  <c r="J128"/>
  <c r="J167"/>
  <c r="BK149"/>
  <c r="J131"/>
  <c r="BK167"/>
  <c r="J126"/>
  <c r="J141"/>
  <c r="BK150"/>
  <c r="J163"/>
  <c r="J149"/>
  <c r="BK140"/>
  <c r="BK171"/>
  <c r="BK151"/>
  <c l="1" r="P125"/>
  <c r="T138"/>
  <c r="R125"/>
  <c r="T145"/>
  <c r="BK125"/>
  <c r="J125"/>
  <c r="J96"/>
  <c r="T125"/>
  <c r="BK138"/>
  <c r="J138"/>
  <c r="J98"/>
  <c r="P138"/>
  <c r="R138"/>
  <c r="BK145"/>
  <c r="J145"/>
  <c r="J99"/>
  <c r="P145"/>
  <c r="R145"/>
  <c r="BK156"/>
  <c r="J156"/>
  <c r="J100"/>
  <c r="P156"/>
  <c r="R156"/>
  <c r="T156"/>
  <c r="BK162"/>
  <c r="J162"/>
  <c r="J102"/>
  <c r="P162"/>
  <c r="R162"/>
  <c r="T162"/>
  <c r="BK170"/>
  <c r="J170"/>
  <c r="J103"/>
  <c r="P170"/>
  <c r="R170"/>
  <c r="T170"/>
  <c r="BK178"/>
  <c r="J178"/>
  <c r="J105"/>
  <c r="P178"/>
  <c r="R178"/>
  <c r="T178"/>
  <c r="BK136"/>
  <c r="J136"/>
  <c r="J97"/>
  <c r="BK176"/>
  <c r="J176"/>
  <c r="J104"/>
  <c r="F90"/>
  <c r="F119"/>
  <c r="J120"/>
  <c r="BE127"/>
  <c r="BE140"/>
  <c r="BE141"/>
  <c r="BE142"/>
  <c r="BE143"/>
  <c r="BE144"/>
  <c r="BE146"/>
  <c r="BE148"/>
  <c r="BE160"/>
  <c r="J117"/>
  <c r="BE130"/>
  <c r="BE150"/>
  <c r="BE165"/>
  <c r="BE175"/>
  <c r="BE128"/>
  <c r="BE129"/>
  <c r="BE151"/>
  <c r="BE155"/>
  <c r="BE157"/>
  <c r="BE158"/>
  <c r="BE159"/>
  <c r="BE166"/>
  <c r="BE180"/>
  <c r="BE168"/>
  <c r="BE169"/>
  <c r="BE172"/>
  <c r="BE179"/>
  <c r="J89"/>
  <c r="BE131"/>
  <c r="BE132"/>
  <c r="BE133"/>
  <c r="BE134"/>
  <c r="BE135"/>
  <c r="BE147"/>
  <c r="BE149"/>
  <c r="BE152"/>
  <c r="BE154"/>
  <c r="BE163"/>
  <c r="BE171"/>
  <c r="BE173"/>
  <c r="BE174"/>
  <c r="BE126"/>
  <c r="BE137"/>
  <c r="BE139"/>
  <c r="BE153"/>
  <c r="BE164"/>
  <c r="BE167"/>
  <c r="BE177"/>
  <c r="F34"/>
  <c i="1" r="BC95"/>
  <c r="BC94"/>
  <c r="W32"/>
  <c i="2" r="F35"/>
  <c i="1" r="BD95"/>
  <c r="BD94"/>
  <c r="W33"/>
  <c i="2" r="F33"/>
  <c i="1" r="BB95"/>
  <c r="BB94"/>
  <c r="AX94"/>
  <c i="2" r="F32"/>
  <c i="1" r="BA95"/>
  <c r="BA94"/>
  <c r="AW94"/>
  <c r="AK30"/>
  <c i="2" r="J32"/>
  <c i="1" r="AW95"/>
  <c i="2" l="1" r="T161"/>
  <c r="R161"/>
  <c r="P161"/>
  <c r="T124"/>
  <c r="T123"/>
  <c r="R124"/>
  <c r="R123"/>
  <c r="P124"/>
  <c r="P123"/>
  <c i="1" r="AU95"/>
  <c i="2" r="BK124"/>
  <c r="J124"/>
  <c r="J95"/>
  <c r="BK161"/>
  <c r="J161"/>
  <c r="J101"/>
  <c i="1" r="AY94"/>
  <c r="W30"/>
  <c i="2" r="J31"/>
  <c i="1" r="AV95"/>
  <c r="AT95"/>
  <c r="AU94"/>
  <c i="2" r="F31"/>
  <c i="1" r="AZ95"/>
  <c r="AZ94"/>
  <c r="W29"/>
  <c r="W31"/>
  <c i="2" l="1" r="BK123"/>
  <c r="J123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<sst xmlns="http://schemas.openxmlformats.org/spreadsheetml/2006/main">
  <si>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</si>
  <si>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</si>
  <si>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</si>
  <si>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</si>
  <si>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{eaec25d4-4274-4dd0-aa80-aae617f0f474}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</si>
  <si>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</si>
  <si>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</si>
  <si>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</si>
  <si>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</si>
  <si>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</si>
  <si>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</si>
  <si>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</si>
  <si>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</si>
  <si>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</si>
  <si>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</si>
  <si>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</si>
  <si>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</si>
  <si>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II/240 Velké Přílepy, havárie propustku</t>
  </si>
  <si>
    <t>KSO:</t>
  </si>
  <si>
    <t>CC-CZ:</t>
  </si>
  <si>
    <t>Místo:</t>
  </si>
  <si>
    <t>Velké Přílepy</t>
  </si>
  <si>
    <t>Datum:</t>
  </si>
  <si>
    <t>17. 11. 2024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</si>
  <si>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</si>
  <si>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</si>
  <si>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</si>
  <si>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</si>
  <si>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</si>
  <si>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</si>
  <si>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</si>
  <si>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</si>
  <si>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</si>
  <si>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</si>
  <si>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</si>
  <si>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</si>
  <si>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</si>
  <si>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</si>
  <si>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</si>
  <si>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</si>
  <si>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</si>
  <si>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</si>
  <si>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</si>
  <si>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</si>
  <si>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</si>
  <si>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</si>
  <si>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</si>
  <si>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</si>
  <si>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</si>
  <si>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</si>
  <si>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</si>
  <si>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</si>
  <si>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</si>
  <si>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</si>
  <si>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</si>
  <si>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</si>
  <si>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</si>
  <si>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</si>
  <si>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</si>
  <si>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</si>
  <si>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</si>
  <si>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</si>
  <si>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</si>
  <si>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</si>
  <si>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</si>
  <si>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</si>
  <si>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</si>
  <si>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</si>
  <si>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</si>
  <si>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</si>
  <si>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</si>
  <si>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</si>
  <si>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</si>
  <si>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</si>
  <si>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</si>
  <si>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</si>
  <si>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</si>
  <si>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</si>
  <si>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</si>
  <si>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</si>
  <si>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</si>
  <si>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</si>
  <si>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</si>
  <si>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</si>
  <si>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</si>
  <si>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</si>
  <si>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</si>
  <si>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</si>
  <si>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</si>
  <si>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</si>
  <si>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</si>
  <si>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</si>
  <si>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práce-bourání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</si>
  <si>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</si>
  <si>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</si>
  <si>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</si>
  <si>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</si>
  <si>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</si>
  <si>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</si>
  <si>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</si>
  <si>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</si>
  <si>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</si>
  <si>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</si>
  <si>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</si>
  <si>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</si>
  <si>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</si>
  <si>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</si>
  <si>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</si>
  <si>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</si>
  <si>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</si>
  <si>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</si>
  <si>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</si>
  <si>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</si>
  <si>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</si>
  <si>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</si>
  <si>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</si>
  <si>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</si>
  <si>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113107043</t>
  </si>
  <si>
    <t>Odstranění podkladu živičných tl přes 100 do 150 mm při překopech ručně</t>
  </si>
  <si>
    <t>m2</t>
  </si>
  <si>
    <t>4</t>
  </si>
  <si>
    <t>1334339938</t>
  </si>
  <si>
    <t>113107423</t>
  </si>
  <si>
    <t>Odstranění podkladu z kameniva drceného tl přes 200 do 300 mm při překopech strojně pl do 15 m2</t>
  </si>
  <si>
    <t>-44876940</t>
  </si>
  <si>
    <t>3</t>
  </si>
  <si>
    <t>113107432</t>
  </si>
  <si>
    <t>Odstranění podkladu z betonu prostého tl přes 150 do 300 mm při překopech strojně pl do 15 m2</t>
  </si>
  <si>
    <t>303759403</t>
  </si>
  <si>
    <t>122301101</t>
  </si>
  <si>
    <t>Odkopávky a prokopávky nezapažené v hornině tř. 4 objem do 100 m3</t>
  </si>
  <si>
    <t>m3</t>
  </si>
  <si>
    <t>-1388929141</t>
  </si>
  <si>
    <t>5</t>
  </si>
  <si>
    <t>122351103</t>
  </si>
  <si>
    <t>Odkopávky a prokopávky nezapažené v hornině třídy těžitelnosti II skupiny 4 objem do 100 m3 strojně</t>
  </si>
  <si>
    <t>-957691743</t>
  </si>
  <si>
    <t>6</t>
  </si>
  <si>
    <t>171151101</t>
  </si>
  <si>
    <t>Hutnění boků násypů pro jakýkoliv sklon a míru zhutnění svahu</t>
  </si>
  <si>
    <t>1752745695</t>
  </si>
  <si>
    <t>7</t>
  </si>
  <si>
    <t>171152111</t>
  </si>
  <si>
    <t>Uložení sypaniny z hornin nesoudržných a sypkých do násypů zhutněných v aktivní zóně silnic a dálnic</t>
  </si>
  <si>
    <t>392144172</t>
  </si>
  <si>
    <t>8</t>
  </si>
  <si>
    <t>M</t>
  </si>
  <si>
    <t>58344197</t>
  </si>
  <si>
    <t>štěrkodrť frakce 0/63</t>
  </si>
  <si>
    <t>t</t>
  </si>
  <si>
    <t>-1400894131</t>
  </si>
  <si>
    <t>9</t>
  </si>
  <si>
    <t>181951102</t>
  </si>
  <si>
    <t>Úprava pláně v hornině tř. 1 až 4 se zhutněním</t>
  </si>
  <si>
    <t>-700210013</t>
  </si>
  <si>
    <t>10</t>
  </si>
  <si>
    <t>182151112</t>
  </si>
  <si>
    <t>Svahování v zářezech v hornině třídy těžitelnosti II skupiny 4 a 5 strojně</t>
  </si>
  <si>
    <t>805334616</t>
  </si>
  <si>
    <t>Vodorovné konstrukce</t>
  </si>
  <si>
    <t>11</t>
  </si>
  <si>
    <t>465513257</t>
  </si>
  <si>
    <t>Dlažba svahu u opěr z upraveného lomového žulového kamene tl 250 mm do lože C 25/30 pl přes 10 m2</t>
  </si>
  <si>
    <t>-653853546</t>
  </si>
  <si>
    <t>Komunikace pozemní</t>
  </si>
  <si>
    <t>564861111</t>
  </si>
  <si>
    <t>Podklad ze štěrkodrtě ŠD tl 200 mm</t>
  </si>
  <si>
    <t>484515115</t>
  </si>
  <si>
    <t>13</t>
  </si>
  <si>
    <t>565145101</t>
  </si>
  <si>
    <t>Asfaltový beton vrstva podkladní ACP 16 (obalované kamenivo OKS) tl 60 mm š do 1,5 m</t>
  </si>
  <si>
    <t>-106387017</t>
  </si>
  <si>
    <t>14</t>
  </si>
  <si>
    <t>567122114</t>
  </si>
  <si>
    <t>Podklad ze směsi stmelené cementem SC C 8/10 (KSC I) tl 150 mm</t>
  </si>
  <si>
    <t>1588803903</t>
  </si>
  <si>
    <t>15</t>
  </si>
  <si>
    <t>569831111</t>
  </si>
  <si>
    <t>Zpevnění krajnic štěrkodrtí tl 100 mm</t>
  </si>
  <si>
    <t>-1281702878</t>
  </si>
  <si>
    <t>16</t>
  </si>
  <si>
    <t>577134111</t>
  </si>
  <si>
    <t>Asfaltový beton vrstva obrusná ACO 11 (ABS) tř. I tl 40 mm š do 3 m z nemodifikovaného asfaltu</t>
  </si>
  <si>
    <t>1688294407</t>
  </si>
  <si>
    <t>17</t>
  </si>
  <si>
    <t>577145112</t>
  </si>
  <si>
    <t>Asfaltový beton vrstva ložní ACL 16 (ABH) tl 50 mm š do 3 m z nemodifikovaného asfaltu</t>
  </si>
  <si>
    <t>-1329279276</t>
  </si>
  <si>
    <t>Ostatní konstrukce a práce-bourání</t>
  </si>
  <si>
    <t>18</t>
  </si>
  <si>
    <t>911331123</t>
  </si>
  <si>
    <t>Svodidlo ocelové jednostranné zádržnosti N2 se zaberaněním sloupků v rozmezí přes 2 do 4 m</t>
  </si>
  <si>
    <t>m</t>
  </si>
  <si>
    <t>-1854789831</t>
  </si>
  <si>
    <t>19</t>
  </si>
  <si>
    <t>911331411</t>
  </si>
  <si>
    <t>Náběh ocelového svodidla jednostranný délky do 4 m se zaberaněním sloupků v rozmezí do 2 m</t>
  </si>
  <si>
    <t>305202878</t>
  </si>
  <si>
    <t>20</t>
  </si>
  <si>
    <t>919112212</t>
  </si>
  <si>
    <t>Úprava styčných a pracovních spár obrusné vrstvy - Řezání spár pro vytvoření komůrky š 10 mm hl 20 mm pro těsnící zálivku v živičném krytu</t>
  </si>
  <si>
    <t>-1183649351</t>
  </si>
  <si>
    <t>919122111</t>
  </si>
  <si>
    <t>Úprava styčných a pracovních spar obrusné vrstvy - Těsnění spár zálivkou za tepla pro komůrky š 10 mm hl 20 mm s těsnicím profilem</t>
  </si>
  <si>
    <t>-1744768986</t>
  </si>
  <si>
    <t>22</t>
  </si>
  <si>
    <t>9194111xx</t>
  </si>
  <si>
    <t>Čelo propustku z betonu prostého se zvýšenými nároky na prostředí pro propustek z trub DN 600 až 800</t>
  </si>
  <si>
    <t>kus</t>
  </si>
  <si>
    <t>2023488747</t>
  </si>
  <si>
    <t>23</t>
  </si>
  <si>
    <t>919521180</t>
  </si>
  <si>
    <t>Zřízení silničního propustku z trub betonových nebo ŽB DN 1000</t>
  </si>
  <si>
    <t>-1558940793</t>
  </si>
  <si>
    <t>24</t>
  </si>
  <si>
    <t>59222003</t>
  </si>
  <si>
    <t>trouba ŽB hrdlová DN 1000</t>
  </si>
  <si>
    <t>-1647566096</t>
  </si>
  <si>
    <t>25</t>
  </si>
  <si>
    <t>919535556</t>
  </si>
  <si>
    <t>Obetonování trubního propustku betonem se zvýšenými nároky na prostředí tř. C 25/30</t>
  </si>
  <si>
    <t>2044206446</t>
  </si>
  <si>
    <t>26</t>
  </si>
  <si>
    <t>919735113</t>
  </si>
  <si>
    <t>Řezání stávajícího živičného krytu hl přes 100 do 150 mm</t>
  </si>
  <si>
    <t>-1438779502</t>
  </si>
  <si>
    <t>27</t>
  </si>
  <si>
    <t>966008311</t>
  </si>
  <si>
    <t>Bourání čela trubního propustku z betonu železového</t>
  </si>
  <si>
    <t>-1999024990</t>
  </si>
  <si>
    <t>997</t>
  </si>
  <si>
    <t>Přesun sutě</t>
  </si>
  <si>
    <t>28</t>
  </si>
  <si>
    <t>997211521</t>
  </si>
  <si>
    <t>Vodorovná doprava vybouraných hmot po suchu na vzdálenost do 1 km</t>
  </si>
  <si>
    <t>-488859342</t>
  </si>
  <si>
    <t>29</t>
  </si>
  <si>
    <t>997211529</t>
  </si>
  <si>
    <t>Příplatek ZKD 19 km u vodorovné dopravy vybouraných hmot</t>
  </si>
  <si>
    <t>1947528262</t>
  </si>
  <si>
    <t>30</t>
  </si>
  <si>
    <t>997221845</t>
  </si>
  <si>
    <t>Poplatek za uložení na skládce (skládkovné) odpadu asfaltového bez dehtu kód odpadu 170 302</t>
  </si>
  <si>
    <t>-2105194124</t>
  </si>
  <si>
    <t>31</t>
  </si>
  <si>
    <t>997221861</t>
  </si>
  <si>
    <t>Poplatek za uložení stavebního odpadu na recyklační skládce (skládkovné) z prostého betonu pod kódem 17 01 01</t>
  </si>
  <si>
    <t>-1315365384</t>
  </si>
  <si>
    <t>VRN</t>
  </si>
  <si>
    <t>Vedlejší rozpočtové náklady</t>
  </si>
  <si>
    <t>VRN1</t>
  </si>
  <si>
    <t>Průzkumné, geodetické a projektové práce</t>
  </si>
  <si>
    <t>32</t>
  </si>
  <si>
    <t>011503000</t>
  </si>
  <si>
    <t>Stavební průzkum bez rozlišení - pasportizace/repasportizace, foto a video dokumentace</t>
  </si>
  <si>
    <t>kpl</t>
  </si>
  <si>
    <t>1024</t>
  </si>
  <si>
    <t>-1560975993</t>
  </si>
  <si>
    <t>33</t>
  </si>
  <si>
    <t>012103000</t>
  </si>
  <si>
    <t>Geodetické práce před výstavbou</t>
  </si>
  <si>
    <t>-1138848817</t>
  </si>
  <si>
    <t>34</t>
  </si>
  <si>
    <t>012203000</t>
  </si>
  <si>
    <t>Geodetické práce při provádění stavby</t>
  </si>
  <si>
    <t>-1759049340</t>
  </si>
  <si>
    <t>35</t>
  </si>
  <si>
    <t>012303000</t>
  </si>
  <si>
    <t>Geodetické práce po výstavbě</t>
  </si>
  <si>
    <t>1245719313</t>
  </si>
  <si>
    <t>36</t>
  </si>
  <si>
    <t>013203000</t>
  </si>
  <si>
    <t>Dokumentace stavby bez rozlišení - DIO</t>
  </si>
  <si>
    <t>-1407056849</t>
  </si>
  <si>
    <t>37</t>
  </si>
  <si>
    <t>013244000</t>
  </si>
  <si>
    <t>Dokumentace pro provádění stavby</t>
  </si>
  <si>
    <t>-1060334979</t>
  </si>
  <si>
    <t>38</t>
  </si>
  <si>
    <t>013254000</t>
  </si>
  <si>
    <t>Dokumentace skutečného provedení stavby</t>
  </si>
  <si>
    <t>1761729557</t>
  </si>
  <si>
    <t>VRN3</t>
  </si>
  <si>
    <t>Zařízení staveniště</t>
  </si>
  <si>
    <t>39</t>
  </si>
  <si>
    <t>030001000</t>
  </si>
  <si>
    <t>-795794638</t>
  </si>
  <si>
    <t>40</t>
  </si>
  <si>
    <t>032002000</t>
  </si>
  <si>
    <t>Vybavení staveniště - informační tabule</t>
  </si>
  <si>
    <t>1429097934</t>
  </si>
  <si>
    <t>41</t>
  </si>
  <si>
    <t>034002000</t>
  </si>
  <si>
    <t>Zabezpečení stavby a staveniště</t>
  </si>
  <si>
    <t>174248299</t>
  </si>
  <si>
    <t>42</t>
  </si>
  <si>
    <t>034303000</t>
  </si>
  <si>
    <t>Dopravní značení na staveništi</t>
  </si>
  <si>
    <t>-320945510</t>
  </si>
  <si>
    <t>43</t>
  </si>
  <si>
    <t>039002000</t>
  </si>
  <si>
    <t>Zrušení zařízení staveniště vč. úklidu</t>
  </si>
  <si>
    <t>-1489344442</t>
  </si>
  <si>
    <t>VRN4</t>
  </si>
  <si>
    <t>Inženýrská činnost</t>
  </si>
  <si>
    <t>44</t>
  </si>
  <si>
    <t>043002000</t>
  </si>
  <si>
    <t>Zkoušky a ostatní měření</t>
  </si>
  <si>
    <t>-2063206442</t>
  </si>
  <si>
    <t>VRN9</t>
  </si>
  <si>
    <t>Ostatní náklady</t>
  </si>
  <si>
    <t>45</t>
  </si>
  <si>
    <t>R-007</t>
  </si>
  <si>
    <t>Sondy</t>
  </si>
  <si>
    <t>-1753310684</t>
  </si>
  <si>
    <t>46</t>
  </si>
  <si>
    <t>R-012</t>
  </si>
  <si>
    <t>Vytyčení všech IS</t>
  </si>
  <si>
    <t>ks</t>
  </si>
  <si>
    <t>-1450863487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</si>
</sst>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3" borderId="22" xfId="0" applyNumberFormat="1" applyFont="1" applyFill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26</v>
      </c>
      <c r="AK11" s="28" t="s">
        <v>27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28</v>
      </c>
      <c r="AK13" s="28" t="s">
        <v>25</v>
      </c>
      <c r="AN13" s="30" t="s">
        <v>29</v>
      </c>
      <c r="AR13" s="18"/>
      <c r="BE13" s="27"/>
      <c r="BS13" s="15" t="s">
        <v>6</v>
      </c>
    </row>
    <row r="14">
      <c r="B14" s="18"/>
      <c r="E14" s="30" t="s">
        <v>29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27</v>
      </c>
      <c r="AN14" s="30" t="s">
        <v>29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30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26</v>
      </c>
      <c r="AK17" s="28" t="s">
        <v>27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26</v>
      </c>
      <c r="AK20" s="28" t="s">
        <v>27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33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35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36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37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38</v>
      </c>
      <c r="E29" s="3"/>
      <c r="F29" s="28" t="s">
        <v>39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40</v>
      </c>
      <c r="G30" s="3"/>
      <c r="H30" s="3"/>
      <c r="I30" s="3"/>
      <c r="J30" s="3"/>
      <c r="K30" s="3"/>
      <c r="L30" s="41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41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42</v>
      </c>
      <c r="G32" s="3"/>
      <c r="H32" s="3"/>
      <c r="I32" s="3"/>
      <c r="J32" s="3"/>
      <c r="K32" s="3"/>
      <c r="L32" s="41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43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44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45</v>
      </c>
      <c r="U35" s="46"/>
      <c r="V35" s="46"/>
      <c r="W35" s="46"/>
      <c r="X35" s="48" t="s">
        <v>46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47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48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49</v>
      </c>
      <c r="AI60" s="37"/>
      <c r="AJ60" s="37"/>
      <c r="AK60" s="37"/>
      <c r="AL60" s="37"/>
      <c r="AM60" s="54" t="s">
        <v>50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51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52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49</v>
      </c>
      <c r="AI75" s="37"/>
      <c r="AJ75" s="37"/>
      <c r="AK75" s="37"/>
      <c r="AL75" s="37"/>
      <c r="AM75" s="54" t="s">
        <v>50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2420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II/240 Velké Přílepy, havárie propustku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>Velké Přílepy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17. 11. 2024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30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54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28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55</v>
      </c>
      <c r="D92" s="76"/>
      <c r="E92" s="76"/>
      <c r="F92" s="76"/>
      <c r="G92" s="76"/>
      <c r="H92" s="77"/>
      <c r="I92" s="78" t="s">
        <v>56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57</v>
      </c>
      <c r="AH92" s="76"/>
      <c r="AI92" s="76"/>
      <c r="AJ92" s="76"/>
      <c r="AK92" s="76"/>
      <c r="AL92" s="76"/>
      <c r="AM92" s="76"/>
      <c r="AN92" s="78" t="s">
        <v>58</v>
      </c>
      <c r="AO92" s="76"/>
      <c r="AP92" s="80"/>
      <c r="AQ92" s="81" t="s">
        <v>59</v>
      </c>
      <c r="AR92" s="35"/>
      <c r="AS92" s="82" t="s">
        <v>60</v>
      </c>
      <c r="AT92" s="83" t="s">
        <v>61</v>
      </c>
      <c r="AU92" s="83" t="s">
        <v>62</v>
      </c>
      <c r="AV92" s="83" t="s">
        <v>63</v>
      </c>
      <c r="AW92" s="83" t="s">
        <v>64</v>
      </c>
      <c r="AX92" s="83" t="s">
        <v>65</v>
      </c>
      <c r="AY92" s="83" t="s">
        <v>66</v>
      </c>
      <c r="AZ92" s="83" t="s">
        <v>67</v>
      </c>
      <c r="BA92" s="83" t="s">
        <v>68</v>
      </c>
      <c r="BB92" s="83" t="s">
        <v>69</v>
      </c>
      <c r="BC92" s="83" t="s">
        <v>70</v>
      </c>
      <c r="BD92" s="84" t="s">
        <v>71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72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ROUND(SUM(AV94:AW94),2)</f>
        <v>0</v>
      </c>
      <c r="AU94" s="96">
        <f>ROUND(AU95,5)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ROUND(AZ95,2)</f>
        <v>0</v>
      </c>
      <c r="BA94" s="95">
        <f>ROUND(BA95,2)</f>
        <v>0</v>
      </c>
      <c r="BB94" s="95">
        <f>ROUND(BB95,2)</f>
        <v>0</v>
      </c>
      <c r="BC94" s="95">
        <f>ROUND(BC95,2)</f>
        <v>0</v>
      </c>
      <c r="BD94" s="97">
        <f>ROUND(BD95,2)</f>
        <v>0</v>
      </c>
      <c r="BE94" s="6"/>
      <c r="BS94" s="98" t="s">
        <v>73</v>
      </c>
      <c r="BT94" s="98" t="s">
        <v>74</v>
      </c>
      <c r="BV94" s="98" t="s">
        <v>75</v>
      </c>
      <c r="BW94" s="98" t="s">
        <v>4</v>
      </c>
      <c r="BX94" s="98" t="s">
        <v>76</v>
      </c>
      <c r="CL94" s="98" t="s">
        <v>1</v>
      </c>
    </row>
    <row r="95" s="7" customFormat="1" ht="16.5" customHeight="1">
      <c r="A95" s="99" t="s">
        <v>77</v>
      </c>
      <c r="B95" s="100"/>
      <c r="C95" s="101"/>
      <c r="D95" s="102" t="s">
        <v>14</v>
      </c>
      <c r="E95" s="102"/>
      <c r="F95" s="102"/>
      <c r="G95" s="102"/>
      <c r="H95" s="102"/>
      <c r="I95" s="103"/>
      <c r="J95" s="102" t="s">
        <v>17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'2420 - II-240 Velké Příle...'!J28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78</v>
      </c>
      <c r="AR95" s="100"/>
      <c r="AS95" s="106">
        <v>0</v>
      </c>
      <c r="AT95" s="107">
        <f>ROUND(SUM(AV95:AW95),2)</f>
        <v>0</v>
      </c>
      <c r="AU95" s="108">
        <f>'2420 - II-240 Velké Příle...'!P123</f>
        <v>0</v>
      </c>
      <c r="AV95" s="107">
        <f>'2420 - II-240 Velké Příle...'!J31</f>
        <v>0</v>
      </c>
      <c r="AW95" s="107">
        <f>'2420 - II-240 Velké Příle...'!J32</f>
        <v>0</v>
      </c>
      <c r="AX95" s="107">
        <f>'2420 - II-240 Velké Příle...'!J33</f>
        <v>0</v>
      </c>
      <c r="AY95" s="107">
        <f>'2420 - II-240 Velké Příle...'!J34</f>
        <v>0</v>
      </c>
      <c r="AZ95" s="107">
        <f>'2420 - II-240 Velké Příle...'!F31</f>
        <v>0</v>
      </c>
      <c r="BA95" s="107">
        <f>'2420 - II-240 Velké Příle...'!F32</f>
        <v>0</v>
      </c>
      <c r="BB95" s="107">
        <f>'2420 - II-240 Velké Příle...'!F33</f>
        <v>0</v>
      </c>
      <c r="BC95" s="107">
        <f>'2420 - II-240 Velké Příle...'!F34</f>
        <v>0</v>
      </c>
      <c r="BD95" s="109">
        <f>'2420 - II-240 Velké Příle...'!F35</f>
        <v>0</v>
      </c>
      <c r="BE95" s="7"/>
      <c r="BT95" s="110" t="s">
        <v>79</v>
      </c>
      <c r="BU95" s="110" t="s">
        <v>80</v>
      </c>
      <c r="BV95" s="110" t="s">
        <v>75</v>
      </c>
      <c r="BW95" s="110" t="s">
        <v>4</v>
      </c>
      <c r="BX95" s="110" t="s">
        <v>76</v>
      </c>
      <c r="CL95" s="110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420 - II-240 Velké Příl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81</v>
      </c>
    </row>
    <row r="4" s="1" customFormat="1" ht="24.96" customHeight="1">
      <c r="B4" s="18"/>
      <c r="D4" s="19" t="s">
        <v>82</v>
      </c>
      <c r="L4" s="18"/>
      <c r="M4" s="111" t="s">
        <v>10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34"/>
      <c r="B6" s="35"/>
      <c r="C6" s="34"/>
      <c r="D6" s="28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35"/>
      <c r="C7" s="34"/>
      <c r="D7" s="34"/>
      <c r="E7" s="63" t="s">
        <v>17</v>
      </c>
      <c r="F7" s="34"/>
      <c r="G7" s="34"/>
      <c r="H7" s="3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18</v>
      </c>
      <c r="E9" s="34"/>
      <c r="F9" s="23" t="s">
        <v>1</v>
      </c>
      <c r="G9" s="34"/>
      <c r="H9" s="34"/>
      <c r="I9" s="28" t="s">
        <v>19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20</v>
      </c>
      <c r="E10" s="34"/>
      <c r="F10" s="23" t="s">
        <v>21</v>
      </c>
      <c r="G10" s="34"/>
      <c r="H10" s="34"/>
      <c r="I10" s="28" t="s">
        <v>22</v>
      </c>
      <c r="J10" s="65" t="str">
        <f>'Rekapitulace stavby'!AN8</f>
        <v>17. 11. 2024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24</v>
      </c>
      <c r="E12" s="34"/>
      <c r="F12" s="34"/>
      <c r="G12" s="34"/>
      <c r="H12" s="34"/>
      <c r="I12" s="28" t="s">
        <v>25</v>
      </c>
      <c r="J12" s="23" t="str">
        <f>IF('Rekapitulace stavby'!AN10="","",'Rekapitulace stavby'!AN10)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tr">
        <f>IF('Rekapitulace stavby'!E11="","",'Rekapitulace stavby'!E11)</f>
        <v xml:space="preserve"> </v>
      </c>
      <c r="F13" s="34"/>
      <c r="G13" s="34"/>
      <c r="H13" s="34"/>
      <c r="I13" s="28" t="s">
        <v>27</v>
      </c>
      <c r="J13" s="23" t="str">
        <f>IF('Rekapitulace stavby'!AN11="","",'Rekapitulace stavby'!AN11)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28</v>
      </c>
      <c r="E15" s="34"/>
      <c r="F15" s="34"/>
      <c r="G15" s="34"/>
      <c r="H15" s="34"/>
      <c r="I15" s="28" t="s">
        <v>25</v>
      </c>
      <c r="J15" s="29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'Rekapitulace stavby'!E14</f>
        <v>Vyplň údaj</v>
      </c>
      <c r="F16" s="23"/>
      <c r="G16" s="23"/>
      <c r="H16" s="23"/>
      <c r="I16" s="28" t="s">
        <v>27</v>
      </c>
      <c r="J16" s="29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30</v>
      </c>
      <c r="E18" s="34"/>
      <c r="F18" s="34"/>
      <c r="G18" s="34"/>
      <c r="H18" s="34"/>
      <c r="I18" s="28" t="s">
        <v>25</v>
      </c>
      <c r="J18" s="23" t="str">
        <f>IF('Rekapitulace stavby'!AN16="","",'Rekapitulace stavby'!AN16)</f>
        <v/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tr">
        <f>IF('Rekapitulace stavby'!E17="","",'Rekapitulace stavby'!E17)</f>
        <v xml:space="preserve"> </v>
      </c>
      <c r="F19" s="34"/>
      <c r="G19" s="34"/>
      <c r="H19" s="34"/>
      <c r="I19" s="28" t="s">
        <v>27</v>
      </c>
      <c r="J19" s="23" t="str">
        <f>IF('Rekapitulace stavby'!AN17="","",'Rekapitulace stavby'!AN17)</f>
        <v/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32</v>
      </c>
      <c r="E21" s="34"/>
      <c r="F21" s="34"/>
      <c r="G21" s="34"/>
      <c r="H21" s="34"/>
      <c r="I21" s="28" t="s">
        <v>25</v>
      </c>
      <c r="J21" s="23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tr">
        <f>IF('Rekapitulace stavby'!E20="","",'Rekapitulace stavby'!E20)</f>
        <v xml:space="preserve"> </v>
      </c>
      <c r="F22" s="34"/>
      <c r="G22" s="34"/>
      <c r="H22" s="34"/>
      <c r="I22" s="28" t="s">
        <v>27</v>
      </c>
      <c r="J22" s="23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33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2"/>
      <c r="B25" s="113"/>
      <c r="C25" s="112"/>
      <c r="D25" s="112"/>
      <c r="E25" s="32" t="s">
        <v>1</v>
      </c>
      <c r="F25" s="32"/>
      <c r="G25" s="32"/>
      <c r="H25" s="32"/>
      <c r="I25" s="112"/>
      <c r="J25" s="112"/>
      <c r="K25" s="112"/>
      <c r="L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86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15" t="s">
        <v>34</v>
      </c>
      <c r="E28" s="34"/>
      <c r="F28" s="34"/>
      <c r="G28" s="34"/>
      <c r="H28" s="34"/>
      <c r="I28" s="34"/>
      <c r="J28" s="92">
        <f>ROUND(J123,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36</v>
      </c>
      <c r="G30" s="34"/>
      <c r="H30" s="34"/>
      <c r="I30" s="39" t="s">
        <v>35</v>
      </c>
      <c r="J30" s="39" t="s">
        <v>37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16" t="s">
        <v>38</v>
      </c>
      <c r="E31" s="28" t="s">
        <v>39</v>
      </c>
      <c r="F31" s="117">
        <f>ROUND((SUM(BE123:BE180)),  2)</f>
        <v>0</v>
      </c>
      <c r="G31" s="34"/>
      <c r="H31" s="34"/>
      <c r="I31" s="118">
        <v>0.20999999999999999</v>
      </c>
      <c r="J31" s="117">
        <f>ROUND(((SUM(BE123:BE180))*I31),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28" t="s">
        <v>40</v>
      </c>
      <c r="F32" s="117">
        <f>ROUND((SUM(BF123:BF180)),  2)</f>
        <v>0</v>
      </c>
      <c r="G32" s="34"/>
      <c r="H32" s="34"/>
      <c r="I32" s="118">
        <v>0.12</v>
      </c>
      <c r="J32" s="117">
        <f>ROUND(((SUM(BF123:BF180))*I32),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41</v>
      </c>
      <c r="F33" s="117">
        <f>ROUND((SUM(BG123:BG180)),  2)</f>
        <v>0</v>
      </c>
      <c r="G33" s="34"/>
      <c r="H33" s="34"/>
      <c r="I33" s="118">
        <v>0.20999999999999999</v>
      </c>
      <c r="J33" s="117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42</v>
      </c>
      <c r="F34" s="117">
        <f>ROUND((SUM(BH123:BH180)),  2)</f>
        <v>0</v>
      </c>
      <c r="G34" s="34"/>
      <c r="H34" s="34"/>
      <c r="I34" s="118">
        <v>0.12</v>
      </c>
      <c r="J34" s="117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43</v>
      </c>
      <c r="F35" s="117">
        <f>ROUND((SUM(BI123:BI180)),  2)</f>
        <v>0</v>
      </c>
      <c r="G35" s="34"/>
      <c r="H35" s="34"/>
      <c r="I35" s="118">
        <v>0</v>
      </c>
      <c r="J35" s="11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19"/>
      <c r="D37" s="120" t="s">
        <v>44</v>
      </c>
      <c r="E37" s="77"/>
      <c r="F37" s="77"/>
      <c r="G37" s="121" t="s">
        <v>45</v>
      </c>
      <c r="H37" s="122" t="s">
        <v>46</v>
      </c>
      <c r="I37" s="77"/>
      <c r="J37" s="123">
        <f>SUM(J28:J35)</f>
        <v>0</v>
      </c>
      <c r="K37" s="12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47</v>
      </c>
      <c r="E50" s="53"/>
      <c r="F50" s="53"/>
      <c r="G50" s="52" t="s">
        <v>48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49</v>
      </c>
      <c r="E61" s="37"/>
      <c r="F61" s="125" t="s">
        <v>50</v>
      </c>
      <c r="G61" s="54" t="s">
        <v>49</v>
      </c>
      <c r="H61" s="37"/>
      <c r="I61" s="37"/>
      <c r="J61" s="126" t="s">
        <v>50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51</v>
      </c>
      <c r="E65" s="55"/>
      <c r="F65" s="55"/>
      <c r="G65" s="52" t="s">
        <v>52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49</v>
      </c>
      <c r="E76" s="37"/>
      <c r="F76" s="125" t="s">
        <v>50</v>
      </c>
      <c r="G76" s="54" t="s">
        <v>49</v>
      </c>
      <c r="H76" s="37"/>
      <c r="I76" s="37"/>
      <c r="J76" s="126" t="s">
        <v>50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83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63" t="str">
        <f>E7</f>
        <v>II/240 Velké Přílepy, havárie propustku</v>
      </c>
      <c r="F85" s="34"/>
      <c r="G85" s="34"/>
      <c r="H85" s="34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20</v>
      </c>
      <c r="D87" s="34"/>
      <c r="E87" s="34"/>
      <c r="F87" s="23" t="str">
        <f>F10</f>
        <v>Velké Přílepy</v>
      </c>
      <c r="G87" s="34"/>
      <c r="H87" s="34"/>
      <c r="I87" s="28" t="s">
        <v>22</v>
      </c>
      <c r="J87" s="65" t="str">
        <f>IF(J10="","",J10)</f>
        <v>17. 11. 2024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24</v>
      </c>
      <c r="D89" s="34"/>
      <c r="E89" s="34"/>
      <c r="F89" s="23" t="str">
        <f>E13</f>
        <v xml:space="preserve"> </v>
      </c>
      <c r="G89" s="34"/>
      <c r="H89" s="34"/>
      <c r="I89" s="28" t="s">
        <v>30</v>
      </c>
      <c r="J89" s="32" t="str">
        <f>E19</f>
        <v xml:space="preserve"> 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28</v>
      </c>
      <c r="D90" s="34"/>
      <c r="E90" s="34"/>
      <c r="F90" s="23" t="str">
        <f>IF(E16="","",E16)</f>
        <v>Vyplň údaj</v>
      </c>
      <c r="G90" s="34"/>
      <c r="H90" s="34"/>
      <c r="I90" s="28" t="s">
        <v>32</v>
      </c>
      <c r="J90" s="32" t="str">
        <f>E22</f>
        <v xml:space="preserve"> 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27" t="s">
        <v>84</v>
      </c>
      <c r="D92" s="119"/>
      <c r="E92" s="119"/>
      <c r="F92" s="119"/>
      <c r="G92" s="119"/>
      <c r="H92" s="119"/>
      <c r="I92" s="119"/>
      <c r="J92" s="128" t="s">
        <v>85</v>
      </c>
      <c r="K92" s="11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29" t="s">
        <v>86</v>
      </c>
      <c r="D94" s="34"/>
      <c r="E94" s="34"/>
      <c r="F94" s="34"/>
      <c r="G94" s="34"/>
      <c r="H94" s="34"/>
      <c r="I94" s="34"/>
      <c r="J94" s="92">
        <f>J123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87</v>
      </c>
    </row>
    <row r="95" s="9" customFormat="1" ht="24.96" customHeight="1">
      <c r="A95" s="9"/>
      <c r="B95" s="130"/>
      <c r="C95" s="9"/>
      <c r="D95" s="131" t="s">
        <v>88</v>
      </c>
      <c r="E95" s="132"/>
      <c r="F95" s="132"/>
      <c r="G95" s="132"/>
      <c r="H95" s="132"/>
      <c r="I95" s="132"/>
      <c r="J95" s="133">
        <f>J124</f>
        <v>0</v>
      </c>
      <c r="K95" s="9"/>
      <c r="L95" s="13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4"/>
      <c r="C96" s="10"/>
      <c r="D96" s="135" t="s">
        <v>89</v>
      </c>
      <c r="E96" s="136"/>
      <c r="F96" s="136"/>
      <c r="G96" s="136"/>
      <c r="H96" s="136"/>
      <c r="I96" s="136"/>
      <c r="J96" s="137">
        <f>J125</f>
        <v>0</v>
      </c>
      <c r="K96" s="10"/>
      <c r="L96" s="13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4"/>
      <c r="C97" s="10"/>
      <c r="D97" s="135" t="s">
        <v>90</v>
      </c>
      <c r="E97" s="136"/>
      <c r="F97" s="136"/>
      <c r="G97" s="136"/>
      <c r="H97" s="136"/>
      <c r="I97" s="136"/>
      <c r="J97" s="137">
        <f>J136</f>
        <v>0</v>
      </c>
      <c r="K97" s="10"/>
      <c r="L97" s="13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4"/>
      <c r="C98" s="10"/>
      <c r="D98" s="135" t="s">
        <v>91</v>
      </c>
      <c r="E98" s="136"/>
      <c r="F98" s="136"/>
      <c r="G98" s="136"/>
      <c r="H98" s="136"/>
      <c r="I98" s="136"/>
      <c r="J98" s="137">
        <f>J138</f>
        <v>0</v>
      </c>
      <c r="K98" s="10"/>
      <c r="L98" s="13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4"/>
      <c r="C99" s="10"/>
      <c r="D99" s="135" t="s">
        <v>92</v>
      </c>
      <c r="E99" s="136"/>
      <c r="F99" s="136"/>
      <c r="G99" s="136"/>
      <c r="H99" s="136"/>
      <c r="I99" s="136"/>
      <c r="J99" s="137">
        <f>J145</f>
        <v>0</v>
      </c>
      <c r="K99" s="10"/>
      <c r="L99" s="13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4"/>
      <c r="C100" s="10"/>
      <c r="D100" s="135" t="s">
        <v>93</v>
      </c>
      <c r="E100" s="136"/>
      <c r="F100" s="136"/>
      <c r="G100" s="136"/>
      <c r="H100" s="136"/>
      <c r="I100" s="136"/>
      <c r="J100" s="137">
        <f>J156</f>
        <v>0</v>
      </c>
      <c r="K100" s="10"/>
      <c r="L100" s="13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0"/>
      <c r="C101" s="9"/>
      <c r="D101" s="131" t="s">
        <v>94</v>
      </c>
      <c r="E101" s="132"/>
      <c r="F101" s="132"/>
      <c r="G101" s="132"/>
      <c r="H101" s="132"/>
      <c r="I101" s="132"/>
      <c r="J101" s="133">
        <f>J161</f>
        <v>0</v>
      </c>
      <c r="K101" s="9"/>
      <c r="L101" s="13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34"/>
      <c r="C102" s="10"/>
      <c r="D102" s="135" t="s">
        <v>95</v>
      </c>
      <c r="E102" s="136"/>
      <c r="F102" s="136"/>
      <c r="G102" s="136"/>
      <c r="H102" s="136"/>
      <c r="I102" s="136"/>
      <c r="J102" s="137">
        <f>J162</f>
        <v>0</v>
      </c>
      <c r="K102" s="10"/>
      <c r="L102" s="13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4"/>
      <c r="C103" s="10"/>
      <c r="D103" s="135" t="s">
        <v>96</v>
      </c>
      <c r="E103" s="136"/>
      <c r="F103" s="136"/>
      <c r="G103" s="136"/>
      <c r="H103" s="136"/>
      <c r="I103" s="136"/>
      <c r="J103" s="137">
        <f>J170</f>
        <v>0</v>
      </c>
      <c r="K103" s="10"/>
      <c r="L103" s="13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4"/>
      <c r="C104" s="10"/>
      <c r="D104" s="135" t="s">
        <v>97</v>
      </c>
      <c r="E104" s="136"/>
      <c r="F104" s="136"/>
      <c r="G104" s="136"/>
      <c r="H104" s="136"/>
      <c r="I104" s="136"/>
      <c r="J104" s="137">
        <f>J176</f>
        <v>0</v>
      </c>
      <c r="K104" s="10"/>
      <c r="L104" s="13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4"/>
      <c r="C105" s="10"/>
      <c r="D105" s="135" t="s">
        <v>98</v>
      </c>
      <c r="E105" s="136"/>
      <c r="F105" s="136"/>
      <c r="G105" s="136"/>
      <c r="H105" s="136"/>
      <c r="I105" s="136"/>
      <c r="J105" s="137">
        <f>J178</f>
        <v>0</v>
      </c>
      <c r="K105" s="10"/>
      <c r="L105" s="13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4"/>
      <c r="B106" s="35"/>
      <c r="C106" s="34"/>
      <c r="D106" s="34"/>
      <c r="E106" s="34"/>
      <c r="F106" s="34"/>
      <c r="G106" s="34"/>
      <c r="H106" s="34"/>
      <c r="I106" s="3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="2" customFormat="1" ht="6.96" customHeight="1">
      <c r="A111" s="34"/>
      <c r="B111" s="58"/>
      <c r="C111" s="59"/>
      <c r="D111" s="59"/>
      <c r="E111" s="59"/>
      <c r="F111" s="59"/>
      <c r="G111" s="59"/>
      <c r="H111" s="59"/>
      <c r="I111" s="59"/>
      <c r="J111" s="59"/>
      <c r="K111" s="59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24.96" customHeight="1">
      <c r="A112" s="34"/>
      <c r="B112" s="35"/>
      <c r="C112" s="19" t="s">
        <v>99</v>
      </c>
      <c r="D112" s="34"/>
      <c r="E112" s="34"/>
      <c r="F112" s="34"/>
      <c r="G112" s="34"/>
      <c r="H112" s="34"/>
      <c r="I112" s="3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6.96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2" customHeight="1">
      <c r="A114" s="34"/>
      <c r="B114" s="35"/>
      <c r="C114" s="28" t="s">
        <v>16</v>
      </c>
      <c r="D114" s="34"/>
      <c r="E114" s="34"/>
      <c r="F114" s="34"/>
      <c r="G114" s="34"/>
      <c r="H114" s="34"/>
      <c r="I114" s="34"/>
      <c r="J114" s="34"/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6.5" customHeight="1">
      <c r="A115" s="34"/>
      <c r="B115" s="35"/>
      <c r="C115" s="34"/>
      <c r="D115" s="34"/>
      <c r="E115" s="63" t="str">
        <f>E7</f>
        <v>II/240 Velké Přílepy, havárie propustku</v>
      </c>
      <c r="F115" s="34"/>
      <c r="G115" s="34"/>
      <c r="H115" s="34"/>
      <c r="I115" s="3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20</v>
      </c>
      <c r="D117" s="34"/>
      <c r="E117" s="34"/>
      <c r="F117" s="23" t="str">
        <f>F10</f>
        <v>Velké Přílepy</v>
      </c>
      <c r="G117" s="34"/>
      <c r="H117" s="34"/>
      <c r="I117" s="28" t="s">
        <v>22</v>
      </c>
      <c r="J117" s="65" t="str">
        <f>IF(J10="","",J10)</f>
        <v>17. 11. 2024</v>
      </c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6.96" customHeight="1">
      <c r="A118" s="34"/>
      <c r="B118" s="35"/>
      <c r="C118" s="34"/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5.15" customHeight="1">
      <c r="A119" s="34"/>
      <c r="B119" s="35"/>
      <c r="C119" s="28" t="s">
        <v>24</v>
      </c>
      <c r="D119" s="34"/>
      <c r="E119" s="34"/>
      <c r="F119" s="23" t="str">
        <f>E13</f>
        <v xml:space="preserve"> </v>
      </c>
      <c r="G119" s="34"/>
      <c r="H119" s="34"/>
      <c r="I119" s="28" t="s">
        <v>30</v>
      </c>
      <c r="J119" s="32" t="str">
        <f>E19</f>
        <v xml:space="preserve"> </v>
      </c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5.15" customHeight="1">
      <c r="A120" s="34"/>
      <c r="B120" s="35"/>
      <c r="C120" s="28" t="s">
        <v>28</v>
      </c>
      <c r="D120" s="34"/>
      <c r="E120" s="34"/>
      <c r="F120" s="23" t="str">
        <f>IF(E16="","",E16)</f>
        <v>Vyplň údaj</v>
      </c>
      <c r="G120" s="34"/>
      <c r="H120" s="34"/>
      <c r="I120" s="28" t="s">
        <v>32</v>
      </c>
      <c r="J120" s="32" t="str">
        <f>E22</f>
        <v xml:space="preserve"> </v>
      </c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0.32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11" customFormat="1" ht="29.28" customHeight="1">
      <c r="A122" s="138"/>
      <c r="B122" s="139"/>
      <c r="C122" s="140" t="s">
        <v>100</v>
      </c>
      <c r="D122" s="141" t="s">
        <v>59</v>
      </c>
      <c r="E122" s="141" t="s">
        <v>55</v>
      </c>
      <c r="F122" s="141" t="s">
        <v>56</v>
      </c>
      <c r="G122" s="141" t="s">
        <v>101</v>
      </c>
      <c r="H122" s="141" t="s">
        <v>102</v>
      </c>
      <c r="I122" s="141" t="s">
        <v>103</v>
      </c>
      <c r="J122" s="142" t="s">
        <v>85</v>
      </c>
      <c r="K122" s="143" t="s">
        <v>104</v>
      </c>
      <c r="L122" s="144"/>
      <c r="M122" s="82" t="s">
        <v>1</v>
      </c>
      <c r="N122" s="83" t="s">
        <v>38</v>
      </c>
      <c r="O122" s="83" t="s">
        <v>105</v>
      </c>
      <c r="P122" s="83" t="s">
        <v>106</v>
      </c>
      <c r="Q122" s="83" t="s">
        <v>107</v>
      </c>
      <c r="R122" s="83" t="s">
        <v>108</v>
      </c>
      <c r="S122" s="83" t="s">
        <v>109</v>
      </c>
      <c r="T122" s="84" t="s">
        <v>110</v>
      </c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</row>
    <row r="123" s="2" customFormat="1" ht="22.8" customHeight="1">
      <c r="A123" s="34"/>
      <c r="B123" s="35"/>
      <c r="C123" s="89" t="s">
        <v>111</v>
      </c>
      <c r="D123" s="34"/>
      <c r="E123" s="34"/>
      <c r="F123" s="34"/>
      <c r="G123" s="34"/>
      <c r="H123" s="34"/>
      <c r="I123" s="34"/>
      <c r="J123" s="145">
        <f>BK123</f>
        <v>0</v>
      </c>
      <c r="K123" s="34"/>
      <c r="L123" s="35"/>
      <c r="M123" s="85"/>
      <c r="N123" s="69"/>
      <c r="O123" s="86"/>
      <c r="P123" s="146">
        <f>P124+P161</f>
        <v>0</v>
      </c>
      <c r="Q123" s="86"/>
      <c r="R123" s="146">
        <f>R124+R161</f>
        <v>305.98894749999994</v>
      </c>
      <c r="S123" s="86"/>
      <c r="T123" s="147">
        <f>T124+T161</f>
        <v>46.82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5" t="s">
        <v>73</v>
      </c>
      <c r="AU123" s="15" t="s">
        <v>87</v>
      </c>
      <c r="BK123" s="148">
        <f>BK124+BK161</f>
        <v>0</v>
      </c>
    </row>
    <row r="124" s="12" customFormat="1" ht="25.92" customHeight="1">
      <c r="A124" s="12"/>
      <c r="B124" s="149"/>
      <c r="C124" s="12"/>
      <c r="D124" s="150" t="s">
        <v>73</v>
      </c>
      <c r="E124" s="151" t="s">
        <v>112</v>
      </c>
      <c r="F124" s="151" t="s">
        <v>113</v>
      </c>
      <c r="G124" s="12"/>
      <c r="H124" s="12"/>
      <c r="I124" s="152"/>
      <c r="J124" s="153">
        <f>BK124</f>
        <v>0</v>
      </c>
      <c r="K124" s="12"/>
      <c r="L124" s="149"/>
      <c r="M124" s="154"/>
      <c r="N124" s="155"/>
      <c r="O124" s="155"/>
      <c r="P124" s="156">
        <f>P125+P136+P138+P145+P156</f>
        <v>0</v>
      </c>
      <c r="Q124" s="155"/>
      <c r="R124" s="156">
        <f>R125+R136+R138+R145+R156</f>
        <v>305.91964749999994</v>
      </c>
      <c r="S124" s="155"/>
      <c r="T124" s="157">
        <f>T125+T136+T138+T145+T156</f>
        <v>46.82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0" t="s">
        <v>79</v>
      </c>
      <c r="AT124" s="158" t="s">
        <v>73</v>
      </c>
      <c r="AU124" s="158" t="s">
        <v>74</v>
      </c>
      <c r="AY124" s="150" t="s">
        <v>114</v>
      </c>
      <c r="BK124" s="159">
        <f>BK125+BK136+BK138+BK145+BK156</f>
        <v>0</v>
      </c>
    </row>
    <row r="125" s="12" customFormat="1" ht="22.8" customHeight="1">
      <c r="A125" s="12"/>
      <c r="B125" s="149"/>
      <c r="C125" s="12"/>
      <c r="D125" s="150" t="s">
        <v>73</v>
      </c>
      <c r="E125" s="160" t="s">
        <v>79</v>
      </c>
      <c r="F125" s="160" t="s">
        <v>115</v>
      </c>
      <c r="G125" s="12"/>
      <c r="H125" s="12"/>
      <c r="I125" s="152"/>
      <c r="J125" s="161">
        <f>BK125</f>
        <v>0</v>
      </c>
      <c r="K125" s="12"/>
      <c r="L125" s="149"/>
      <c r="M125" s="154"/>
      <c r="N125" s="155"/>
      <c r="O125" s="155"/>
      <c r="P125" s="156">
        <f>SUM(P126:P135)</f>
        <v>0</v>
      </c>
      <c r="Q125" s="155"/>
      <c r="R125" s="156">
        <f>SUM(R126:R135)</f>
        <v>60</v>
      </c>
      <c r="S125" s="155"/>
      <c r="T125" s="157">
        <f>SUM(T126:T135)</f>
        <v>27.620000000000001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0" t="s">
        <v>79</v>
      </c>
      <c r="AT125" s="158" t="s">
        <v>73</v>
      </c>
      <c r="AU125" s="158" t="s">
        <v>79</v>
      </c>
      <c r="AY125" s="150" t="s">
        <v>114</v>
      </c>
      <c r="BK125" s="159">
        <f>SUM(BK126:BK135)</f>
        <v>0</v>
      </c>
    </row>
    <row r="126" s="2" customFormat="1" ht="24.15" customHeight="1">
      <c r="A126" s="34"/>
      <c r="B126" s="162"/>
      <c r="C126" s="163" t="s">
        <v>79</v>
      </c>
      <c r="D126" s="163" t="s">
        <v>116</v>
      </c>
      <c r="E126" s="164" t="s">
        <v>117</v>
      </c>
      <c r="F126" s="165" t="s">
        <v>118</v>
      </c>
      <c r="G126" s="166" t="s">
        <v>119</v>
      </c>
      <c r="H126" s="167">
        <v>20</v>
      </c>
      <c r="I126" s="168"/>
      <c r="J126" s="169">
        <f>ROUND(I126*H126,2)</f>
        <v>0</v>
      </c>
      <c r="K126" s="170"/>
      <c r="L126" s="35"/>
      <c r="M126" s="171" t="s">
        <v>1</v>
      </c>
      <c r="N126" s="172" t="s">
        <v>39</v>
      </c>
      <c r="O126" s="73"/>
      <c r="P126" s="173">
        <f>O126*H126</f>
        <v>0</v>
      </c>
      <c r="Q126" s="173">
        <v>0</v>
      </c>
      <c r="R126" s="173">
        <f>Q126*H126</f>
        <v>0</v>
      </c>
      <c r="S126" s="173">
        <v>0.316</v>
      </c>
      <c r="T126" s="174">
        <f>S126*H126</f>
        <v>6.3200000000000003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75" t="s">
        <v>120</v>
      </c>
      <c r="AT126" s="175" t="s">
        <v>116</v>
      </c>
      <c r="AU126" s="175" t="s">
        <v>81</v>
      </c>
      <c r="AY126" s="15" t="s">
        <v>114</v>
      </c>
      <c r="BE126" s="176">
        <f>IF(N126="základní",J126,0)</f>
        <v>0</v>
      </c>
      <c r="BF126" s="176">
        <f>IF(N126="snížená",J126,0)</f>
        <v>0</v>
      </c>
      <c r="BG126" s="176">
        <f>IF(N126="zákl. přenesená",J126,0)</f>
        <v>0</v>
      </c>
      <c r="BH126" s="176">
        <f>IF(N126="sníž. přenesená",J126,0)</f>
        <v>0</v>
      </c>
      <c r="BI126" s="176">
        <f>IF(N126="nulová",J126,0)</f>
        <v>0</v>
      </c>
      <c r="BJ126" s="15" t="s">
        <v>79</v>
      </c>
      <c r="BK126" s="176">
        <f>ROUND(I126*H126,2)</f>
        <v>0</v>
      </c>
      <c r="BL126" s="15" t="s">
        <v>120</v>
      </c>
      <c r="BM126" s="175" t="s">
        <v>121</v>
      </c>
    </row>
    <row r="127" s="2" customFormat="1" ht="33" customHeight="1">
      <c r="A127" s="34"/>
      <c r="B127" s="162"/>
      <c r="C127" s="163" t="s">
        <v>81</v>
      </c>
      <c r="D127" s="163" t="s">
        <v>116</v>
      </c>
      <c r="E127" s="164" t="s">
        <v>122</v>
      </c>
      <c r="F127" s="165" t="s">
        <v>123</v>
      </c>
      <c r="G127" s="166" t="s">
        <v>119</v>
      </c>
      <c r="H127" s="167">
        <v>20</v>
      </c>
      <c r="I127" s="168"/>
      <c r="J127" s="169">
        <f>ROUND(I127*H127,2)</f>
        <v>0</v>
      </c>
      <c r="K127" s="170"/>
      <c r="L127" s="35"/>
      <c r="M127" s="171" t="s">
        <v>1</v>
      </c>
      <c r="N127" s="172" t="s">
        <v>39</v>
      </c>
      <c r="O127" s="73"/>
      <c r="P127" s="173">
        <f>O127*H127</f>
        <v>0</v>
      </c>
      <c r="Q127" s="173">
        <v>0</v>
      </c>
      <c r="R127" s="173">
        <f>Q127*H127</f>
        <v>0</v>
      </c>
      <c r="S127" s="173">
        <v>0.44</v>
      </c>
      <c r="T127" s="174">
        <f>S127*H127</f>
        <v>8.8000000000000007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75" t="s">
        <v>120</v>
      </c>
      <c r="AT127" s="175" t="s">
        <v>116</v>
      </c>
      <c r="AU127" s="175" t="s">
        <v>81</v>
      </c>
      <c r="AY127" s="15" t="s">
        <v>114</v>
      </c>
      <c r="BE127" s="176">
        <f>IF(N127="základní",J127,0)</f>
        <v>0</v>
      </c>
      <c r="BF127" s="176">
        <f>IF(N127="snížená",J127,0)</f>
        <v>0</v>
      </c>
      <c r="BG127" s="176">
        <f>IF(N127="zákl. přenesená",J127,0)</f>
        <v>0</v>
      </c>
      <c r="BH127" s="176">
        <f>IF(N127="sníž. přenesená",J127,0)</f>
        <v>0</v>
      </c>
      <c r="BI127" s="176">
        <f>IF(N127="nulová",J127,0)</f>
        <v>0</v>
      </c>
      <c r="BJ127" s="15" t="s">
        <v>79</v>
      </c>
      <c r="BK127" s="176">
        <f>ROUND(I127*H127,2)</f>
        <v>0</v>
      </c>
      <c r="BL127" s="15" t="s">
        <v>120</v>
      </c>
      <c r="BM127" s="175" t="s">
        <v>124</v>
      </c>
    </row>
    <row r="128" s="2" customFormat="1" ht="33" customHeight="1">
      <c r="A128" s="34"/>
      <c r="B128" s="162"/>
      <c r="C128" s="163" t="s">
        <v>125</v>
      </c>
      <c r="D128" s="163" t="s">
        <v>116</v>
      </c>
      <c r="E128" s="164" t="s">
        <v>126</v>
      </c>
      <c r="F128" s="165" t="s">
        <v>127</v>
      </c>
      <c r="G128" s="166" t="s">
        <v>119</v>
      </c>
      <c r="H128" s="167">
        <v>20</v>
      </c>
      <c r="I128" s="168"/>
      <c r="J128" s="169">
        <f>ROUND(I128*H128,2)</f>
        <v>0</v>
      </c>
      <c r="K128" s="170"/>
      <c r="L128" s="35"/>
      <c r="M128" s="171" t="s">
        <v>1</v>
      </c>
      <c r="N128" s="172" t="s">
        <v>39</v>
      </c>
      <c r="O128" s="73"/>
      <c r="P128" s="173">
        <f>O128*H128</f>
        <v>0</v>
      </c>
      <c r="Q128" s="173">
        <v>0</v>
      </c>
      <c r="R128" s="173">
        <f>Q128*H128</f>
        <v>0</v>
      </c>
      <c r="S128" s="173">
        <v>0.625</v>
      </c>
      <c r="T128" s="174">
        <f>S128*H128</f>
        <v>12.5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5" t="s">
        <v>120</v>
      </c>
      <c r="AT128" s="175" t="s">
        <v>116</v>
      </c>
      <c r="AU128" s="175" t="s">
        <v>81</v>
      </c>
      <c r="AY128" s="15" t="s">
        <v>114</v>
      </c>
      <c r="BE128" s="176">
        <f>IF(N128="základní",J128,0)</f>
        <v>0</v>
      </c>
      <c r="BF128" s="176">
        <f>IF(N128="snížená",J128,0)</f>
        <v>0</v>
      </c>
      <c r="BG128" s="176">
        <f>IF(N128="zákl. přenesená",J128,0)</f>
        <v>0</v>
      </c>
      <c r="BH128" s="176">
        <f>IF(N128="sníž. přenesená",J128,0)</f>
        <v>0</v>
      </c>
      <c r="BI128" s="176">
        <f>IF(N128="nulová",J128,0)</f>
        <v>0</v>
      </c>
      <c r="BJ128" s="15" t="s">
        <v>79</v>
      </c>
      <c r="BK128" s="176">
        <f>ROUND(I128*H128,2)</f>
        <v>0</v>
      </c>
      <c r="BL128" s="15" t="s">
        <v>120</v>
      </c>
      <c r="BM128" s="175" t="s">
        <v>128</v>
      </c>
    </row>
    <row r="129" s="2" customFormat="1" ht="24.15" customHeight="1">
      <c r="A129" s="34"/>
      <c r="B129" s="162"/>
      <c r="C129" s="163" t="s">
        <v>120</v>
      </c>
      <c r="D129" s="163" t="s">
        <v>116</v>
      </c>
      <c r="E129" s="164" t="s">
        <v>129</v>
      </c>
      <c r="F129" s="165" t="s">
        <v>130</v>
      </c>
      <c r="G129" s="166" t="s">
        <v>131</v>
      </c>
      <c r="H129" s="167">
        <v>28</v>
      </c>
      <c r="I129" s="168"/>
      <c r="J129" s="169">
        <f>ROUND(I129*H129,2)</f>
        <v>0</v>
      </c>
      <c r="K129" s="170"/>
      <c r="L129" s="35"/>
      <c r="M129" s="171" t="s">
        <v>1</v>
      </c>
      <c r="N129" s="172" t="s">
        <v>39</v>
      </c>
      <c r="O129" s="73"/>
      <c r="P129" s="173">
        <f>O129*H129</f>
        <v>0</v>
      </c>
      <c r="Q129" s="173">
        <v>0</v>
      </c>
      <c r="R129" s="173">
        <f>Q129*H129</f>
        <v>0</v>
      </c>
      <c r="S129" s="173">
        <v>0</v>
      </c>
      <c r="T129" s="174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75" t="s">
        <v>120</v>
      </c>
      <c r="AT129" s="175" t="s">
        <v>116</v>
      </c>
      <c r="AU129" s="175" t="s">
        <v>81</v>
      </c>
      <c r="AY129" s="15" t="s">
        <v>114</v>
      </c>
      <c r="BE129" s="176">
        <f>IF(N129="základní",J129,0)</f>
        <v>0</v>
      </c>
      <c r="BF129" s="176">
        <f>IF(N129="snížená",J129,0)</f>
        <v>0</v>
      </c>
      <c r="BG129" s="176">
        <f>IF(N129="zákl. přenesená",J129,0)</f>
        <v>0</v>
      </c>
      <c r="BH129" s="176">
        <f>IF(N129="sníž. přenesená",J129,0)</f>
        <v>0</v>
      </c>
      <c r="BI129" s="176">
        <f>IF(N129="nulová",J129,0)</f>
        <v>0</v>
      </c>
      <c r="BJ129" s="15" t="s">
        <v>79</v>
      </c>
      <c r="BK129" s="176">
        <f>ROUND(I129*H129,2)</f>
        <v>0</v>
      </c>
      <c r="BL129" s="15" t="s">
        <v>120</v>
      </c>
      <c r="BM129" s="175" t="s">
        <v>132</v>
      </c>
    </row>
    <row r="130" s="2" customFormat="1" ht="33" customHeight="1">
      <c r="A130" s="34"/>
      <c r="B130" s="162"/>
      <c r="C130" s="163" t="s">
        <v>133</v>
      </c>
      <c r="D130" s="163" t="s">
        <v>116</v>
      </c>
      <c r="E130" s="164" t="s">
        <v>134</v>
      </c>
      <c r="F130" s="165" t="s">
        <v>135</v>
      </c>
      <c r="G130" s="166" t="s">
        <v>131</v>
      </c>
      <c r="H130" s="167">
        <v>50</v>
      </c>
      <c r="I130" s="168"/>
      <c r="J130" s="169">
        <f>ROUND(I130*H130,2)</f>
        <v>0</v>
      </c>
      <c r="K130" s="170"/>
      <c r="L130" s="35"/>
      <c r="M130" s="171" t="s">
        <v>1</v>
      </c>
      <c r="N130" s="172" t="s">
        <v>39</v>
      </c>
      <c r="O130" s="73"/>
      <c r="P130" s="173">
        <f>O130*H130</f>
        <v>0</v>
      </c>
      <c r="Q130" s="173">
        <v>0</v>
      </c>
      <c r="R130" s="173">
        <f>Q130*H130</f>
        <v>0</v>
      </c>
      <c r="S130" s="173">
        <v>0</v>
      </c>
      <c r="T130" s="17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5" t="s">
        <v>120</v>
      </c>
      <c r="AT130" s="175" t="s">
        <v>116</v>
      </c>
      <c r="AU130" s="175" t="s">
        <v>81</v>
      </c>
      <c r="AY130" s="15" t="s">
        <v>114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5" t="s">
        <v>79</v>
      </c>
      <c r="BK130" s="176">
        <f>ROUND(I130*H130,2)</f>
        <v>0</v>
      </c>
      <c r="BL130" s="15" t="s">
        <v>120</v>
      </c>
      <c r="BM130" s="175" t="s">
        <v>136</v>
      </c>
    </row>
    <row r="131" s="2" customFormat="1" ht="24.15" customHeight="1">
      <c r="A131" s="34"/>
      <c r="B131" s="162"/>
      <c r="C131" s="163" t="s">
        <v>137</v>
      </c>
      <c r="D131" s="163" t="s">
        <v>116</v>
      </c>
      <c r="E131" s="164" t="s">
        <v>138</v>
      </c>
      <c r="F131" s="165" t="s">
        <v>139</v>
      </c>
      <c r="G131" s="166" t="s">
        <v>119</v>
      </c>
      <c r="H131" s="167">
        <v>20</v>
      </c>
      <c r="I131" s="168"/>
      <c r="J131" s="169">
        <f>ROUND(I131*H131,2)</f>
        <v>0</v>
      </c>
      <c r="K131" s="170"/>
      <c r="L131" s="35"/>
      <c r="M131" s="171" t="s">
        <v>1</v>
      </c>
      <c r="N131" s="172" t="s">
        <v>39</v>
      </c>
      <c r="O131" s="73"/>
      <c r="P131" s="173">
        <f>O131*H131</f>
        <v>0</v>
      </c>
      <c r="Q131" s="173">
        <v>0</v>
      </c>
      <c r="R131" s="173">
        <f>Q131*H131</f>
        <v>0</v>
      </c>
      <c r="S131" s="173">
        <v>0</v>
      </c>
      <c r="T131" s="174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75" t="s">
        <v>120</v>
      </c>
      <c r="AT131" s="175" t="s">
        <v>116</v>
      </c>
      <c r="AU131" s="175" t="s">
        <v>81</v>
      </c>
      <c r="AY131" s="15" t="s">
        <v>114</v>
      </c>
      <c r="BE131" s="176">
        <f>IF(N131="základní",J131,0)</f>
        <v>0</v>
      </c>
      <c r="BF131" s="176">
        <f>IF(N131="snížená",J131,0)</f>
        <v>0</v>
      </c>
      <c r="BG131" s="176">
        <f>IF(N131="zákl. přenesená",J131,0)</f>
        <v>0</v>
      </c>
      <c r="BH131" s="176">
        <f>IF(N131="sníž. přenesená",J131,0)</f>
        <v>0</v>
      </c>
      <c r="BI131" s="176">
        <f>IF(N131="nulová",J131,0)</f>
        <v>0</v>
      </c>
      <c r="BJ131" s="15" t="s">
        <v>79</v>
      </c>
      <c r="BK131" s="176">
        <f>ROUND(I131*H131,2)</f>
        <v>0</v>
      </c>
      <c r="BL131" s="15" t="s">
        <v>120</v>
      </c>
      <c r="BM131" s="175" t="s">
        <v>140</v>
      </c>
    </row>
    <row r="132" s="2" customFormat="1" ht="33" customHeight="1">
      <c r="A132" s="34"/>
      <c r="B132" s="162"/>
      <c r="C132" s="163" t="s">
        <v>141</v>
      </c>
      <c r="D132" s="163" t="s">
        <v>116</v>
      </c>
      <c r="E132" s="164" t="s">
        <v>142</v>
      </c>
      <c r="F132" s="165" t="s">
        <v>143</v>
      </c>
      <c r="G132" s="166" t="s">
        <v>131</v>
      </c>
      <c r="H132" s="167">
        <v>100</v>
      </c>
      <c r="I132" s="168"/>
      <c r="J132" s="169">
        <f>ROUND(I132*H132,2)</f>
        <v>0</v>
      </c>
      <c r="K132" s="170"/>
      <c r="L132" s="35"/>
      <c r="M132" s="171" t="s">
        <v>1</v>
      </c>
      <c r="N132" s="172" t="s">
        <v>39</v>
      </c>
      <c r="O132" s="73"/>
      <c r="P132" s="173">
        <f>O132*H132</f>
        <v>0</v>
      </c>
      <c r="Q132" s="173">
        <v>0</v>
      </c>
      <c r="R132" s="173">
        <f>Q132*H132</f>
        <v>0</v>
      </c>
      <c r="S132" s="173">
        <v>0</v>
      </c>
      <c r="T132" s="174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5" t="s">
        <v>120</v>
      </c>
      <c r="AT132" s="175" t="s">
        <v>116</v>
      </c>
      <c r="AU132" s="175" t="s">
        <v>81</v>
      </c>
      <c r="AY132" s="15" t="s">
        <v>114</v>
      </c>
      <c r="BE132" s="176">
        <f>IF(N132="základní",J132,0)</f>
        <v>0</v>
      </c>
      <c r="BF132" s="176">
        <f>IF(N132="snížená",J132,0)</f>
        <v>0</v>
      </c>
      <c r="BG132" s="176">
        <f>IF(N132="zákl. přenesená",J132,0)</f>
        <v>0</v>
      </c>
      <c r="BH132" s="176">
        <f>IF(N132="sníž. přenesená",J132,0)</f>
        <v>0</v>
      </c>
      <c r="BI132" s="176">
        <f>IF(N132="nulová",J132,0)</f>
        <v>0</v>
      </c>
      <c r="BJ132" s="15" t="s">
        <v>79</v>
      </c>
      <c r="BK132" s="176">
        <f>ROUND(I132*H132,2)</f>
        <v>0</v>
      </c>
      <c r="BL132" s="15" t="s">
        <v>120</v>
      </c>
      <c r="BM132" s="175" t="s">
        <v>144</v>
      </c>
    </row>
    <row r="133" s="2" customFormat="1" ht="16.5" customHeight="1">
      <c r="A133" s="34"/>
      <c r="B133" s="162"/>
      <c r="C133" s="177" t="s">
        <v>145</v>
      </c>
      <c r="D133" s="177" t="s">
        <v>146</v>
      </c>
      <c r="E133" s="178" t="s">
        <v>147</v>
      </c>
      <c r="F133" s="179" t="s">
        <v>148</v>
      </c>
      <c r="G133" s="180" t="s">
        <v>149</v>
      </c>
      <c r="H133" s="181">
        <v>60</v>
      </c>
      <c r="I133" s="182"/>
      <c r="J133" s="183">
        <f>ROUND(I133*H133,2)</f>
        <v>0</v>
      </c>
      <c r="K133" s="184"/>
      <c r="L133" s="185"/>
      <c r="M133" s="186" t="s">
        <v>1</v>
      </c>
      <c r="N133" s="187" t="s">
        <v>39</v>
      </c>
      <c r="O133" s="73"/>
      <c r="P133" s="173">
        <f>O133*H133</f>
        <v>0</v>
      </c>
      <c r="Q133" s="173">
        <v>1</v>
      </c>
      <c r="R133" s="173">
        <f>Q133*H133</f>
        <v>60</v>
      </c>
      <c r="S133" s="173">
        <v>0</v>
      </c>
      <c r="T133" s="174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5" t="s">
        <v>145</v>
      </c>
      <c r="AT133" s="175" t="s">
        <v>146</v>
      </c>
      <c r="AU133" s="175" t="s">
        <v>81</v>
      </c>
      <c r="AY133" s="15" t="s">
        <v>114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5" t="s">
        <v>79</v>
      </c>
      <c r="BK133" s="176">
        <f>ROUND(I133*H133,2)</f>
        <v>0</v>
      </c>
      <c r="BL133" s="15" t="s">
        <v>120</v>
      </c>
      <c r="BM133" s="175" t="s">
        <v>150</v>
      </c>
    </row>
    <row r="134" s="2" customFormat="1" ht="21.75" customHeight="1">
      <c r="A134" s="34"/>
      <c r="B134" s="162"/>
      <c r="C134" s="163" t="s">
        <v>151</v>
      </c>
      <c r="D134" s="163" t="s">
        <v>116</v>
      </c>
      <c r="E134" s="164" t="s">
        <v>152</v>
      </c>
      <c r="F134" s="165" t="s">
        <v>153</v>
      </c>
      <c r="G134" s="166" t="s">
        <v>119</v>
      </c>
      <c r="H134" s="167">
        <v>40</v>
      </c>
      <c r="I134" s="168"/>
      <c r="J134" s="169">
        <f>ROUND(I134*H134,2)</f>
        <v>0</v>
      </c>
      <c r="K134" s="170"/>
      <c r="L134" s="35"/>
      <c r="M134" s="171" t="s">
        <v>1</v>
      </c>
      <c r="N134" s="172" t="s">
        <v>39</v>
      </c>
      <c r="O134" s="73"/>
      <c r="P134" s="173">
        <f>O134*H134</f>
        <v>0</v>
      </c>
      <c r="Q134" s="173">
        <v>0</v>
      </c>
      <c r="R134" s="173">
        <f>Q134*H134</f>
        <v>0</v>
      </c>
      <c r="S134" s="173">
        <v>0</v>
      </c>
      <c r="T134" s="17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5" t="s">
        <v>120</v>
      </c>
      <c r="AT134" s="175" t="s">
        <v>116</v>
      </c>
      <c r="AU134" s="175" t="s">
        <v>81</v>
      </c>
      <c r="AY134" s="15" t="s">
        <v>114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5" t="s">
        <v>79</v>
      </c>
      <c r="BK134" s="176">
        <f>ROUND(I134*H134,2)</f>
        <v>0</v>
      </c>
      <c r="BL134" s="15" t="s">
        <v>120</v>
      </c>
      <c r="BM134" s="175" t="s">
        <v>154</v>
      </c>
    </row>
    <row r="135" s="2" customFormat="1" ht="24.15" customHeight="1">
      <c r="A135" s="34"/>
      <c r="B135" s="162"/>
      <c r="C135" s="163" t="s">
        <v>155</v>
      </c>
      <c r="D135" s="163" t="s">
        <v>116</v>
      </c>
      <c r="E135" s="164" t="s">
        <v>156</v>
      </c>
      <c r="F135" s="165" t="s">
        <v>157</v>
      </c>
      <c r="G135" s="166" t="s">
        <v>119</v>
      </c>
      <c r="H135" s="167">
        <v>20</v>
      </c>
      <c r="I135" s="168"/>
      <c r="J135" s="169">
        <f>ROUND(I135*H135,2)</f>
        <v>0</v>
      </c>
      <c r="K135" s="170"/>
      <c r="L135" s="35"/>
      <c r="M135" s="171" t="s">
        <v>1</v>
      </c>
      <c r="N135" s="172" t="s">
        <v>39</v>
      </c>
      <c r="O135" s="73"/>
      <c r="P135" s="173">
        <f>O135*H135</f>
        <v>0</v>
      </c>
      <c r="Q135" s="173">
        <v>0</v>
      </c>
      <c r="R135" s="173">
        <f>Q135*H135</f>
        <v>0</v>
      </c>
      <c r="S135" s="173">
        <v>0</v>
      </c>
      <c r="T135" s="17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5" t="s">
        <v>120</v>
      </c>
      <c r="AT135" s="175" t="s">
        <v>116</v>
      </c>
      <c r="AU135" s="175" t="s">
        <v>81</v>
      </c>
      <c r="AY135" s="15" t="s">
        <v>114</v>
      </c>
      <c r="BE135" s="176">
        <f>IF(N135="základní",J135,0)</f>
        <v>0</v>
      </c>
      <c r="BF135" s="176">
        <f>IF(N135="snížená",J135,0)</f>
        <v>0</v>
      </c>
      <c r="BG135" s="176">
        <f>IF(N135="zákl. přenesená",J135,0)</f>
        <v>0</v>
      </c>
      <c r="BH135" s="176">
        <f>IF(N135="sníž. přenesená",J135,0)</f>
        <v>0</v>
      </c>
      <c r="BI135" s="176">
        <f>IF(N135="nulová",J135,0)</f>
        <v>0</v>
      </c>
      <c r="BJ135" s="15" t="s">
        <v>79</v>
      </c>
      <c r="BK135" s="176">
        <f>ROUND(I135*H135,2)</f>
        <v>0</v>
      </c>
      <c r="BL135" s="15" t="s">
        <v>120</v>
      </c>
      <c r="BM135" s="175" t="s">
        <v>158</v>
      </c>
    </row>
    <row r="136" s="12" customFormat="1" ht="22.8" customHeight="1">
      <c r="A136" s="12"/>
      <c r="B136" s="149"/>
      <c r="C136" s="12"/>
      <c r="D136" s="150" t="s">
        <v>73</v>
      </c>
      <c r="E136" s="160" t="s">
        <v>120</v>
      </c>
      <c r="F136" s="160" t="s">
        <v>159</v>
      </c>
      <c r="G136" s="12"/>
      <c r="H136" s="12"/>
      <c r="I136" s="152"/>
      <c r="J136" s="161">
        <f>BK136</f>
        <v>0</v>
      </c>
      <c r="K136" s="12"/>
      <c r="L136" s="149"/>
      <c r="M136" s="154"/>
      <c r="N136" s="155"/>
      <c r="O136" s="155"/>
      <c r="P136" s="156">
        <f>P137</f>
        <v>0</v>
      </c>
      <c r="Q136" s="155"/>
      <c r="R136" s="156">
        <f>R137</f>
        <v>74.692979999999991</v>
      </c>
      <c r="S136" s="155"/>
      <c r="T136" s="157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0" t="s">
        <v>79</v>
      </c>
      <c r="AT136" s="158" t="s">
        <v>73</v>
      </c>
      <c r="AU136" s="158" t="s">
        <v>79</v>
      </c>
      <c r="AY136" s="150" t="s">
        <v>114</v>
      </c>
      <c r="BK136" s="159">
        <f>BK137</f>
        <v>0</v>
      </c>
    </row>
    <row r="137" s="2" customFormat="1" ht="33" customHeight="1">
      <c r="A137" s="34"/>
      <c r="B137" s="162"/>
      <c r="C137" s="163" t="s">
        <v>160</v>
      </c>
      <c r="D137" s="163" t="s">
        <v>116</v>
      </c>
      <c r="E137" s="164" t="s">
        <v>161</v>
      </c>
      <c r="F137" s="165" t="s">
        <v>162</v>
      </c>
      <c r="G137" s="166" t="s">
        <v>119</v>
      </c>
      <c r="H137" s="167">
        <v>58</v>
      </c>
      <c r="I137" s="168"/>
      <c r="J137" s="169">
        <f>ROUND(I137*H137,2)</f>
        <v>0</v>
      </c>
      <c r="K137" s="170"/>
      <c r="L137" s="35"/>
      <c r="M137" s="171" t="s">
        <v>1</v>
      </c>
      <c r="N137" s="172" t="s">
        <v>39</v>
      </c>
      <c r="O137" s="73"/>
      <c r="P137" s="173">
        <f>O137*H137</f>
        <v>0</v>
      </c>
      <c r="Q137" s="173">
        <v>1.2878099999999999</v>
      </c>
      <c r="R137" s="173">
        <f>Q137*H137</f>
        <v>74.692979999999991</v>
      </c>
      <c r="S137" s="173">
        <v>0</v>
      </c>
      <c r="T137" s="17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5" t="s">
        <v>120</v>
      </c>
      <c r="AT137" s="175" t="s">
        <v>116</v>
      </c>
      <c r="AU137" s="175" t="s">
        <v>81</v>
      </c>
      <c r="AY137" s="15" t="s">
        <v>114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5" t="s">
        <v>79</v>
      </c>
      <c r="BK137" s="176">
        <f>ROUND(I137*H137,2)</f>
        <v>0</v>
      </c>
      <c r="BL137" s="15" t="s">
        <v>120</v>
      </c>
      <c r="BM137" s="175" t="s">
        <v>163</v>
      </c>
    </row>
    <row r="138" s="12" customFormat="1" ht="22.8" customHeight="1">
      <c r="A138" s="12"/>
      <c r="B138" s="149"/>
      <c r="C138" s="12"/>
      <c r="D138" s="150" t="s">
        <v>73</v>
      </c>
      <c r="E138" s="160" t="s">
        <v>133</v>
      </c>
      <c r="F138" s="160" t="s">
        <v>164</v>
      </c>
      <c r="G138" s="12"/>
      <c r="H138" s="12"/>
      <c r="I138" s="152"/>
      <c r="J138" s="161">
        <f>BK138</f>
        <v>0</v>
      </c>
      <c r="K138" s="12"/>
      <c r="L138" s="149"/>
      <c r="M138" s="154"/>
      <c r="N138" s="155"/>
      <c r="O138" s="155"/>
      <c r="P138" s="156">
        <f>SUM(P139:P144)</f>
        <v>0</v>
      </c>
      <c r="Q138" s="155"/>
      <c r="R138" s="156">
        <f>SUM(R139:R144)</f>
        <v>3.4500000000000002</v>
      </c>
      <c r="S138" s="155"/>
      <c r="T138" s="157">
        <f>SUM(T139:T144)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0" t="s">
        <v>79</v>
      </c>
      <c r="AT138" s="158" t="s">
        <v>73</v>
      </c>
      <c r="AU138" s="158" t="s">
        <v>79</v>
      </c>
      <c r="AY138" s="150" t="s">
        <v>114</v>
      </c>
      <c r="BK138" s="159">
        <f>SUM(BK139:BK144)</f>
        <v>0</v>
      </c>
    </row>
    <row r="139" s="2" customFormat="1" ht="16.5" customHeight="1">
      <c r="A139" s="34"/>
      <c r="B139" s="162"/>
      <c r="C139" s="163" t="s">
        <v>8</v>
      </c>
      <c r="D139" s="163" t="s">
        <v>116</v>
      </c>
      <c r="E139" s="164" t="s">
        <v>165</v>
      </c>
      <c r="F139" s="165" t="s">
        <v>166</v>
      </c>
      <c r="G139" s="166" t="s">
        <v>119</v>
      </c>
      <c r="H139" s="167">
        <v>30</v>
      </c>
      <c r="I139" s="168"/>
      <c r="J139" s="169">
        <f>ROUND(I139*H139,2)</f>
        <v>0</v>
      </c>
      <c r="K139" s="170"/>
      <c r="L139" s="35"/>
      <c r="M139" s="171" t="s">
        <v>1</v>
      </c>
      <c r="N139" s="172" t="s">
        <v>39</v>
      </c>
      <c r="O139" s="73"/>
      <c r="P139" s="173">
        <f>O139*H139</f>
        <v>0</v>
      </c>
      <c r="Q139" s="173">
        <v>0</v>
      </c>
      <c r="R139" s="173">
        <f>Q139*H139</f>
        <v>0</v>
      </c>
      <c r="S139" s="173">
        <v>0</v>
      </c>
      <c r="T139" s="17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5" t="s">
        <v>120</v>
      </c>
      <c r="AT139" s="175" t="s">
        <v>116</v>
      </c>
      <c r="AU139" s="175" t="s">
        <v>81</v>
      </c>
      <c r="AY139" s="15" t="s">
        <v>114</v>
      </c>
      <c r="BE139" s="176">
        <f>IF(N139="základní",J139,0)</f>
        <v>0</v>
      </c>
      <c r="BF139" s="176">
        <f>IF(N139="snížená",J139,0)</f>
        <v>0</v>
      </c>
      <c r="BG139" s="176">
        <f>IF(N139="zákl. přenesená",J139,0)</f>
        <v>0</v>
      </c>
      <c r="BH139" s="176">
        <f>IF(N139="sníž. přenesená",J139,0)</f>
        <v>0</v>
      </c>
      <c r="BI139" s="176">
        <f>IF(N139="nulová",J139,0)</f>
        <v>0</v>
      </c>
      <c r="BJ139" s="15" t="s">
        <v>79</v>
      </c>
      <c r="BK139" s="176">
        <f>ROUND(I139*H139,2)</f>
        <v>0</v>
      </c>
      <c r="BL139" s="15" t="s">
        <v>120</v>
      </c>
      <c r="BM139" s="175" t="s">
        <v>167</v>
      </c>
    </row>
    <row r="140" s="2" customFormat="1" ht="33" customHeight="1">
      <c r="A140" s="34"/>
      <c r="B140" s="162"/>
      <c r="C140" s="163" t="s">
        <v>168</v>
      </c>
      <c r="D140" s="163" t="s">
        <v>116</v>
      </c>
      <c r="E140" s="164" t="s">
        <v>169</v>
      </c>
      <c r="F140" s="165" t="s">
        <v>170</v>
      </c>
      <c r="G140" s="166" t="s">
        <v>119</v>
      </c>
      <c r="H140" s="167">
        <v>30</v>
      </c>
      <c r="I140" s="168"/>
      <c r="J140" s="169">
        <f>ROUND(I140*H140,2)</f>
        <v>0</v>
      </c>
      <c r="K140" s="170"/>
      <c r="L140" s="35"/>
      <c r="M140" s="171" t="s">
        <v>1</v>
      </c>
      <c r="N140" s="172" t="s">
        <v>39</v>
      </c>
      <c r="O140" s="73"/>
      <c r="P140" s="173">
        <f>O140*H140</f>
        <v>0</v>
      </c>
      <c r="Q140" s="173">
        <v>0</v>
      </c>
      <c r="R140" s="173">
        <f>Q140*H140</f>
        <v>0</v>
      </c>
      <c r="S140" s="173">
        <v>0</v>
      </c>
      <c r="T140" s="17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5" t="s">
        <v>120</v>
      </c>
      <c r="AT140" s="175" t="s">
        <v>116</v>
      </c>
      <c r="AU140" s="175" t="s">
        <v>81</v>
      </c>
      <c r="AY140" s="15" t="s">
        <v>114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5" t="s">
        <v>79</v>
      </c>
      <c r="BK140" s="176">
        <f>ROUND(I140*H140,2)</f>
        <v>0</v>
      </c>
      <c r="BL140" s="15" t="s">
        <v>120</v>
      </c>
      <c r="BM140" s="175" t="s">
        <v>171</v>
      </c>
    </row>
    <row r="141" s="2" customFormat="1" ht="24.15" customHeight="1">
      <c r="A141" s="34"/>
      <c r="B141" s="162"/>
      <c r="C141" s="163" t="s">
        <v>172</v>
      </c>
      <c r="D141" s="163" t="s">
        <v>116</v>
      </c>
      <c r="E141" s="164" t="s">
        <v>173</v>
      </c>
      <c r="F141" s="165" t="s">
        <v>174</v>
      </c>
      <c r="G141" s="166" t="s">
        <v>119</v>
      </c>
      <c r="H141" s="167">
        <v>30</v>
      </c>
      <c r="I141" s="168"/>
      <c r="J141" s="169">
        <f>ROUND(I141*H141,2)</f>
        <v>0</v>
      </c>
      <c r="K141" s="170"/>
      <c r="L141" s="35"/>
      <c r="M141" s="171" t="s">
        <v>1</v>
      </c>
      <c r="N141" s="172" t="s">
        <v>39</v>
      </c>
      <c r="O141" s="73"/>
      <c r="P141" s="173">
        <f>O141*H141</f>
        <v>0</v>
      </c>
      <c r="Q141" s="173">
        <v>0</v>
      </c>
      <c r="R141" s="173">
        <f>Q141*H141</f>
        <v>0</v>
      </c>
      <c r="S141" s="173">
        <v>0</v>
      </c>
      <c r="T141" s="174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75" t="s">
        <v>120</v>
      </c>
      <c r="AT141" s="175" t="s">
        <v>116</v>
      </c>
      <c r="AU141" s="175" t="s">
        <v>81</v>
      </c>
      <c r="AY141" s="15" t="s">
        <v>114</v>
      </c>
      <c r="BE141" s="176">
        <f>IF(N141="základní",J141,0)</f>
        <v>0</v>
      </c>
      <c r="BF141" s="176">
        <f>IF(N141="snížená",J141,0)</f>
        <v>0</v>
      </c>
      <c r="BG141" s="176">
        <f>IF(N141="zákl. přenesená",J141,0)</f>
        <v>0</v>
      </c>
      <c r="BH141" s="176">
        <f>IF(N141="sníž. přenesená",J141,0)</f>
        <v>0</v>
      </c>
      <c r="BI141" s="176">
        <f>IF(N141="nulová",J141,0)</f>
        <v>0</v>
      </c>
      <c r="BJ141" s="15" t="s">
        <v>79</v>
      </c>
      <c r="BK141" s="176">
        <f>ROUND(I141*H141,2)</f>
        <v>0</v>
      </c>
      <c r="BL141" s="15" t="s">
        <v>120</v>
      </c>
      <c r="BM141" s="175" t="s">
        <v>175</v>
      </c>
    </row>
    <row r="142" s="2" customFormat="1" ht="16.5" customHeight="1">
      <c r="A142" s="34"/>
      <c r="B142" s="162"/>
      <c r="C142" s="163" t="s">
        <v>176</v>
      </c>
      <c r="D142" s="163" t="s">
        <v>116</v>
      </c>
      <c r="E142" s="164" t="s">
        <v>177</v>
      </c>
      <c r="F142" s="165" t="s">
        <v>178</v>
      </c>
      <c r="G142" s="166" t="s">
        <v>119</v>
      </c>
      <c r="H142" s="167">
        <v>15</v>
      </c>
      <c r="I142" s="168"/>
      <c r="J142" s="169">
        <f>ROUND(I142*H142,2)</f>
        <v>0</v>
      </c>
      <c r="K142" s="170"/>
      <c r="L142" s="35"/>
      <c r="M142" s="171" t="s">
        <v>1</v>
      </c>
      <c r="N142" s="172" t="s">
        <v>39</v>
      </c>
      <c r="O142" s="73"/>
      <c r="P142" s="173">
        <f>O142*H142</f>
        <v>0</v>
      </c>
      <c r="Q142" s="173">
        <v>0.23000000000000001</v>
      </c>
      <c r="R142" s="173">
        <f>Q142*H142</f>
        <v>3.4500000000000002</v>
      </c>
      <c r="S142" s="173">
        <v>0</v>
      </c>
      <c r="T142" s="17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75" t="s">
        <v>120</v>
      </c>
      <c r="AT142" s="175" t="s">
        <v>116</v>
      </c>
      <c r="AU142" s="175" t="s">
        <v>81</v>
      </c>
      <c r="AY142" s="15" t="s">
        <v>114</v>
      </c>
      <c r="BE142" s="176">
        <f>IF(N142="základní",J142,0)</f>
        <v>0</v>
      </c>
      <c r="BF142" s="176">
        <f>IF(N142="snížená",J142,0)</f>
        <v>0</v>
      </c>
      <c r="BG142" s="176">
        <f>IF(N142="zákl. přenesená",J142,0)</f>
        <v>0</v>
      </c>
      <c r="BH142" s="176">
        <f>IF(N142="sníž. přenesená",J142,0)</f>
        <v>0</v>
      </c>
      <c r="BI142" s="176">
        <f>IF(N142="nulová",J142,0)</f>
        <v>0</v>
      </c>
      <c r="BJ142" s="15" t="s">
        <v>79</v>
      </c>
      <c r="BK142" s="176">
        <f>ROUND(I142*H142,2)</f>
        <v>0</v>
      </c>
      <c r="BL142" s="15" t="s">
        <v>120</v>
      </c>
      <c r="BM142" s="175" t="s">
        <v>179</v>
      </c>
    </row>
    <row r="143" s="2" customFormat="1" ht="33" customHeight="1">
      <c r="A143" s="34"/>
      <c r="B143" s="162"/>
      <c r="C143" s="163" t="s">
        <v>180</v>
      </c>
      <c r="D143" s="163" t="s">
        <v>116</v>
      </c>
      <c r="E143" s="164" t="s">
        <v>181</v>
      </c>
      <c r="F143" s="165" t="s">
        <v>182</v>
      </c>
      <c r="G143" s="166" t="s">
        <v>119</v>
      </c>
      <c r="H143" s="167">
        <v>30</v>
      </c>
      <c r="I143" s="168"/>
      <c r="J143" s="169">
        <f>ROUND(I143*H143,2)</f>
        <v>0</v>
      </c>
      <c r="K143" s="170"/>
      <c r="L143" s="35"/>
      <c r="M143" s="171" t="s">
        <v>1</v>
      </c>
      <c r="N143" s="172" t="s">
        <v>39</v>
      </c>
      <c r="O143" s="73"/>
      <c r="P143" s="173">
        <f>O143*H143</f>
        <v>0</v>
      </c>
      <c r="Q143" s="173">
        <v>0</v>
      </c>
      <c r="R143" s="173">
        <f>Q143*H143</f>
        <v>0</v>
      </c>
      <c r="S143" s="173">
        <v>0</v>
      </c>
      <c r="T143" s="17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5" t="s">
        <v>120</v>
      </c>
      <c r="AT143" s="175" t="s">
        <v>116</v>
      </c>
      <c r="AU143" s="175" t="s">
        <v>81</v>
      </c>
      <c r="AY143" s="15" t="s">
        <v>114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15" t="s">
        <v>79</v>
      </c>
      <c r="BK143" s="176">
        <f>ROUND(I143*H143,2)</f>
        <v>0</v>
      </c>
      <c r="BL143" s="15" t="s">
        <v>120</v>
      </c>
      <c r="BM143" s="175" t="s">
        <v>183</v>
      </c>
    </row>
    <row r="144" s="2" customFormat="1" ht="24.15" customHeight="1">
      <c r="A144" s="34"/>
      <c r="B144" s="162"/>
      <c r="C144" s="163" t="s">
        <v>184</v>
      </c>
      <c r="D144" s="163" t="s">
        <v>116</v>
      </c>
      <c r="E144" s="164" t="s">
        <v>185</v>
      </c>
      <c r="F144" s="165" t="s">
        <v>186</v>
      </c>
      <c r="G144" s="166" t="s">
        <v>119</v>
      </c>
      <c r="H144" s="167">
        <v>30</v>
      </c>
      <c r="I144" s="168"/>
      <c r="J144" s="169">
        <f>ROUND(I144*H144,2)</f>
        <v>0</v>
      </c>
      <c r="K144" s="170"/>
      <c r="L144" s="35"/>
      <c r="M144" s="171" t="s">
        <v>1</v>
      </c>
      <c r="N144" s="172" t="s">
        <v>39</v>
      </c>
      <c r="O144" s="73"/>
      <c r="P144" s="173">
        <f>O144*H144</f>
        <v>0</v>
      </c>
      <c r="Q144" s="173">
        <v>0</v>
      </c>
      <c r="R144" s="173">
        <f>Q144*H144</f>
        <v>0</v>
      </c>
      <c r="S144" s="173">
        <v>0</v>
      </c>
      <c r="T144" s="17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5" t="s">
        <v>120</v>
      </c>
      <c r="AT144" s="175" t="s">
        <v>116</v>
      </c>
      <c r="AU144" s="175" t="s">
        <v>81</v>
      </c>
      <c r="AY144" s="15" t="s">
        <v>114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5" t="s">
        <v>79</v>
      </c>
      <c r="BK144" s="176">
        <f>ROUND(I144*H144,2)</f>
        <v>0</v>
      </c>
      <c r="BL144" s="15" t="s">
        <v>120</v>
      </c>
      <c r="BM144" s="175" t="s">
        <v>187</v>
      </c>
    </row>
    <row r="145" s="12" customFormat="1" ht="22.8" customHeight="1">
      <c r="A145" s="12"/>
      <c r="B145" s="149"/>
      <c r="C145" s="12"/>
      <c r="D145" s="150" t="s">
        <v>73</v>
      </c>
      <c r="E145" s="160" t="s">
        <v>151</v>
      </c>
      <c r="F145" s="160" t="s">
        <v>188</v>
      </c>
      <c r="G145" s="12"/>
      <c r="H145" s="12"/>
      <c r="I145" s="152"/>
      <c r="J145" s="161">
        <f>BK145</f>
        <v>0</v>
      </c>
      <c r="K145" s="12"/>
      <c r="L145" s="149"/>
      <c r="M145" s="154"/>
      <c r="N145" s="155"/>
      <c r="O145" s="155"/>
      <c r="P145" s="156">
        <f>SUM(P146:P155)</f>
        <v>0</v>
      </c>
      <c r="Q145" s="155"/>
      <c r="R145" s="156">
        <f>SUM(R146:R155)</f>
        <v>167.77666749999997</v>
      </c>
      <c r="S145" s="155"/>
      <c r="T145" s="157">
        <f>SUM(T146:T155)</f>
        <v>19.199999999999999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0" t="s">
        <v>79</v>
      </c>
      <c r="AT145" s="158" t="s">
        <v>73</v>
      </c>
      <c r="AU145" s="158" t="s">
        <v>79</v>
      </c>
      <c r="AY145" s="150" t="s">
        <v>114</v>
      </c>
      <c r="BK145" s="159">
        <f>SUM(BK146:BK155)</f>
        <v>0</v>
      </c>
    </row>
    <row r="146" s="2" customFormat="1" ht="24.15" customHeight="1">
      <c r="A146" s="34"/>
      <c r="B146" s="162"/>
      <c r="C146" s="163" t="s">
        <v>189</v>
      </c>
      <c r="D146" s="163" t="s">
        <v>116</v>
      </c>
      <c r="E146" s="164" t="s">
        <v>190</v>
      </c>
      <c r="F146" s="165" t="s">
        <v>191</v>
      </c>
      <c r="G146" s="166" t="s">
        <v>192</v>
      </c>
      <c r="H146" s="167">
        <v>40</v>
      </c>
      <c r="I146" s="168"/>
      <c r="J146" s="169">
        <f>ROUND(I146*H146,2)</f>
        <v>0</v>
      </c>
      <c r="K146" s="170"/>
      <c r="L146" s="35"/>
      <c r="M146" s="171" t="s">
        <v>1</v>
      </c>
      <c r="N146" s="172" t="s">
        <v>39</v>
      </c>
      <c r="O146" s="73"/>
      <c r="P146" s="173">
        <f>O146*H146</f>
        <v>0</v>
      </c>
      <c r="Q146" s="173">
        <v>0.023099999999999999</v>
      </c>
      <c r="R146" s="173">
        <f>Q146*H146</f>
        <v>0.92399999999999993</v>
      </c>
      <c r="S146" s="173">
        <v>0</v>
      </c>
      <c r="T146" s="17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5" t="s">
        <v>120</v>
      </c>
      <c r="AT146" s="175" t="s">
        <v>116</v>
      </c>
      <c r="AU146" s="175" t="s">
        <v>81</v>
      </c>
      <c r="AY146" s="15" t="s">
        <v>114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5" t="s">
        <v>79</v>
      </c>
      <c r="BK146" s="176">
        <f>ROUND(I146*H146,2)</f>
        <v>0</v>
      </c>
      <c r="BL146" s="15" t="s">
        <v>120</v>
      </c>
      <c r="BM146" s="175" t="s">
        <v>193</v>
      </c>
    </row>
    <row r="147" s="2" customFormat="1" ht="33" customHeight="1">
      <c r="A147" s="34"/>
      <c r="B147" s="162"/>
      <c r="C147" s="163" t="s">
        <v>194</v>
      </c>
      <c r="D147" s="163" t="s">
        <v>116</v>
      </c>
      <c r="E147" s="164" t="s">
        <v>195</v>
      </c>
      <c r="F147" s="165" t="s">
        <v>196</v>
      </c>
      <c r="G147" s="166" t="s">
        <v>192</v>
      </c>
      <c r="H147" s="167">
        <v>16</v>
      </c>
      <c r="I147" s="168"/>
      <c r="J147" s="169">
        <f>ROUND(I147*H147,2)</f>
        <v>0</v>
      </c>
      <c r="K147" s="170"/>
      <c r="L147" s="35"/>
      <c r="M147" s="171" t="s">
        <v>1</v>
      </c>
      <c r="N147" s="172" t="s">
        <v>39</v>
      </c>
      <c r="O147" s="73"/>
      <c r="P147" s="173">
        <f>O147*H147</f>
        <v>0</v>
      </c>
      <c r="Q147" s="173">
        <v>0.039600000000000003</v>
      </c>
      <c r="R147" s="173">
        <f>Q147*H147</f>
        <v>0.63360000000000005</v>
      </c>
      <c r="S147" s="173">
        <v>0</v>
      </c>
      <c r="T147" s="174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75" t="s">
        <v>120</v>
      </c>
      <c r="AT147" s="175" t="s">
        <v>116</v>
      </c>
      <c r="AU147" s="175" t="s">
        <v>81</v>
      </c>
      <c r="AY147" s="15" t="s">
        <v>114</v>
      </c>
      <c r="BE147" s="176">
        <f>IF(N147="základní",J147,0)</f>
        <v>0</v>
      </c>
      <c r="BF147" s="176">
        <f>IF(N147="snížená",J147,0)</f>
        <v>0</v>
      </c>
      <c r="BG147" s="176">
        <f>IF(N147="zákl. přenesená",J147,0)</f>
        <v>0</v>
      </c>
      <c r="BH147" s="176">
        <f>IF(N147="sníž. přenesená",J147,0)</f>
        <v>0</v>
      </c>
      <c r="BI147" s="176">
        <f>IF(N147="nulová",J147,0)</f>
        <v>0</v>
      </c>
      <c r="BJ147" s="15" t="s">
        <v>79</v>
      </c>
      <c r="BK147" s="176">
        <f>ROUND(I147*H147,2)</f>
        <v>0</v>
      </c>
      <c r="BL147" s="15" t="s">
        <v>120</v>
      </c>
      <c r="BM147" s="175" t="s">
        <v>197</v>
      </c>
    </row>
    <row r="148" s="2" customFormat="1" ht="44.25" customHeight="1">
      <c r="A148" s="34"/>
      <c r="B148" s="162"/>
      <c r="C148" s="163" t="s">
        <v>198</v>
      </c>
      <c r="D148" s="163" t="s">
        <v>116</v>
      </c>
      <c r="E148" s="164" t="s">
        <v>199</v>
      </c>
      <c r="F148" s="165" t="s">
        <v>200</v>
      </c>
      <c r="G148" s="166" t="s">
        <v>192</v>
      </c>
      <c r="H148" s="167">
        <v>20</v>
      </c>
      <c r="I148" s="168"/>
      <c r="J148" s="169">
        <f>ROUND(I148*H148,2)</f>
        <v>0</v>
      </c>
      <c r="K148" s="170"/>
      <c r="L148" s="35"/>
      <c r="M148" s="171" t="s">
        <v>1</v>
      </c>
      <c r="N148" s="172" t="s">
        <v>39</v>
      </c>
      <c r="O148" s="73"/>
      <c r="P148" s="173">
        <f>O148*H148</f>
        <v>0</v>
      </c>
      <c r="Q148" s="173">
        <v>0</v>
      </c>
      <c r="R148" s="173">
        <f>Q148*H148</f>
        <v>0</v>
      </c>
      <c r="S148" s="173">
        <v>0</v>
      </c>
      <c r="T148" s="17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5" t="s">
        <v>120</v>
      </c>
      <c r="AT148" s="175" t="s">
        <v>116</v>
      </c>
      <c r="AU148" s="175" t="s">
        <v>81</v>
      </c>
      <c r="AY148" s="15" t="s">
        <v>114</v>
      </c>
      <c r="BE148" s="176">
        <f>IF(N148="základní",J148,0)</f>
        <v>0</v>
      </c>
      <c r="BF148" s="176">
        <f>IF(N148="snížená",J148,0)</f>
        <v>0</v>
      </c>
      <c r="BG148" s="176">
        <f>IF(N148="zákl. přenesená",J148,0)</f>
        <v>0</v>
      </c>
      <c r="BH148" s="176">
        <f>IF(N148="sníž. přenesená",J148,0)</f>
        <v>0</v>
      </c>
      <c r="BI148" s="176">
        <f>IF(N148="nulová",J148,0)</f>
        <v>0</v>
      </c>
      <c r="BJ148" s="15" t="s">
        <v>79</v>
      </c>
      <c r="BK148" s="176">
        <f>ROUND(I148*H148,2)</f>
        <v>0</v>
      </c>
      <c r="BL148" s="15" t="s">
        <v>120</v>
      </c>
      <c r="BM148" s="175" t="s">
        <v>201</v>
      </c>
    </row>
    <row r="149" s="2" customFormat="1" ht="44.25" customHeight="1">
      <c r="A149" s="34"/>
      <c r="B149" s="162"/>
      <c r="C149" s="163" t="s">
        <v>7</v>
      </c>
      <c r="D149" s="163" t="s">
        <v>116</v>
      </c>
      <c r="E149" s="164" t="s">
        <v>202</v>
      </c>
      <c r="F149" s="165" t="s">
        <v>203</v>
      </c>
      <c r="G149" s="166" t="s">
        <v>192</v>
      </c>
      <c r="H149" s="167">
        <v>90</v>
      </c>
      <c r="I149" s="168"/>
      <c r="J149" s="169">
        <f>ROUND(I149*H149,2)</f>
        <v>0</v>
      </c>
      <c r="K149" s="170"/>
      <c r="L149" s="35"/>
      <c r="M149" s="171" t="s">
        <v>1</v>
      </c>
      <c r="N149" s="172" t="s">
        <v>39</v>
      </c>
      <c r="O149" s="73"/>
      <c r="P149" s="173">
        <f>O149*H149</f>
        <v>0</v>
      </c>
      <c r="Q149" s="173">
        <v>5.0000000000000002E-05</v>
      </c>
      <c r="R149" s="173">
        <f>Q149*H149</f>
        <v>0.0045000000000000005</v>
      </c>
      <c r="S149" s="173">
        <v>0</v>
      </c>
      <c r="T149" s="17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75" t="s">
        <v>120</v>
      </c>
      <c r="AT149" s="175" t="s">
        <v>116</v>
      </c>
      <c r="AU149" s="175" t="s">
        <v>81</v>
      </c>
      <c r="AY149" s="15" t="s">
        <v>114</v>
      </c>
      <c r="BE149" s="176">
        <f>IF(N149="základní",J149,0)</f>
        <v>0</v>
      </c>
      <c r="BF149" s="176">
        <f>IF(N149="snížená",J149,0)</f>
        <v>0</v>
      </c>
      <c r="BG149" s="176">
        <f>IF(N149="zákl. přenesená",J149,0)</f>
        <v>0</v>
      </c>
      <c r="BH149" s="176">
        <f>IF(N149="sníž. přenesená",J149,0)</f>
        <v>0</v>
      </c>
      <c r="BI149" s="176">
        <f>IF(N149="nulová",J149,0)</f>
        <v>0</v>
      </c>
      <c r="BJ149" s="15" t="s">
        <v>79</v>
      </c>
      <c r="BK149" s="176">
        <f>ROUND(I149*H149,2)</f>
        <v>0</v>
      </c>
      <c r="BL149" s="15" t="s">
        <v>120</v>
      </c>
      <c r="BM149" s="175" t="s">
        <v>204</v>
      </c>
    </row>
    <row r="150" s="2" customFormat="1" ht="33" customHeight="1">
      <c r="A150" s="34"/>
      <c r="B150" s="162"/>
      <c r="C150" s="163" t="s">
        <v>205</v>
      </c>
      <c r="D150" s="163" t="s">
        <v>116</v>
      </c>
      <c r="E150" s="164" t="s">
        <v>206</v>
      </c>
      <c r="F150" s="165" t="s">
        <v>207</v>
      </c>
      <c r="G150" s="166" t="s">
        <v>208</v>
      </c>
      <c r="H150" s="167">
        <v>2</v>
      </c>
      <c r="I150" s="168"/>
      <c r="J150" s="169">
        <f>ROUND(I150*H150,2)</f>
        <v>0</v>
      </c>
      <c r="K150" s="170"/>
      <c r="L150" s="35"/>
      <c r="M150" s="171" t="s">
        <v>1</v>
      </c>
      <c r="N150" s="172" t="s">
        <v>39</v>
      </c>
      <c r="O150" s="73"/>
      <c r="P150" s="173">
        <f>O150*H150</f>
        <v>0</v>
      </c>
      <c r="Q150" s="173">
        <v>15.30899</v>
      </c>
      <c r="R150" s="173">
        <f>Q150*H150</f>
        <v>30.617979999999999</v>
      </c>
      <c r="S150" s="173">
        <v>0</v>
      </c>
      <c r="T150" s="17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5" t="s">
        <v>120</v>
      </c>
      <c r="AT150" s="175" t="s">
        <v>116</v>
      </c>
      <c r="AU150" s="175" t="s">
        <v>81</v>
      </c>
      <c r="AY150" s="15" t="s">
        <v>114</v>
      </c>
      <c r="BE150" s="176">
        <f>IF(N150="základní",J150,0)</f>
        <v>0</v>
      </c>
      <c r="BF150" s="176">
        <f>IF(N150="snížená",J150,0)</f>
        <v>0</v>
      </c>
      <c r="BG150" s="176">
        <f>IF(N150="zákl. přenesená",J150,0)</f>
        <v>0</v>
      </c>
      <c r="BH150" s="176">
        <f>IF(N150="sníž. přenesená",J150,0)</f>
        <v>0</v>
      </c>
      <c r="BI150" s="176">
        <f>IF(N150="nulová",J150,0)</f>
        <v>0</v>
      </c>
      <c r="BJ150" s="15" t="s">
        <v>79</v>
      </c>
      <c r="BK150" s="176">
        <f>ROUND(I150*H150,2)</f>
        <v>0</v>
      </c>
      <c r="BL150" s="15" t="s">
        <v>120</v>
      </c>
      <c r="BM150" s="175" t="s">
        <v>209</v>
      </c>
    </row>
    <row r="151" s="2" customFormat="1" ht="24.15" customHeight="1">
      <c r="A151" s="34"/>
      <c r="B151" s="162"/>
      <c r="C151" s="163" t="s">
        <v>210</v>
      </c>
      <c r="D151" s="163" t="s">
        <v>116</v>
      </c>
      <c r="E151" s="164" t="s">
        <v>211</v>
      </c>
      <c r="F151" s="165" t="s">
        <v>212</v>
      </c>
      <c r="G151" s="166" t="s">
        <v>192</v>
      </c>
      <c r="H151" s="167">
        <v>15</v>
      </c>
      <c r="I151" s="168"/>
      <c r="J151" s="169">
        <f>ROUND(I151*H151,2)</f>
        <v>0</v>
      </c>
      <c r="K151" s="170"/>
      <c r="L151" s="35"/>
      <c r="M151" s="171" t="s">
        <v>1</v>
      </c>
      <c r="N151" s="172" t="s">
        <v>39</v>
      </c>
      <c r="O151" s="73"/>
      <c r="P151" s="173">
        <f>O151*H151</f>
        <v>0</v>
      </c>
      <c r="Q151" s="173">
        <v>2.2041900000000001</v>
      </c>
      <c r="R151" s="173">
        <f>Q151*H151</f>
        <v>33.062850000000005</v>
      </c>
      <c r="S151" s="173">
        <v>0</v>
      </c>
      <c r="T151" s="17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75" t="s">
        <v>120</v>
      </c>
      <c r="AT151" s="175" t="s">
        <v>116</v>
      </c>
      <c r="AU151" s="175" t="s">
        <v>81</v>
      </c>
      <c r="AY151" s="15" t="s">
        <v>114</v>
      </c>
      <c r="BE151" s="176">
        <f>IF(N151="základní",J151,0)</f>
        <v>0</v>
      </c>
      <c r="BF151" s="176">
        <f>IF(N151="snížená",J151,0)</f>
        <v>0</v>
      </c>
      <c r="BG151" s="176">
        <f>IF(N151="zákl. přenesená",J151,0)</f>
        <v>0</v>
      </c>
      <c r="BH151" s="176">
        <f>IF(N151="sníž. přenesená",J151,0)</f>
        <v>0</v>
      </c>
      <c r="BI151" s="176">
        <f>IF(N151="nulová",J151,0)</f>
        <v>0</v>
      </c>
      <c r="BJ151" s="15" t="s">
        <v>79</v>
      </c>
      <c r="BK151" s="176">
        <f>ROUND(I151*H151,2)</f>
        <v>0</v>
      </c>
      <c r="BL151" s="15" t="s">
        <v>120</v>
      </c>
      <c r="BM151" s="175" t="s">
        <v>213</v>
      </c>
    </row>
    <row r="152" s="2" customFormat="1" ht="16.5" customHeight="1">
      <c r="A152" s="34"/>
      <c r="B152" s="162"/>
      <c r="C152" s="177" t="s">
        <v>214</v>
      </c>
      <c r="D152" s="177" t="s">
        <v>146</v>
      </c>
      <c r="E152" s="178" t="s">
        <v>215</v>
      </c>
      <c r="F152" s="179" t="s">
        <v>216</v>
      </c>
      <c r="G152" s="180" t="s">
        <v>192</v>
      </c>
      <c r="H152" s="181">
        <v>15</v>
      </c>
      <c r="I152" s="182"/>
      <c r="J152" s="183">
        <f>ROUND(I152*H152,2)</f>
        <v>0</v>
      </c>
      <c r="K152" s="184"/>
      <c r="L152" s="185"/>
      <c r="M152" s="186" t="s">
        <v>1</v>
      </c>
      <c r="N152" s="187" t="s">
        <v>39</v>
      </c>
      <c r="O152" s="73"/>
      <c r="P152" s="173">
        <f>O152*H152</f>
        <v>0</v>
      </c>
      <c r="Q152" s="173">
        <v>1.3839999999999999</v>
      </c>
      <c r="R152" s="173">
        <f>Q152*H152</f>
        <v>20.759999999999998</v>
      </c>
      <c r="S152" s="173">
        <v>0</v>
      </c>
      <c r="T152" s="17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5" t="s">
        <v>145</v>
      </c>
      <c r="AT152" s="175" t="s">
        <v>146</v>
      </c>
      <c r="AU152" s="175" t="s">
        <v>81</v>
      </c>
      <c r="AY152" s="15" t="s">
        <v>114</v>
      </c>
      <c r="BE152" s="176">
        <f>IF(N152="základní",J152,0)</f>
        <v>0</v>
      </c>
      <c r="BF152" s="176">
        <f>IF(N152="snížená",J152,0)</f>
        <v>0</v>
      </c>
      <c r="BG152" s="176">
        <f>IF(N152="zákl. přenesená",J152,0)</f>
        <v>0</v>
      </c>
      <c r="BH152" s="176">
        <f>IF(N152="sníž. přenesená",J152,0)</f>
        <v>0</v>
      </c>
      <c r="BI152" s="176">
        <f>IF(N152="nulová",J152,0)</f>
        <v>0</v>
      </c>
      <c r="BJ152" s="15" t="s">
        <v>79</v>
      </c>
      <c r="BK152" s="176">
        <f>ROUND(I152*H152,2)</f>
        <v>0</v>
      </c>
      <c r="BL152" s="15" t="s">
        <v>120</v>
      </c>
      <c r="BM152" s="175" t="s">
        <v>217</v>
      </c>
    </row>
    <row r="153" s="2" customFormat="1" ht="24.15" customHeight="1">
      <c r="A153" s="34"/>
      <c r="B153" s="162"/>
      <c r="C153" s="163" t="s">
        <v>218</v>
      </c>
      <c r="D153" s="163" t="s">
        <v>116</v>
      </c>
      <c r="E153" s="164" t="s">
        <v>219</v>
      </c>
      <c r="F153" s="165" t="s">
        <v>220</v>
      </c>
      <c r="G153" s="166" t="s">
        <v>131</v>
      </c>
      <c r="H153" s="167">
        <v>32.549999999999997</v>
      </c>
      <c r="I153" s="168"/>
      <c r="J153" s="169">
        <f>ROUND(I153*H153,2)</f>
        <v>0</v>
      </c>
      <c r="K153" s="170"/>
      <c r="L153" s="35"/>
      <c r="M153" s="171" t="s">
        <v>1</v>
      </c>
      <c r="N153" s="172" t="s">
        <v>39</v>
      </c>
      <c r="O153" s="73"/>
      <c r="P153" s="173">
        <f>O153*H153</f>
        <v>0</v>
      </c>
      <c r="Q153" s="173">
        <v>2.5122499999999999</v>
      </c>
      <c r="R153" s="173">
        <f>Q153*H153</f>
        <v>81.773737499999996</v>
      </c>
      <c r="S153" s="173">
        <v>0</v>
      </c>
      <c r="T153" s="17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5" t="s">
        <v>120</v>
      </c>
      <c r="AT153" s="175" t="s">
        <v>116</v>
      </c>
      <c r="AU153" s="175" t="s">
        <v>81</v>
      </c>
      <c r="AY153" s="15" t="s">
        <v>114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5" t="s">
        <v>79</v>
      </c>
      <c r="BK153" s="176">
        <f>ROUND(I153*H153,2)</f>
        <v>0</v>
      </c>
      <c r="BL153" s="15" t="s">
        <v>120</v>
      </c>
      <c r="BM153" s="175" t="s">
        <v>221</v>
      </c>
    </row>
    <row r="154" s="2" customFormat="1" ht="24.15" customHeight="1">
      <c r="A154" s="34"/>
      <c r="B154" s="162"/>
      <c r="C154" s="163" t="s">
        <v>222</v>
      </c>
      <c r="D154" s="163" t="s">
        <v>116</v>
      </c>
      <c r="E154" s="164" t="s">
        <v>223</v>
      </c>
      <c r="F154" s="165" t="s">
        <v>224</v>
      </c>
      <c r="G154" s="166" t="s">
        <v>192</v>
      </c>
      <c r="H154" s="167">
        <v>20</v>
      </c>
      <c r="I154" s="168"/>
      <c r="J154" s="169">
        <f>ROUND(I154*H154,2)</f>
        <v>0</v>
      </c>
      <c r="K154" s="170"/>
      <c r="L154" s="35"/>
      <c r="M154" s="171" t="s">
        <v>1</v>
      </c>
      <c r="N154" s="172" t="s">
        <v>39</v>
      </c>
      <c r="O154" s="73"/>
      <c r="P154" s="173">
        <f>O154*H154</f>
        <v>0</v>
      </c>
      <c r="Q154" s="173">
        <v>0</v>
      </c>
      <c r="R154" s="173">
        <f>Q154*H154</f>
        <v>0</v>
      </c>
      <c r="S154" s="173">
        <v>0</v>
      </c>
      <c r="T154" s="17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5" t="s">
        <v>120</v>
      </c>
      <c r="AT154" s="175" t="s">
        <v>116</v>
      </c>
      <c r="AU154" s="175" t="s">
        <v>81</v>
      </c>
      <c r="AY154" s="15" t="s">
        <v>114</v>
      </c>
      <c r="BE154" s="176">
        <f>IF(N154="základní",J154,0)</f>
        <v>0</v>
      </c>
      <c r="BF154" s="176">
        <f>IF(N154="snížená",J154,0)</f>
        <v>0</v>
      </c>
      <c r="BG154" s="176">
        <f>IF(N154="zákl. přenesená",J154,0)</f>
        <v>0</v>
      </c>
      <c r="BH154" s="176">
        <f>IF(N154="sníž. přenesená",J154,0)</f>
        <v>0</v>
      </c>
      <c r="BI154" s="176">
        <f>IF(N154="nulová",J154,0)</f>
        <v>0</v>
      </c>
      <c r="BJ154" s="15" t="s">
        <v>79</v>
      </c>
      <c r="BK154" s="176">
        <f>ROUND(I154*H154,2)</f>
        <v>0</v>
      </c>
      <c r="BL154" s="15" t="s">
        <v>120</v>
      </c>
      <c r="BM154" s="175" t="s">
        <v>225</v>
      </c>
    </row>
    <row r="155" s="2" customFormat="1" ht="21.75" customHeight="1">
      <c r="A155" s="34"/>
      <c r="B155" s="162"/>
      <c r="C155" s="163" t="s">
        <v>226</v>
      </c>
      <c r="D155" s="163" t="s">
        <v>116</v>
      </c>
      <c r="E155" s="164" t="s">
        <v>227</v>
      </c>
      <c r="F155" s="165" t="s">
        <v>228</v>
      </c>
      <c r="G155" s="166" t="s">
        <v>131</v>
      </c>
      <c r="H155" s="167">
        <v>8</v>
      </c>
      <c r="I155" s="168"/>
      <c r="J155" s="169">
        <f>ROUND(I155*H155,2)</f>
        <v>0</v>
      </c>
      <c r="K155" s="170"/>
      <c r="L155" s="35"/>
      <c r="M155" s="171" t="s">
        <v>1</v>
      </c>
      <c r="N155" s="172" t="s">
        <v>39</v>
      </c>
      <c r="O155" s="73"/>
      <c r="P155" s="173">
        <f>O155*H155</f>
        <v>0</v>
      </c>
      <c r="Q155" s="173">
        <v>0</v>
      </c>
      <c r="R155" s="173">
        <f>Q155*H155</f>
        <v>0</v>
      </c>
      <c r="S155" s="173">
        <v>2.3999999999999999</v>
      </c>
      <c r="T155" s="174">
        <f>S155*H155</f>
        <v>19.199999999999999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75" t="s">
        <v>120</v>
      </c>
      <c r="AT155" s="175" t="s">
        <v>116</v>
      </c>
      <c r="AU155" s="175" t="s">
        <v>81</v>
      </c>
      <c r="AY155" s="15" t="s">
        <v>114</v>
      </c>
      <c r="BE155" s="176">
        <f>IF(N155="základní",J155,0)</f>
        <v>0</v>
      </c>
      <c r="BF155" s="176">
        <f>IF(N155="snížená",J155,0)</f>
        <v>0</v>
      </c>
      <c r="BG155" s="176">
        <f>IF(N155="zákl. přenesená",J155,0)</f>
        <v>0</v>
      </c>
      <c r="BH155" s="176">
        <f>IF(N155="sníž. přenesená",J155,0)</f>
        <v>0</v>
      </c>
      <c r="BI155" s="176">
        <f>IF(N155="nulová",J155,0)</f>
        <v>0</v>
      </c>
      <c r="BJ155" s="15" t="s">
        <v>79</v>
      </c>
      <c r="BK155" s="176">
        <f>ROUND(I155*H155,2)</f>
        <v>0</v>
      </c>
      <c r="BL155" s="15" t="s">
        <v>120</v>
      </c>
      <c r="BM155" s="175" t="s">
        <v>229</v>
      </c>
    </row>
    <row r="156" s="12" customFormat="1" ht="22.8" customHeight="1">
      <c r="A156" s="12"/>
      <c r="B156" s="149"/>
      <c r="C156" s="12"/>
      <c r="D156" s="150" t="s">
        <v>73</v>
      </c>
      <c r="E156" s="160" t="s">
        <v>230</v>
      </c>
      <c r="F156" s="160" t="s">
        <v>231</v>
      </c>
      <c r="G156" s="12"/>
      <c r="H156" s="12"/>
      <c r="I156" s="152"/>
      <c r="J156" s="161">
        <f>BK156</f>
        <v>0</v>
      </c>
      <c r="K156" s="12"/>
      <c r="L156" s="149"/>
      <c r="M156" s="154"/>
      <c r="N156" s="155"/>
      <c r="O156" s="155"/>
      <c r="P156" s="156">
        <f>SUM(P157:P160)</f>
        <v>0</v>
      </c>
      <c r="Q156" s="155"/>
      <c r="R156" s="156">
        <f>SUM(R157:R160)</f>
        <v>0</v>
      </c>
      <c r="S156" s="155"/>
      <c r="T156" s="157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0" t="s">
        <v>79</v>
      </c>
      <c r="AT156" s="158" t="s">
        <v>73</v>
      </c>
      <c r="AU156" s="158" t="s">
        <v>79</v>
      </c>
      <c r="AY156" s="150" t="s">
        <v>114</v>
      </c>
      <c r="BK156" s="159">
        <f>SUM(BK157:BK160)</f>
        <v>0</v>
      </c>
    </row>
    <row r="157" s="2" customFormat="1" ht="24.15" customHeight="1">
      <c r="A157" s="34"/>
      <c r="B157" s="162"/>
      <c r="C157" s="163" t="s">
        <v>232</v>
      </c>
      <c r="D157" s="163" t="s">
        <v>116</v>
      </c>
      <c r="E157" s="164" t="s">
        <v>233</v>
      </c>
      <c r="F157" s="165" t="s">
        <v>234</v>
      </c>
      <c r="G157" s="166" t="s">
        <v>149</v>
      </c>
      <c r="H157" s="167">
        <v>46.82</v>
      </c>
      <c r="I157" s="168"/>
      <c r="J157" s="169">
        <f>ROUND(I157*H157,2)</f>
        <v>0</v>
      </c>
      <c r="K157" s="170"/>
      <c r="L157" s="35"/>
      <c r="M157" s="171" t="s">
        <v>1</v>
      </c>
      <c r="N157" s="172" t="s">
        <v>39</v>
      </c>
      <c r="O157" s="73"/>
      <c r="P157" s="173">
        <f>O157*H157</f>
        <v>0</v>
      </c>
      <c r="Q157" s="173">
        <v>0</v>
      </c>
      <c r="R157" s="173">
        <f>Q157*H157</f>
        <v>0</v>
      </c>
      <c r="S157" s="173">
        <v>0</v>
      </c>
      <c r="T157" s="174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75" t="s">
        <v>120</v>
      </c>
      <c r="AT157" s="175" t="s">
        <v>116</v>
      </c>
      <c r="AU157" s="175" t="s">
        <v>81</v>
      </c>
      <c r="AY157" s="15" t="s">
        <v>114</v>
      </c>
      <c r="BE157" s="176">
        <f>IF(N157="základní",J157,0)</f>
        <v>0</v>
      </c>
      <c r="BF157" s="176">
        <f>IF(N157="snížená",J157,0)</f>
        <v>0</v>
      </c>
      <c r="BG157" s="176">
        <f>IF(N157="zákl. přenesená",J157,0)</f>
        <v>0</v>
      </c>
      <c r="BH157" s="176">
        <f>IF(N157="sníž. přenesená",J157,0)</f>
        <v>0</v>
      </c>
      <c r="BI157" s="176">
        <f>IF(N157="nulová",J157,0)</f>
        <v>0</v>
      </c>
      <c r="BJ157" s="15" t="s">
        <v>79</v>
      </c>
      <c r="BK157" s="176">
        <f>ROUND(I157*H157,2)</f>
        <v>0</v>
      </c>
      <c r="BL157" s="15" t="s">
        <v>120</v>
      </c>
      <c r="BM157" s="175" t="s">
        <v>235</v>
      </c>
    </row>
    <row r="158" s="2" customFormat="1" ht="24.15" customHeight="1">
      <c r="A158" s="34"/>
      <c r="B158" s="162"/>
      <c r="C158" s="163" t="s">
        <v>236</v>
      </c>
      <c r="D158" s="163" t="s">
        <v>116</v>
      </c>
      <c r="E158" s="164" t="s">
        <v>237</v>
      </c>
      <c r="F158" s="165" t="s">
        <v>238</v>
      </c>
      <c r="G158" s="166" t="s">
        <v>149</v>
      </c>
      <c r="H158" s="167">
        <v>46.82</v>
      </c>
      <c r="I158" s="168"/>
      <c r="J158" s="169">
        <f>ROUND(I158*H158,2)</f>
        <v>0</v>
      </c>
      <c r="K158" s="170"/>
      <c r="L158" s="35"/>
      <c r="M158" s="171" t="s">
        <v>1</v>
      </c>
      <c r="N158" s="172" t="s">
        <v>39</v>
      </c>
      <c r="O158" s="73"/>
      <c r="P158" s="173">
        <f>O158*H158</f>
        <v>0</v>
      </c>
      <c r="Q158" s="173">
        <v>0</v>
      </c>
      <c r="R158" s="173">
        <f>Q158*H158</f>
        <v>0</v>
      </c>
      <c r="S158" s="173">
        <v>0</v>
      </c>
      <c r="T158" s="17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5" t="s">
        <v>120</v>
      </c>
      <c r="AT158" s="175" t="s">
        <v>116</v>
      </c>
      <c r="AU158" s="175" t="s">
        <v>81</v>
      </c>
      <c r="AY158" s="15" t="s">
        <v>114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15" t="s">
        <v>79</v>
      </c>
      <c r="BK158" s="176">
        <f>ROUND(I158*H158,2)</f>
        <v>0</v>
      </c>
      <c r="BL158" s="15" t="s">
        <v>120</v>
      </c>
      <c r="BM158" s="175" t="s">
        <v>239</v>
      </c>
    </row>
    <row r="159" s="2" customFormat="1" ht="33" customHeight="1">
      <c r="A159" s="34"/>
      <c r="B159" s="162"/>
      <c r="C159" s="163" t="s">
        <v>240</v>
      </c>
      <c r="D159" s="163" t="s">
        <v>116</v>
      </c>
      <c r="E159" s="164" t="s">
        <v>241</v>
      </c>
      <c r="F159" s="165" t="s">
        <v>242</v>
      </c>
      <c r="G159" s="166" t="s">
        <v>149</v>
      </c>
      <c r="H159" s="167">
        <v>6.5</v>
      </c>
      <c r="I159" s="168"/>
      <c r="J159" s="169">
        <f>ROUND(I159*H159,2)</f>
        <v>0</v>
      </c>
      <c r="K159" s="170"/>
      <c r="L159" s="35"/>
      <c r="M159" s="171" t="s">
        <v>1</v>
      </c>
      <c r="N159" s="172" t="s">
        <v>39</v>
      </c>
      <c r="O159" s="73"/>
      <c r="P159" s="173">
        <f>O159*H159</f>
        <v>0</v>
      </c>
      <c r="Q159" s="173">
        <v>0</v>
      </c>
      <c r="R159" s="173">
        <f>Q159*H159</f>
        <v>0</v>
      </c>
      <c r="S159" s="173">
        <v>0</v>
      </c>
      <c r="T159" s="17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5" t="s">
        <v>120</v>
      </c>
      <c r="AT159" s="175" t="s">
        <v>116</v>
      </c>
      <c r="AU159" s="175" t="s">
        <v>81</v>
      </c>
      <c r="AY159" s="15" t="s">
        <v>114</v>
      </c>
      <c r="BE159" s="176">
        <f>IF(N159="základní",J159,0)</f>
        <v>0</v>
      </c>
      <c r="BF159" s="176">
        <f>IF(N159="snížená",J159,0)</f>
        <v>0</v>
      </c>
      <c r="BG159" s="176">
        <f>IF(N159="zákl. přenesená",J159,0)</f>
        <v>0</v>
      </c>
      <c r="BH159" s="176">
        <f>IF(N159="sníž. přenesená",J159,0)</f>
        <v>0</v>
      </c>
      <c r="BI159" s="176">
        <f>IF(N159="nulová",J159,0)</f>
        <v>0</v>
      </c>
      <c r="BJ159" s="15" t="s">
        <v>79</v>
      </c>
      <c r="BK159" s="176">
        <f>ROUND(I159*H159,2)</f>
        <v>0</v>
      </c>
      <c r="BL159" s="15" t="s">
        <v>120</v>
      </c>
      <c r="BM159" s="175" t="s">
        <v>243</v>
      </c>
    </row>
    <row r="160" s="2" customFormat="1" ht="37.8" customHeight="1">
      <c r="A160" s="34"/>
      <c r="B160" s="162"/>
      <c r="C160" s="163" t="s">
        <v>244</v>
      </c>
      <c r="D160" s="163" t="s">
        <v>116</v>
      </c>
      <c r="E160" s="164" t="s">
        <v>245</v>
      </c>
      <c r="F160" s="165" t="s">
        <v>246</v>
      </c>
      <c r="G160" s="166" t="s">
        <v>149</v>
      </c>
      <c r="H160" s="167">
        <v>12.5</v>
      </c>
      <c r="I160" s="168"/>
      <c r="J160" s="169">
        <f>ROUND(I160*H160,2)</f>
        <v>0</v>
      </c>
      <c r="K160" s="170"/>
      <c r="L160" s="35"/>
      <c r="M160" s="171" t="s">
        <v>1</v>
      </c>
      <c r="N160" s="172" t="s">
        <v>39</v>
      </c>
      <c r="O160" s="73"/>
      <c r="P160" s="173">
        <f>O160*H160</f>
        <v>0</v>
      </c>
      <c r="Q160" s="173">
        <v>0</v>
      </c>
      <c r="R160" s="173">
        <f>Q160*H160</f>
        <v>0</v>
      </c>
      <c r="S160" s="173">
        <v>0</v>
      </c>
      <c r="T160" s="17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75" t="s">
        <v>120</v>
      </c>
      <c r="AT160" s="175" t="s">
        <v>116</v>
      </c>
      <c r="AU160" s="175" t="s">
        <v>81</v>
      </c>
      <c r="AY160" s="15" t="s">
        <v>114</v>
      </c>
      <c r="BE160" s="176">
        <f>IF(N160="základní",J160,0)</f>
        <v>0</v>
      </c>
      <c r="BF160" s="176">
        <f>IF(N160="snížená",J160,0)</f>
        <v>0</v>
      </c>
      <c r="BG160" s="176">
        <f>IF(N160="zákl. přenesená",J160,0)</f>
        <v>0</v>
      </c>
      <c r="BH160" s="176">
        <f>IF(N160="sníž. přenesená",J160,0)</f>
        <v>0</v>
      </c>
      <c r="BI160" s="176">
        <f>IF(N160="nulová",J160,0)</f>
        <v>0</v>
      </c>
      <c r="BJ160" s="15" t="s">
        <v>79</v>
      </c>
      <c r="BK160" s="176">
        <f>ROUND(I160*H160,2)</f>
        <v>0</v>
      </c>
      <c r="BL160" s="15" t="s">
        <v>120</v>
      </c>
      <c r="BM160" s="175" t="s">
        <v>247</v>
      </c>
    </row>
    <row r="161" s="12" customFormat="1" ht="25.92" customHeight="1">
      <c r="A161" s="12"/>
      <c r="B161" s="149"/>
      <c r="C161" s="12"/>
      <c r="D161" s="150" t="s">
        <v>73</v>
      </c>
      <c r="E161" s="151" t="s">
        <v>248</v>
      </c>
      <c r="F161" s="151" t="s">
        <v>249</v>
      </c>
      <c r="G161" s="12"/>
      <c r="H161" s="12"/>
      <c r="I161" s="152"/>
      <c r="J161" s="153">
        <f>BK161</f>
        <v>0</v>
      </c>
      <c r="K161" s="12"/>
      <c r="L161" s="149"/>
      <c r="M161" s="154"/>
      <c r="N161" s="155"/>
      <c r="O161" s="155"/>
      <c r="P161" s="156">
        <f>P162+P170+P176+P178</f>
        <v>0</v>
      </c>
      <c r="Q161" s="155"/>
      <c r="R161" s="156">
        <f>R162+R170+R176+R178</f>
        <v>0.0693</v>
      </c>
      <c r="S161" s="155"/>
      <c r="T161" s="157">
        <f>T162+T170+T176+T178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0" t="s">
        <v>133</v>
      </c>
      <c r="AT161" s="158" t="s">
        <v>73</v>
      </c>
      <c r="AU161" s="158" t="s">
        <v>74</v>
      </c>
      <c r="AY161" s="150" t="s">
        <v>114</v>
      </c>
      <c r="BK161" s="159">
        <f>BK162+BK170+BK176+BK178</f>
        <v>0</v>
      </c>
    </row>
    <row r="162" s="12" customFormat="1" ht="22.8" customHeight="1">
      <c r="A162" s="12"/>
      <c r="B162" s="149"/>
      <c r="C162" s="12"/>
      <c r="D162" s="150" t="s">
        <v>73</v>
      </c>
      <c r="E162" s="160" t="s">
        <v>250</v>
      </c>
      <c r="F162" s="160" t="s">
        <v>251</v>
      </c>
      <c r="G162" s="12"/>
      <c r="H162" s="12"/>
      <c r="I162" s="152"/>
      <c r="J162" s="161">
        <f>BK162</f>
        <v>0</v>
      </c>
      <c r="K162" s="12"/>
      <c r="L162" s="149"/>
      <c r="M162" s="154"/>
      <c r="N162" s="155"/>
      <c r="O162" s="155"/>
      <c r="P162" s="156">
        <f>SUM(P163:P169)</f>
        <v>0</v>
      </c>
      <c r="Q162" s="155"/>
      <c r="R162" s="156">
        <f>SUM(R163:R169)</f>
        <v>0</v>
      </c>
      <c r="S162" s="155"/>
      <c r="T162" s="157">
        <f>SUM(T163:T169)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0" t="s">
        <v>133</v>
      </c>
      <c r="AT162" s="158" t="s">
        <v>73</v>
      </c>
      <c r="AU162" s="158" t="s">
        <v>79</v>
      </c>
      <c r="AY162" s="150" t="s">
        <v>114</v>
      </c>
      <c r="BK162" s="159">
        <f>SUM(BK163:BK169)</f>
        <v>0</v>
      </c>
    </row>
    <row r="163" s="2" customFormat="1" ht="33" customHeight="1">
      <c r="A163" s="34"/>
      <c r="B163" s="162"/>
      <c r="C163" s="163" t="s">
        <v>252</v>
      </c>
      <c r="D163" s="163" t="s">
        <v>116</v>
      </c>
      <c r="E163" s="164" t="s">
        <v>253</v>
      </c>
      <c r="F163" s="165" t="s">
        <v>254</v>
      </c>
      <c r="G163" s="166" t="s">
        <v>255</v>
      </c>
      <c r="H163" s="167">
        <v>1</v>
      </c>
      <c r="I163" s="168"/>
      <c r="J163" s="169">
        <f>ROUND(I163*H163,2)</f>
        <v>0</v>
      </c>
      <c r="K163" s="170"/>
      <c r="L163" s="35"/>
      <c r="M163" s="171" t="s">
        <v>1</v>
      </c>
      <c r="N163" s="172" t="s">
        <v>39</v>
      </c>
      <c r="O163" s="73"/>
      <c r="P163" s="173">
        <f>O163*H163</f>
        <v>0</v>
      </c>
      <c r="Q163" s="173">
        <v>0</v>
      </c>
      <c r="R163" s="173">
        <f>Q163*H163</f>
        <v>0</v>
      </c>
      <c r="S163" s="173">
        <v>0</v>
      </c>
      <c r="T163" s="17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75" t="s">
        <v>256</v>
      </c>
      <c r="AT163" s="175" t="s">
        <v>116</v>
      </c>
      <c r="AU163" s="175" t="s">
        <v>81</v>
      </c>
      <c r="AY163" s="15" t="s">
        <v>114</v>
      </c>
      <c r="BE163" s="176">
        <f>IF(N163="základní",J163,0)</f>
        <v>0</v>
      </c>
      <c r="BF163" s="176">
        <f>IF(N163="snížená",J163,0)</f>
        <v>0</v>
      </c>
      <c r="BG163" s="176">
        <f>IF(N163="zákl. přenesená",J163,0)</f>
        <v>0</v>
      </c>
      <c r="BH163" s="176">
        <f>IF(N163="sníž. přenesená",J163,0)</f>
        <v>0</v>
      </c>
      <c r="BI163" s="176">
        <f>IF(N163="nulová",J163,0)</f>
        <v>0</v>
      </c>
      <c r="BJ163" s="15" t="s">
        <v>79</v>
      </c>
      <c r="BK163" s="176">
        <f>ROUND(I163*H163,2)</f>
        <v>0</v>
      </c>
      <c r="BL163" s="15" t="s">
        <v>256</v>
      </c>
      <c r="BM163" s="175" t="s">
        <v>257</v>
      </c>
    </row>
    <row r="164" s="2" customFormat="1" ht="16.5" customHeight="1">
      <c r="A164" s="34"/>
      <c r="B164" s="162"/>
      <c r="C164" s="163" t="s">
        <v>258</v>
      </c>
      <c r="D164" s="163" t="s">
        <v>116</v>
      </c>
      <c r="E164" s="164" t="s">
        <v>259</v>
      </c>
      <c r="F164" s="165" t="s">
        <v>260</v>
      </c>
      <c r="G164" s="166" t="s">
        <v>255</v>
      </c>
      <c r="H164" s="167">
        <v>1</v>
      </c>
      <c r="I164" s="168"/>
      <c r="J164" s="169">
        <f>ROUND(I164*H164,2)</f>
        <v>0</v>
      </c>
      <c r="K164" s="170"/>
      <c r="L164" s="35"/>
      <c r="M164" s="171" t="s">
        <v>1</v>
      </c>
      <c r="N164" s="172" t="s">
        <v>39</v>
      </c>
      <c r="O164" s="73"/>
      <c r="P164" s="173">
        <f>O164*H164</f>
        <v>0</v>
      </c>
      <c r="Q164" s="173">
        <v>0</v>
      </c>
      <c r="R164" s="173">
        <f>Q164*H164</f>
        <v>0</v>
      </c>
      <c r="S164" s="173">
        <v>0</v>
      </c>
      <c r="T164" s="174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75" t="s">
        <v>256</v>
      </c>
      <c r="AT164" s="175" t="s">
        <v>116</v>
      </c>
      <c r="AU164" s="175" t="s">
        <v>81</v>
      </c>
      <c r="AY164" s="15" t="s">
        <v>114</v>
      </c>
      <c r="BE164" s="176">
        <f>IF(N164="základní",J164,0)</f>
        <v>0</v>
      </c>
      <c r="BF164" s="176">
        <f>IF(N164="snížená",J164,0)</f>
        <v>0</v>
      </c>
      <c r="BG164" s="176">
        <f>IF(N164="zákl. přenesená",J164,0)</f>
        <v>0</v>
      </c>
      <c r="BH164" s="176">
        <f>IF(N164="sníž. přenesená",J164,0)</f>
        <v>0</v>
      </c>
      <c r="BI164" s="176">
        <f>IF(N164="nulová",J164,0)</f>
        <v>0</v>
      </c>
      <c r="BJ164" s="15" t="s">
        <v>79</v>
      </c>
      <c r="BK164" s="176">
        <f>ROUND(I164*H164,2)</f>
        <v>0</v>
      </c>
      <c r="BL164" s="15" t="s">
        <v>256</v>
      </c>
      <c r="BM164" s="175" t="s">
        <v>261</v>
      </c>
    </row>
    <row r="165" s="2" customFormat="1" ht="16.5" customHeight="1">
      <c r="A165" s="34"/>
      <c r="B165" s="162"/>
      <c r="C165" s="163" t="s">
        <v>262</v>
      </c>
      <c r="D165" s="163" t="s">
        <v>116</v>
      </c>
      <c r="E165" s="164" t="s">
        <v>263</v>
      </c>
      <c r="F165" s="165" t="s">
        <v>264</v>
      </c>
      <c r="G165" s="166" t="s">
        <v>255</v>
      </c>
      <c r="H165" s="167">
        <v>1</v>
      </c>
      <c r="I165" s="168"/>
      <c r="J165" s="169">
        <f>ROUND(I165*H165,2)</f>
        <v>0</v>
      </c>
      <c r="K165" s="170"/>
      <c r="L165" s="35"/>
      <c r="M165" s="171" t="s">
        <v>1</v>
      </c>
      <c r="N165" s="172" t="s">
        <v>39</v>
      </c>
      <c r="O165" s="73"/>
      <c r="P165" s="173">
        <f>O165*H165</f>
        <v>0</v>
      </c>
      <c r="Q165" s="173">
        <v>0</v>
      </c>
      <c r="R165" s="173">
        <f>Q165*H165</f>
        <v>0</v>
      </c>
      <c r="S165" s="173">
        <v>0</v>
      </c>
      <c r="T165" s="174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75" t="s">
        <v>256</v>
      </c>
      <c r="AT165" s="175" t="s">
        <v>116</v>
      </c>
      <c r="AU165" s="175" t="s">
        <v>81</v>
      </c>
      <c r="AY165" s="15" t="s">
        <v>114</v>
      </c>
      <c r="BE165" s="176">
        <f>IF(N165="základní",J165,0)</f>
        <v>0</v>
      </c>
      <c r="BF165" s="176">
        <f>IF(N165="snížená",J165,0)</f>
        <v>0</v>
      </c>
      <c r="BG165" s="176">
        <f>IF(N165="zákl. přenesená",J165,0)</f>
        <v>0</v>
      </c>
      <c r="BH165" s="176">
        <f>IF(N165="sníž. přenesená",J165,0)</f>
        <v>0</v>
      </c>
      <c r="BI165" s="176">
        <f>IF(N165="nulová",J165,0)</f>
        <v>0</v>
      </c>
      <c r="BJ165" s="15" t="s">
        <v>79</v>
      </c>
      <c r="BK165" s="176">
        <f>ROUND(I165*H165,2)</f>
        <v>0</v>
      </c>
      <c r="BL165" s="15" t="s">
        <v>256</v>
      </c>
      <c r="BM165" s="175" t="s">
        <v>265</v>
      </c>
    </row>
    <row r="166" s="2" customFormat="1" ht="16.5" customHeight="1">
      <c r="A166" s="34"/>
      <c r="B166" s="162"/>
      <c r="C166" s="163" t="s">
        <v>266</v>
      </c>
      <c r="D166" s="163" t="s">
        <v>116</v>
      </c>
      <c r="E166" s="164" t="s">
        <v>267</v>
      </c>
      <c r="F166" s="165" t="s">
        <v>268</v>
      </c>
      <c r="G166" s="166" t="s">
        <v>255</v>
      </c>
      <c r="H166" s="167">
        <v>1</v>
      </c>
      <c r="I166" s="168"/>
      <c r="J166" s="169">
        <f>ROUND(I166*H166,2)</f>
        <v>0</v>
      </c>
      <c r="K166" s="170"/>
      <c r="L166" s="35"/>
      <c r="M166" s="171" t="s">
        <v>1</v>
      </c>
      <c r="N166" s="172" t="s">
        <v>39</v>
      </c>
      <c r="O166" s="73"/>
      <c r="P166" s="173">
        <f>O166*H166</f>
        <v>0</v>
      </c>
      <c r="Q166" s="173">
        <v>0</v>
      </c>
      <c r="R166" s="173">
        <f>Q166*H166</f>
        <v>0</v>
      </c>
      <c r="S166" s="173">
        <v>0</v>
      </c>
      <c r="T166" s="17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75" t="s">
        <v>256</v>
      </c>
      <c r="AT166" s="175" t="s">
        <v>116</v>
      </c>
      <c r="AU166" s="175" t="s">
        <v>81</v>
      </c>
      <c r="AY166" s="15" t="s">
        <v>114</v>
      </c>
      <c r="BE166" s="176">
        <f>IF(N166="základní",J166,0)</f>
        <v>0</v>
      </c>
      <c r="BF166" s="176">
        <f>IF(N166="snížená",J166,0)</f>
        <v>0</v>
      </c>
      <c r="BG166" s="176">
        <f>IF(N166="zákl. přenesená",J166,0)</f>
        <v>0</v>
      </c>
      <c r="BH166" s="176">
        <f>IF(N166="sníž. přenesená",J166,0)</f>
        <v>0</v>
      </c>
      <c r="BI166" s="176">
        <f>IF(N166="nulová",J166,0)</f>
        <v>0</v>
      </c>
      <c r="BJ166" s="15" t="s">
        <v>79</v>
      </c>
      <c r="BK166" s="176">
        <f>ROUND(I166*H166,2)</f>
        <v>0</v>
      </c>
      <c r="BL166" s="15" t="s">
        <v>256</v>
      </c>
      <c r="BM166" s="175" t="s">
        <v>269</v>
      </c>
    </row>
    <row r="167" s="2" customFormat="1" ht="16.5" customHeight="1">
      <c r="A167" s="34"/>
      <c r="B167" s="162"/>
      <c r="C167" s="163" t="s">
        <v>270</v>
      </c>
      <c r="D167" s="163" t="s">
        <v>116</v>
      </c>
      <c r="E167" s="164" t="s">
        <v>271</v>
      </c>
      <c r="F167" s="165" t="s">
        <v>272</v>
      </c>
      <c r="G167" s="166" t="s">
        <v>255</v>
      </c>
      <c r="H167" s="167">
        <v>1</v>
      </c>
      <c r="I167" s="168"/>
      <c r="J167" s="169">
        <f>ROUND(I167*H167,2)</f>
        <v>0</v>
      </c>
      <c r="K167" s="170"/>
      <c r="L167" s="35"/>
      <c r="M167" s="171" t="s">
        <v>1</v>
      </c>
      <c r="N167" s="172" t="s">
        <v>39</v>
      </c>
      <c r="O167" s="73"/>
      <c r="P167" s="173">
        <f>O167*H167</f>
        <v>0</v>
      </c>
      <c r="Q167" s="173">
        <v>0</v>
      </c>
      <c r="R167" s="173">
        <f>Q167*H167</f>
        <v>0</v>
      </c>
      <c r="S167" s="173">
        <v>0</v>
      </c>
      <c r="T167" s="17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5" t="s">
        <v>256</v>
      </c>
      <c r="AT167" s="175" t="s">
        <v>116</v>
      </c>
      <c r="AU167" s="175" t="s">
        <v>81</v>
      </c>
      <c r="AY167" s="15" t="s">
        <v>114</v>
      </c>
      <c r="BE167" s="176">
        <f>IF(N167="základní",J167,0)</f>
        <v>0</v>
      </c>
      <c r="BF167" s="176">
        <f>IF(N167="snížená",J167,0)</f>
        <v>0</v>
      </c>
      <c r="BG167" s="176">
        <f>IF(N167="zákl. přenesená",J167,0)</f>
        <v>0</v>
      </c>
      <c r="BH167" s="176">
        <f>IF(N167="sníž. přenesená",J167,0)</f>
        <v>0</v>
      </c>
      <c r="BI167" s="176">
        <f>IF(N167="nulová",J167,0)</f>
        <v>0</v>
      </c>
      <c r="BJ167" s="15" t="s">
        <v>79</v>
      </c>
      <c r="BK167" s="176">
        <f>ROUND(I167*H167,2)</f>
        <v>0</v>
      </c>
      <c r="BL167" s="15" t="s">
        <v>256</v>
      </c>
      <c r="BM167" s="175" t="s">
        <v>273</v>
      </c>
    </row>
    <row r="168" s="2" customFormat="1" ht="16.5" customHeight="1">
      <c r="A168" s="34"/>
      <c r="B168" s="162"/>
      <c r="C168" s="163" t="s">
        <v>274</v>
      </c>
      <c r="D168" s="163" t="s">
        <v>116</v>
      </c>
      <c r="E168" s="164" t="s">
        <v>275</v>
      </c>
      <c r="F168" s="165" t="s">
        <v>276</v>
      </c>
      <c r="G168" s="166" t="s">
        <v>255</v>
      </c>
      <c r="H168" s="167">
        <v>1</v>
      </c>
      <c r="I168" s="168"/>
      <c r="J168" s="169">
        <f>ROUND(I168*H168,2)</f>
        <v>0</v>
      </c>
      <c r="K168" s="170"/>
      <c r="L168" s="35"/>
      <c r="M168" s="171" t="s">
        <v>1</v>
      </c>
      <c r="N168" s="172" t="s">
        <v>39</v>
      </c>
      <c r="O168" s="73"/>
      <c r="P168" s="173">
        <f>O168*H168</f>
        <v>0</v>
      </c>
      <c r="Q168" s="173">
        <v>0</v>
      </c>
      <c r="R168" s="173">
        <f>Q168*H168</f>
        <v>0</v>
      </c>
      <c r="S168" s="173">
        <v>0</v>
      </c>
      <c r="T168" s="174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75" t="s">
        <v>256</v>
      </c>
      <c r="AT168" s="175" t="s">
        <v>116</v>
      </c>
      <c r="AU168" s="175" t="s">
        <v>81</v>
      </c>
      <c r="AY168" s="15" t="s">
        <v>114</v>
      </c>
      <c r="BE168" s="176">
        <f>IF(N168="základní",J168,0)</f>
        <v>0</v>
      </c>
      <c r="BF168" s="176">
        <f>IF(N168="snížená",J168,0)</f>
        <v>0</v>
      </c>
      <c r="BG168" s="176">
        <f>IF(N168="zákl. přenesená",J168,0)</f>
        <v>0</v>
      </c>
      <c r="BH168" s="176">
        <f>IF(N168="sníž. přenesená",J168,0)</f>
        <v>0</v>
      </c>
      <c r="BI168" s="176">
        <f>IF(N168="nulová",J168,0)</f>
        <v>0</v>
      </c>
      <c r="BJ168" s="15" t="s">
        <v>79</v>
      </c>
      <c r="BK168" s="176">
        <f>ROUND(I168*H168,2)</f>
        <v>0</v>
      </c>
      <c r="BL168" s="15" t="s">
        <v>256</v>
      </c>
      <c r="BM168" s="175" t="s">
        <v>277</v>
      </c>
    </row>
    <row r="169" s="2" customFormat="1" ht="16.5" customHeight="1">
      <c r="A169" s="34"/>
      <c r="B169" s="162"/>
      <c r="C169" s="163" t="s">
        <v>278</v>
      </c>
      <c r="D169" s="163" t="s">
        <v>116</v>
      </c>
      <c r="E169" s="164" t="s">
        <v>279</v>
      </c>
      <c r="F169" s="165" t="s">
        <v>280</v>
      </c>
      <c r="G169" s="166" t="s">
        <v>255</v>
      </c>
      <c r="H169" s="167">
        <v>1</v>
      </c>
      <c r="I169" s="168"/>
      <c r="J169" s="169">
        <f>ROUND(I169*H169,2)</f>
        <v>0</v>
      </c>
      <c r="K169" s="170"/>
      <c r="L169" s="35"/>
      <c r="M169" s="171" t="s">
        <v>1</v>
      </c>
      <c r="N169" s="172" t="s">
        <v>39</v>
      </c>
      <c r="O169" s="73"/>
      <c r="P169" s="173">
        <f>O169*H169</f>
        <v>0</v>
      </c>
      <c r="Q169" s="173">
        <v>0</v>
      </c>
      <c r="R169" s="173">
        <f>Q169*H169</f>
        <v>0</v>
      </c>
      <c r="S169" s="173">
        <v>0</v>
      </c>
      <c r="T169" s="174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75" t="s">
        <v>256</v>
      </c>
      <c r="AT169" s="175" t="s">
        <v>116</v>
      </c>
      <c r="AU169" s="175" t="s">
        <v>81</v>
      </c>
      <c r="AY169" s="15" t="s">
        <v>114</v>
      </c>
      <c r="BE169" s="176">
        <f>IF(N169="základní",J169,0)</f>
        <v>0</v>
      </c>
      <c r="BF169" s="176">
        <f>IF(N169="snížená",J169,0)</f>
        <v>0</v>
      </c>
      <c r="BG169" s="176">
        <f>IF(N169="zákl. přenesená",J169,0)</f>
        <v>0</v>
      </c>
      <c r="BH169" s="176">
        <f>IF(N169="sníž. přenesená",J169,0)</f>
        <v>0</v>
      </c>
      <c r="BI169" s="176">
        <f>IF(N169="nulová",J169,0)</f>
        <v>0</v>
      </c>
      <c r="BJ169" s="15" t="s">
        <v>79</v>
      </c>
      <c r="BK169" s="176">
        <f>ROUND(I169*H169,2)</f>
        <v>0</v>
      </c>
      <c r="BL169" s="15" t="s">
        <v>256</v>
      </c>
      <c r="BM169" s="175" t="s">
        <v>281</v>
      </c>
    </row>
    <row r="170" s="12" customFormat="1" ht="22.8" customHeight="1">
      <c r="A170" s="12"/>
      <c r="B170" s="149"/>
      <c r="C170" s="12"/>
      <c r="D170" s="150" t="s">
        <v>73</v>
      </c>
      <c r="E170" s="160" t="s">
        <v>282</v>
      </c>
      <c r="F170" s="160" t="s">
        <v>283</v>
      </c>
      <c r="G170" s="12"/>
      <c r="H170" s="12"/>
      <c r="I170" s="152"/>
      <c r="J170" s="161">
        <f>BK170</f>
        <v>0</v>
      </c>
      <c r="K170" s="12"/>
      <c r="L170" s="149"/>
      <c r="M170" s="154"/>
      <c r="N170" s="155"/>
      <c r="O170" s="155"/>
      <c r="P170" s="156">
        <f>SUM(P171:P175)</f>
        <v>0</v>
      </c>
      <c r="Q170" s="155"/>
      <c r="R170" s="156">
        <f>SUM(R171:R175)</f>
        <v>0</v>
      </c>
      <c r="S170" s="155"/>
      <c r="T170" s="157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0" t="s">
        <v>133</v>
      </c>
      <c r="AT170" s="158" t="s">
        <v>73</v>
      </c>
      <c r="AU170" s="158" t="s">
        <v>79</v>
      </c>
      <c r="AY170" s="150" t="s">
        <v>114</v>
      </c>
      <c r="BK170" s="159">
        <f>SUM(BK171:BK175)</f>
        <v>0</v>
      </c>
    </row>
    <row r="171" s="2" customFormat="1" ht="16.5" customHeight="1">
      <c r="A171" s="34"/>
      <c r="B171" s="162"/>
      <c r="C171" s="163" t="s">
        <v>284</v>
      </c>
      <c r="D171" s="163" t="s">
        <v>116</v>
      </c>
      <c r="E171" s="164" t="s">
        <v>285</v>
      </c>
      <c r="F171" s="165" t="s">
        <v>283</v>
      </c>
      <c r="G171" s="166" t="s">
        <v>255</v>
      </c>
      <c r="H171" s="167">
        <v>1</v>
      </c>
      <c r="I171" s="168"/>
      <c r="J171" s="169">
        <f>ROUND(I171*H171,2)</f>
        <v>0</v>
      </c>
      <c r="K171" s="170"/>
      <c r="L171" s="35"/>
      <c r="M171" s="171" t="s">
        <v>1</v>
      </c>
      <c r="N171" s="172" t="s">
        <v>39</v>
      </c>
      <c r="O171" s="73"/>
      <c r="P171" s="173">
        <f>O171*H171</f>
        <v>0</v>
      </c>
      <c r="Q171" s="173">
        <v>0</v>
      </c>
      <c r="R171" s="173">
        <f>Q171*H171</f>
        <v>0</v>
      </c>
      <c r="S171" s="173">
        <v>0</v>
      </c>
      <c r="T171" s="17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75" t="s">
        <v>256</v>
      </c>
      <c r="AT171" s="175" t="s">
        <v>116</v>
      </c>
      <c r="AU171" s="175" t="s">
        <v>81</v>
      </c>
      <c r="AY171" s="15" t="s">
        <v>114</v>
      </c>
      <c r="BE171" s="176">
        <f>IF(N171="základní",J171,0)</f>
        <v>0</v>
      </c>
      <c r="BF171" s="176">
        <f>IF(N171="snížená",J171,0)</f>
        <v>0</v>
      </c>
      <c r="BG171" s="176">
        <f>IF(N171="zákl. přenesená",J171,0)</f>
        <v>0</v>
      </c>
      <c r="BH171" s="176">
        <f>IF(N171="sníž. přenesená",J171,0)</f>
        <v>0</v>
      </c>
      <c r="BI171" s="176">
        <f>IF(N171="nulová",J171,0)</f>
        <v>0</v>
      </c>
      <c r="BJ171" s="15" t="s">
        <v>79</v>
      </c>
      <c r="BK171" s="176">
        <f>ROUND(I171*H171,2)</f>
        <v>0</v>
      </c>
      <c r="BL171" s="15" t="s">
        <v>256</v>
      </c>
      <c r="BM171" s="175" t="s">
        <v>286</v>
      </c>
    </row>
    <row r="172" s="2" customFormat="1" ht="16.5" customHeight="1">
      <c r="A172" s="34"/>
      <c r="B172" s="162"/>
      <c r="C172" s="163" t="s">
        <v>287</v>
      </c>
      <c r="D172" s="163" t="s">
        <v>116</v>
      </c>
      <c r="E172" s="164" t="s">
        <v>288</v>
      </c>
      <c r="F172" s="165" t="s">
        <v>289</v>
      </c>
      <c r="G172" s="166" t="s">
        <v>255</v>
      </c>
      <c r="H172" s="167">
        <v>1</v>
      </c>
      <c r="I172" s="168"/>
      <c r="J172" s="169">
        <f>ROUND(I172*H172,2)</f>
        <v>0</v>
      </c>
      <c r="K172" s="170"/>
      <c r="L172" s="35"/>
      <c r="M172" s="171" t="s">
        <v>1</v>
      </c>
      <c r="N172" s="172" t="s">
        <v>39</v>
      </c>
      <c r="O172" s="73"/>
      <c r="P172" s="173">
        <f>O172*H172</f>
        <v>0</v>
      </c>
      <c r="Q172" s="173">
        <v>0</v>
      </c>
      <c r="R172" s="173">
        <f>Q172*H172</f>
        <v>0</v>
      </c>
      <c r="S172" s="173">
        <v>0</v>
      </c>
      <c r="T172" s="17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75" t="s">
        <v>256</v>
      </c>
      <c r="AT172" s="175" t="s">
        <v>116</v>
      </c>
      <c r="AU172" s="175" t="s">
        <v>81</v>
      </c>
      <c r="AY172" s="15" t="s">
        <v>114</v>
      </c>
      <c r="BE172" s="176">
        <f>IF(N172="základní",J172,0)</f>
        <v>0</v>
      </c>
      <c r="BF172" s="176">
        <f>IF(N172="snížená",J172,0)</f>
        <v>0</v>
      </c>
      <c r="BG172" s="176">
        <f>IF(N172="zákl. přenesená",J172,0)</f>
        <v>0</v>
      </c>
      <c r="BH172" s="176">
        <f>IF(N172="sníž. přenesená",J172,0)</f>
        <v>0</v>
      </c>
      <c r="BI172" s="176">
        <f>IF(N172="nulová",J172,0)</f>
        <v>0</v>
      </c>
      <c r="BJ172" s="15" t="s">
        <v>79</v>
      </c>
      <c r="BK172" s="176">
        <f>ROUND(I172*H172,2)</f>
        <v>0</v>
      </c>
      <c r="BL172" s="15" t="s">
        <v>256</v>
      </c>
      <c r="BM172" s="175" t="s">
        <v>290</v>
      </c>
    </row>
    <row r="173" s="2" customFormat="1" ht="16.5" customHeight="1">
      <c r="A173" s="34"/>
      <c r="B173" s="162"/>
      <c r="C173" s="163" t="s">
        <v>291</v>
      </c>
      <c r="D173" s="163" t="s">
        <v>116</v>
      </c>
      <c r="E173" s="164" t="s">
        <v>292</v>
      </c>
      <c r="F173" s="165" t="s">
        <v>293</v>
      </c>
      <c r="G173" s="166" t="s">
        <v>255</v>
      </c>
      <c r="H173" s="167">
        <v>1</v>
      </c>
      <c r="I173" s="168"/>
      <c r="J173" s="169">
        <f>ROUND(I173*H173,2)</f>
        <v>0</v>
      </c>
      <c r="K173" s="170"/>
      <c r="L173" s="35"/>
      <c r="M173" s="171" t="s">
        <v>1</v>
      </c>
      <c r="N173" s="172" t="s">
        <v>39</v>
      </c>
      <c r="O173" s="73"/>
      <c r="P173" s="173">
        <f>O173*H173</f>
        <v>0</v>
      </c>
      <c r="Q173" s="173">
        <v>0</v>
      </c>
      <c r="R173" s="173">
        <f>Q173*H173</f>
        <v>0</v>
      </c>
      <c r="S173" s="173">
        <v>0</v>
      </c>
      <c r="T173" s="17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75" t="s">
        <v>256</v>
      </c>
      <c r="AT173" s="175" t="s">
        <v>116</v>
      </c>
      <c r="AU173" s="175" t="s">
        <v>81</v>
      </c>
      <c r="AY173" s="15" t="s">
        <v>114</v>
      </c>
      <c r="BE173" s="176">
        <f>IF(N173="základní",J173,0)</f>
        <v>0</v>
      </c>
      <c r="BF173" s="176">
        <f>IF(N173="snížená",J173,0)</f>
        <v>0</v>
      </c>
      <c r="BG173" s="176">
        <f>IF(N173="zákl. přenesená",J173,0)</f>
        <v>0</v>
      </c>
      <c r="BH173" s="176">
        <f>IF(N173="sníž. přenesená",J173,0)</f>
        <v>0</v>
      </c>
      <c r="BI173" s="176">
        <f>IF(N173="nulová",J173,0)</f>
        <v>0</v>
      </c>
      <c r="BJ173" s="15" t="s">
        <v>79</v>
      </c>
      <c r="BK173" s="176">
        <f>ROUND(I173*H173,2)</f>
        <v>0</v>
      </c>
      <c r="BL173" s="15" t="s">
        <v>256</v>
      </c>
      <c r="BM173" s="175" t="s">
        <v>294</v>
      </c>
    </row>
    <row r="174" s="2" customFormat="1" ht="16.5" customHeight="1">
      <c r="A174" s="34"/>
      <c r="B174" s="162"/>
      <c r="C174" s="163" t="s">
        <v>295</v>
      </c>
      <c r="D174" s="163" t="s">
        <v>116</v>
      </c>
      <c r="E174" s="164" t="s">
        <v>296</v>
      </c>
      <c r="F174" s="165" t="s">
        <v>297</v>
      </c>
      <c r="G174" s="166" t="s">
        <v>255</v>
      </c>
      <c r="H174" s="167">
        <v>1</v>
      </c>
      <c r="I174" s="168"/>
      <c r="J174" s="169">
        <f>ROUND(I174*H174,2)</f>
        <v>0</v>
      </c>
      <c r="K174" s="170"/>
      <c r="L174" s="35"/>
      <c r="M174" s="171" t="s">
        <v>1</v>
      </c>
      <c r="N174" s="172" t="s">
        <v>39</v>
      </c>
      <c r="O174" s="73"/>
      <c r="P174" s="173">
        <f>O174*H174</f>
        <v>0</v>
      </c>
      <c r="Q174" s="173">
        <v>0</v>
      </c>
      <c r="R174" s="173">
        <f>Q174*H174</f>
        <v>0</v>
      </c>
      <c r="S174" s="173">
        <v>0</v>
      </c>
      <c r="T174" s="17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75" t="s">
        <v>256</v>
      </c>
      <c r="AT174" s="175" t="s">
        <v>116</v>
      </c>
      <c r="AU174" s="175" t="s">
        <v>81</v>
      </c>
      <c r="AY174" s="15" t="s">
        <v>114</v>
      </c>
      <c r="BE174" s="176">
        <f>IF(N174="základní",J174,0)</f>
        <v>0</v>
      </c>
      <c r="BF174" s="176">
        <f>IF(N174="snížená",J174,0)</f>
        <v>0</v>
      </c>
      <c r="BG174" s="176">
        <f>IF(N174="zákl. přenesená",J174,0)</f>
        <v>0</v>
      </c>
      <c r="BH174" s="176">
        <f>IF(N174="sníž. přenesená",J174,0)</f>
        <v>0</v>
      </c>
      <c r="BI174" s="176">
        <f>IF(N174="nulová",J174,0)</f>
        <v>0</v>
      </c>
      <c r="BJ174" s="15" t="s">
        <v>79</v>
      </c>
      <c r="BK174" s="176">
        <f>ROUND(I174*H174,2)</f>
        <v>0</v>
      </c>
      <c r="BL174" s="15" t="s">
        <v>256</v>
      </c>
      <c r="BM174" s="175" t="s">
        <v>298</v>
      </c>
    </row>
    <row r="175" s="2" customFormat="1" ht="16.5" customHeight="1">
      <c r="A175" s="34"/>
      <c r="B175" s="162"/>
      <c r="C175" s="163" t="s">
        <v>299</v>
      </c>
      <c r="D175" s="163" t="s">
        <v>116</v>
      </c>
      <c r="E175" s="164" t="s">
        <v>300</v>
      </c>
      <c r="F175" s="165" t="s">
        <v>301</v>
      </c>
      <c r="G175" s="166" t="s">
        <v>255</v>
      </c>
      <c r="H175" s="167">
        <v>1</v>
      </c>
      <c r="I175" s="168"/>
      <c r="J175" s="169">
        <f>ROUND(I175*H175,2)</f>
        <v>0</v>
      </c>
      <c r="K175" s="170"/>
      <c r="L175" s="35"/>
      <c r="M175" s="171" t="s">
        <v>1</v>
      </c>
      <c r="N175" s="172" t="s">
        <v>39</v>
      </c>
      <c r="O175" s="73"/>
      <c r="P175" s="173">
        <f>O175*H175</f>
        <v>0</v>
      </c>
      <c r="Q175" s="173">
        <v>0</v>
      </c>
      <c r="R175" s="173">
        <f>Q175*H175</f>
        <v>0</v>
      </c>
      <c r="S175" s="173">
        <v>0</v>
      </c>
      <c r="T175" s="17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75" t="s">
        <v>256</v>
      </c>
      <c r="AT175" s="175" t="s">
        <v>116</v>
      </c>
      <c r="AU175" s="175" t="s">
        <v>81</v>
      </c>
      <c r="AY175" s="15" t="s">
        <v>114</v>
      </c>
      <c r="BE175" s="176">
        <f>IF(N175="základní",J175,0)</f>
        <v>0</v>
      </c>
      <c r="BF175" s="176">
        <f>IF(N175="snížená",J175,0)</f>
        <v>0</v>
      </c>
      <c r="BG175" s="176">
        <f>IF(N175="zákl. přenesená",J175,0)</f>
        <v>0</v>
      </c>
      <c r="BH175" s="176">
        <f>IF(N175="sníž. přenesená",J175,0)</f>
        <v>0</v>
      </c>
      <c r="BI175" s="176">
        <f>IF(N175="nulová",J175,0)</f>
        <v>0</v>
      </c>
      <c r="BJ175" s="15" t="s">
        <v>79</v>
      </c>
      <c r="BK175" s="176">
        <f>ROUND(I175*H175,2)</f>
        <v>0</v>
      </c>
      <c r="BL175" s="15" t="s">
        <v>256</v>
      </c>
      <c r="BM175" s="175" t="s">
        <v>302</v>
      </c>
    </row>
    <row r="176" s="12" customFormat="1" ht="22.8" customHeight="1">
      <c r="A176" s="12"/>
      <c r="B176" s="149"/>
      <c r="C176" s="12"/>
      <c r="D176" s="150" t="s">
        <v>73</v>
      </c>
      <c r="E176" s="160" t="s">
        <v>303</v>
      </c>
      <c r="F176" s="160" t="s">
        <v>304</v>
      </c>
      <c r="G176" s="12"/>
      <c r="H176" s="12"/>
      <c r="I176" s="152"/>
      <c r="J176" s="161">
        <f>BK176</f>
        <v>0</v>
      </c>
      <c r="K176" s="12"/>
      <c r="L176" s="149"/>
      <c r="M176" s="154"/>
      <c r="N176" s="155"/>
      <c r="O176" s="155"/>
      <c r="P176" s="156">
        <f>P177</f>
        <v>0</v>
      </c>
      <c r="Q176" s="155"/>
      <c r="R176" s="156">
        <f>R177</f>
        <v>0</v>
      </c>
      <c r="S176" s="155"/>
      <c r="T176" s="157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50" t="s">
        <v>133</v>
      </c>
      <c r="AT176" s="158" t="s">
        <v>73</v>
      </c>
      <c r="AU176" s="158" t="s">
        <v>79</v>
      </c>
      <c r="AY176" s="150" t="s">
        <v>114</v>
      </c>
      <c r="BK176" s="159">
        <f>BK177</f>
        <v>0</v>
      </c>
    </row>
    <row r="177" s="2" customFormat="1" ht="16.5" customHeight="1">
      <c r="A177" s="34"/>
      <c r="B177" s="162"/>
      <c r="C177" s="163" t="s">
        <v>305</v>
      </c>
      <c r="D177" s="163" t="s">
        <v>116</v>
      </c>
      <c r="E177" s="164" t="s">
        <v>306</v>
      </c>
      <c r="F177" s="165" t="s">
        <v>307</v>
      </c>
      <c r="G177" s="166" t="s">
        <v>255</v>
      </c>
      <c r="H177" s="167">
        <v>6</v>
      </c>
      <c r="I177" s="168"/>
      <c r="J177" s="169">
        <f>ROUND(I177*H177,2)</f>
        <v>0</v>
      </c>
      <c r="K177" s="170"/>
      <c r="L177" s="35"/>
      <c r="M177" s="171" t="s">
        <v>1</v>
      </c>
      <c r="N177" s="172" t="s">
        <v>39</v>
      </c>
      <c r="O177" s="73"/>
      <c r="P177" s="173">
        <f>O177*H177</f>
        <v>0</v>
      </c>
      <c r="Q177" s="173">
        <v>0</v>
      </c>
      <c r="R177" s="173">
        <f>Q177*H177</f>
        <v>0</v>
      </c>
      <c r="S177" s="173">
        <v>0</v>
      </c>
      <c r="T177" s="17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75" t="s">
        <v>256</v>
      </c>
      <c r="AT177" s="175" t="s">
        <v>116</v>
      </c>
      <c r="AU177" s="175" t="s">
        <v>81</v>
      </c>
      <c r="AY177" s="15" t="s">
        <v>114</v>
      </c>
      <c r="BE177" s="176">
        <f>IF(N177="základní",J177,0)</f>
        <v>0</v>
      </c>
      <c r="BF177" s="176">
        <f>IF(N177="snížená",J177,0)</f>
        <v>0</v>
      </c>
      <c r="BG177" s="176">
        <f>IF(N177="zákl. přenesená",J177,0)</f>
        <v>0</v>
      </c>
      <c r="BH177" s="176">
        <f>IF(N177="sníž. přenesená",J177,0)</f>
        <v>0</v>
      </c>
      <c r="BI177" s="176">
        <f>IF(N177="nulová",J177,0)</f>
        <v>0</v>
      </c>
      <c r="BJ177" s="15" t="s">
        <v>79</v>
      </c>
      <c r="BK177" s="176">
        <f>ROUND(I177*H177,2)</f>
        <v>0</v>
      </c>
      <c r="BL177" s="15" t="s">
        <v>256</v>
      </c>
      <c r="BM177" s="175" t="s">
        <v>308</v>
      </c>
    </row>
    <row r="178" s="12" customFormat="1" ht="22.8" customHeight="1">
      <c r="A178" s="12"/>
      <c r="B178" s="149"/>
      <c r="C178" s="12"/>
      <c r="D178" s="150" t="s">
        <v>73</v>
      </c>
      <c r="E178" s="160" t="s">
        <v>309</v>
      </c>
      <c r="F178" s="160" t="s">
        <v>310</v>
      </c>
      <c r="G178" s="12"/>
      <c r="H178" s="12"/>
      <c r="I178" s="152"/>
      <c r="J178" s="161">
        <f>BK178</f>
        <v>0</v>
      </c>
      <c r="K178" s="12"/>
      <c r="L178" s="149"/>
      <c r="M178" s="154"/>
      <c r="N178" s="155"/>
      <c r="O178" s="155"/>
      <c r="P178" s="156">
        <f>SUM(P179:P180)</f>
        <v>0</v>
      </c>
      <c r="Q178" s="155"/>
      <c r="R178" s="156">
        <f>SUM(R179:R180)</f>
        <v>0.0693</v>
      </c>
      <c r="S178" s="155"/>
      <c r="T178" s="157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0" t="s">
        <v>133</v>
      </c>
      <c r="AT178" s="158" t="s">
        <v>73</v>
      </c>
      <c r="AU178" s="158" t="s">
        <v>79</v>
      </c>
      <c r="AY178" s="150" t="s">
        <v>114</v>
      </c>
      <c r="BK178" s="159">
        <f>SUM(BK179:BK180)</f>
        <v>0</v>
      </c>
    </row>
    <row r="179" s="2" customFormat="1" ht="16.5" customHeight="1">
      <c r="A179" s="34"/>
      <c r="B179" s="162"/>
      <c r="C179" s="163" t="s">
        <v>311</v>
      </c>
      <c r="D179" s="163" t="s">
        <v>116</v>
      </c>
      <c r="E179" s="164" t="s">
        <v>312</v>
      </c>
      <c r="F179" s="165" t="s">
        <v>313</v>
      </c>
      <c r="G179" s="166" t="s">
        <v>119</v>
      </c>
      <c r="H179" s="167">
        <v>5</v>
      </c>
      <c r="I179" s="168"/>
      <c r="J179" s="169">
        <f>ROUND(I179*H179,2)</f>
        <v>0</v>
      </c>
      <c r="K179" s="170"/>
      <c r="L179" s="35"/>
      <c r="M179" s="171" t="s">
        <v>1</v>
      </c>
      <c r="N179" s="172" t="s">
        <v>39</v>
      </c>
      <c r="O179" s="73"/>
      <c r="P179" s="173">
        <f>O179*H179</f>
        <v>0</v>
      </c>
      <c r="Q179" s="173">
        <v>0.013860000000000001</v>
      </c>
      <c r="R179" s="173">
        <f>Q179*H179</f>
        <v>0.0693</v>
      </c>
      <c r="S179" s="173">
        <v>0</v>
      </c>
      <c r="T179" s="174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75" t="s">
        <v>120</v>
      </c>
      <c r="AT179" s="175" t="s">
        <v>116</v>
      </c>
      <c r="AU179" s="175" t="s">
        <v>81</v>
      </c>
      <c r="AY179" s="15" t="s">
        <v>114</v>
      </c>
      <c r="BE179" s="176">
        <f>IF(N179="základní",J179,0)</f>
        <v>0</v>
      </c>
      <c r="BF179" s="176">
        <f>IF(N179="snížená",J179,0)</f>
        <v>0</v>
      </c>
      <c r="BG179" s="176">
        <f>IF(N179="zákl. přenesená",J179,0)</f>
        <v>0</v>
      </c>
      <c r="BH179" s="176">
        <f>IF(N179="sníž. přenesená",J179,0)</f>
        <v>0</v>
      </c>
      <c r="BI179" s="176">
        <f>IF(N179="nulová",J179,0)</f>
        <v>0</v>
      </c>
      <c r="BJ179" s="15" t="s">
        <v>79</v>
      </c>
      <c r="BK179" s="176">
        <f>ROUND(I179*H179,2)</f>
        <v>0</v>
      </c>
      <c r="BL179" s="15" t="s">
        <v>120</v>
      </c>
      <c r="BM179" s="175" t="s">
        <v>314</v>
      </c>
    </row>
    <row r="180" s="2" customFormat="1" ht="16.5" customHeight="1">
      <c r="A180" s="34"/>
      <c r="B180" s="162"/>
      <c r="C180" s="163" t="s">
        <v>315</v>
      </c>
      <c r="D180" s="163" t="s">
        <v>116</v>
      </c>
      <c r="E180" s="164" t="s">
        <v>316</v>
      </c>
      <c r="F180" s="165" t="s">
        <v>317</v>
      </c>
      <c r="G180" s="166" t="s">
        <v>318</v>
      </c>
      <c r="H180" s="167">
        <v>1</v>
      </c>
      <c r="I180" s="168"/>
      <c r="J180" s="169">
        <f>ROUND(I180*H180,2)</f>
        <v>0</v>
      </c>
      <c r="K180" s="170"/>
      <c r="L180" s="35"/>
      <c r="M180" s="188" t="s">
        <v>1</v>
      </c>
      <c r="N180" s="189" t="s">
        <v>39</v>
      </c>
      <c r="O180" s="190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75" t="s">
        <v>120</v>
      </c>
      <c r="AT180" s="175" t="s">
        <v>116</v>
      </c>
      <c r="AU180" s="175" t="s">
        <v>81</v>
      </c>
      <c r="AY180" s="15" t="s">
        <v>114</v>
      </c>
      <c r="BE180" s="176">
        <f>IF(N180="základní",J180,0)</f>
        <v>0</v>
      </c>
      <c r="BF180" s="176">
        <f>IF(N180="snížená",J180,0)</f>
        <v>0</v>
      </c>
      <c r="BG180" s="176">
        <f>IF(N180="zákl. přenesená",J180,0)</f>
        <v>0</v>
      </c>
      <c r="BH180" s="176">
        <f>IF(N180="sníž. přenesená",J180,0)</f>
        <v>0</v>
      </c>
      <c r="BI180" s="176">
        <f>IF(N180="nulová",J180,0)</f>
        <v>0</v>
      </c>
      <c r="BJ180" s="15" t="s">
        <v>79</v>
      </c>
      <c r="BK180" s="176">
        <f>ROUND(I180*H180,2)</f>
        <v>0</v>
      </c>
      <c r="BL180" s="15" t="s">
        <v>120</v>
      </c>
      <c r="BM180" s="175" t="s">
        <v>319</v>
      </c>
    </row>
    <row r="181" s="2" customFormat="1" ht="6.96" customHeight="1">
      <c r="A181" s="34"/>
      <c r="B181" s="56"/>
      <c r="C181" s="57"/>
      <c r="D181" s="57"/>
      <c r="E181" s="57"/>
      <c r="F181" s="57"/>
      <c r="G181" s="57"/>
      <c r="H181" s="57"/>
      <c r="I181" s="57"/>
      <c r="J181" s="57"/>
      <c r="K181" s="57"/>
      <c r="L181" s="35"/>
      <c r="M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</row>
  </sheetData>
  <autoFilter ref="C122:K180"/>
  <mergeCells count="6">
    <mergeCell ref="E7:H7"/>
    <mergeCell ref="E16:H16"/>
    <mergeCell ref="E25:H25"/>
    <mergeCell ref="E85:H85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2024-11-17T19:18:48Z</dcterms:created>
  <dcterms:modified xsi:type="dcterms:W3CDTF">2024-11-17T19:18:49Z</dcterms:modified>
</cp:coreProperties>
</file>